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2.xml" ContentType="application/vnd.openxmlformats-officedocument.spreadsheetml.chartsheet+xml"/>
  <Override PartName="/xl/worksheets/sheet8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heets/sheet7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ustomProperty1.bin" ContentType="application/vnd.openxmlformats-officedocument.spreadsheetml.customProperty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charts/chart9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ustomProperty2.bin" ContentType="application/vnd.openxmlformats-officedocument.spreadsheetml.customProperty"/>
  <Override PartName="/xl/comments2.xml" ContentType="application/vnd.openxmlformats-officedocument.spreadsheetml.comments+xml"/>
  <Override PartName="/xl/customProperty3.bin" ContentType="application/vnd.openxmlformats-officedocument.spreadsheetml.customProperty"/>
  <Override PartName="/xl/comments3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embeddings/oleObject1.bin" ContentType="application/vnd.openxmlformats-officedocument.oleObject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corso VaR/2025/"/>
    </mc:Choice>
  </mc:AlternateContent>
  <xr:revisionPtr revIDLastSave="1725" documentId="8_{6BF8E09C-366A-43AE-ADC3-433EE0DBC6CD}" xr6:coauthVersionLast="47" xr6:coauthVersionMax="47" xr10:uidLastSave="{1AFE88AE-E81C-4C00-AB95-CD3E8ED0A3EC}"/>
  <bookViews>
    <workbookView xWindow="-110" yWindow="-110" windowWidth="19420" windowHeight="10420" tabRatio="916" firstSheet="21" activeTab="29" xr2:uid="{E2B122E7-1E21-4F94-87E0-152AC53AD290}"/>
  </bookViews>
  <sheets>
    <sheet name="Capital Allocation" sheetId="2" r:id="rId1"/>
    <sheet name="DATI" sheetId="33" r:id="rId2"/>
    <sheet name="Sim Storiche" sheetId="4" r:id="rId3"/>
    <sheet name="VaR" sheetId="44" r:id="rId4"/>
    <sheet name="Esempio scelta liv conf" sheetId="43" r:id="rId5"/>
    <sheet name="Scelta livello confid" sheetId="20" r:id="rId6"/>
    <sheet name="Sim Storiche 2 TITOLI" sheetId="34" r:id="rId7"/>
    <sheet name="var-cov 1 titolo" sheetId="12" r:id="rId8"/>
    <sheet name="volatilità" sheetId="40" r:id="rId9"/>
    <sheet name="var-cov 2 titoli" sheetId="13" r:id="rId10"/>
    <sheet name="Volatilità2" sheetId="45" r:id="rId11"/>
    <sheet name="CORREL" sheetId="41" r:id="rId12"/>
    <sheet name="var-cov 3 titoli" sheetId="24" r:id="rId13"/>
    <sheet name="grafico lambda" sheetId="11" r:id="rId14"/>
    <sheet name="volat INTESA" sheetId="42" r:id="rId15"/>
    <sheet name="Volat 3" sheetId="47" r:id="rId16"/>
    <sheet name="sigma esp INTESA+BMW" sheetId="25" r:id="rId17"/>
    <sheet name="Effetto Echo" sheetId="22" r:id="rId18"/>
    <sheet name="corr esp INT-VOLKS" sheetId="29" r:id="rId19"/>
    <sheet name="Corr2" sheetId="48" r:id="rId20"/>
    <sheet name="Asset versus Delta Normal" sheetId="26" r:id="rId21"/>
    <sheet name="DM" sheetId="49" r:id="rId22"/>
    <sheet name="VaR Bond" sheetId="38" r:id="rId23"/>
    <sheet name="VaR Bond_2" sheetId="50" r:id="rId24"/>
    <sheet name="VaR Exchange" sheetId="27" r:id="rId25"/>
    <sheet name="Future+titoli" sheetId="30" r:id="rId26"/>
    <sheet name="AGGREGAZIONE" sheetId="39" r:id="rId27"/>
    <sheet name="ConditionalVaR" sheetId="32" r:id="rId28"/>
    <sheet name="Modello T-student" sheetId="51" r:id="rId29"/>
    <sheet name="Cornish-Fisher" sheetId="52" r:id="rId30"/>
  </sheets>
  <externalReferences>
    <externalReference r:id="rId31"/>
    <externalReference r:id="rId32"/>
  </externalReferences>
  <definedNames>
    <definedName name="_xlnm._FilterDatabase" localSheetId="27" hidden="1">ConditionalVaR!$A$1:$B$1</definedName>
    <definedName name="_xlnm._FilterDatabase" localSheetId="29" hidden="1">'Cornish-Fisher'!$A$1:$B$1</definedName>
    <definedName name="_xlnm._FilterDatabase" localSheetId="18" hidden="1">'corr esp INT-VOLKS'!$A$1:$C$1</definedName>
    <definedName name="_xlnm._FilterDatabase" localSheetId="4" hidden="1">'Esempio scelta liv conf'!$A$1:$B$1</definedName>
    <definedName name="_xlnm._FilterDatabase" localSheetId="16" hidden="1">'sigma esp INTESA+BMW'!$N$1:$O$1</definedName>
    <definedName name="_xlnm._FilterDatabase" localSheetId="2" hidden="1">'Sim Storiche'!$A$1:$B$301</definedName>
    <definedName name="_xlnm._FilterDatabase" localSheetId="6" hidden="1">'Sim Storiche 2 TITOLI'!$A$1:$D$1</definedName>
    <definedName name="solver_adj" localSheetId="29" hidden="1">'Cornish-Fisher'!$E$11</definedName>
    <definedName name="solver_adj" localSheetId="4" hidden="1">'Esempio scelta liv conf'!$E$10</definedName>
    <definedName name="solver_adj" localSheetId="28" hidden="1">'Modello T-student'!$E$10</definedName>
    <definedName name="solver_adj" localSheetId="2" hidden="1">'Sim Storiche'!$E$10</definedName>
    <definedName name="solver_adj" localSheetId="6" hidden="1">'Sim Storiche 2 TITOLI'!$G$10</definedName>
    <definedName name="solver_cvg" localSheetId="29" hidden="1">0.0001</definedName>
    <definedName name="solver_cvg" localSheetId="4" hidden="1">0.0001</definedName>
    <definedName name="solver_cvg" localSheetId="28" hidden="1">0.0001</definedName>
    <definedName name="solver_cvg" localSheetId="2" hidden="1">0.0001</definedName>
    <definedName name="solver_cvg" localSheetId="6" hidden="1">0.0001</definedName>
    <definedName name="solver_drv" localSheetId="29" hidden="1">1</definedName>
    <definedName name="solver_drv" localSheetId="4" hidden="1">1</definedName>
    <definedName name="solver_drv" localSheetId="28" hidden="1">1</definedName>
    <definedName name="solver_drv" localSheetId="2" hidden="1">1</definedName>
    <definedName name="solver_drv" localSheetId="6" hidden="1">1</definedName>
    <definedName name="solver_eng" localSheetId="4" hidden="1">1</definedName>
    <definedName name="solver_est" localSheetId="29" hidden="1">1</definedName>
    <definedName name="solver_est" localSheetId="4" hidden="1">1</definedName>
    <definedName name="solver_est" localSheetId="28" hidden="1">1</definedName>
    <definedName name="solver_est" localSheetId="2" hidden="1">1</definedName>
    <definedName name="solver_est" localSheetId="6" hidden="1">1</definedName>
    <definedName name="solver_itr" localSheetId="29" hidden="1">100</definedName>
    <definedName name="solver_itr" localSheetId="4" hidden="1">100</definedName>
    <definedName name="solver_itr" localSheetId="28" hidden="1">100</definedName>
    <definedName name="solver_itr" localSheetId="2" hidden="1">100</definedName>
    <definedName name="solver_itr" localSheetId="6" hidden="1">100</definedName>
    <definedName name="solver_lin" localSheetId="29" hidden="1">2</definedName>
    <definedName name="solver_lin" localSheetId="4" hidden="1">2</definedName>
    <definedName name="solver_lin" localSheetId="28" hidden="1">2</definedName>
    <definedName name="solver_lin" localSheetId="2" hidden="1">2</definedName>
    <definedName name="solver_lin" localSheetId="6" hidden="1">2</definedName>
    <definedName name="solver_mip" localSheetId="4" hidden="1">2147483647</definedName>
    <definedName name="solver_mni" localSheetId="4" hidden="1">30</definedName>
    <definedName name="solver_mrt" localSheetId="4" hidden="1">0.075</definedName>
    <definedName name="solver_msl" localSheetId="4" hidden="1">2</definedName>
    <definedName name="solver_neg" localSheetId="29" hidden="1">2</definedName>
    <definedName name="solver_neg" localSheetId="4" hidden="1">2</definedName>
    <definedName name="solver_neg" localSheetId="28" hidden="1">2</definedName>
    <definedName name="solver_neg" localSheetId="2" hidden="1">2</definedName>
    <definedName name="solver_neg" localSheetId="6" hidden="1">2</definedName>
    <definedName name="solver_nod" localSheetId="4" hidden="1">2147483647</definedName>
    <definedName name="solver_num" localSheetId="29" hidden="1">0</definedName>
    <definedName name="solver_num" localSheetId="4" hidden="1">0</definedName>
    <definedName name="solver_num" localSheetId="28" hidden="1">0</definedName>
    <definedName name="solver_num" localSheetId="2" hidden="1">0</definedName>
    <definedName name="solver_num" localSheetId="6" hidden="1">0</definedName>
    <definedName name="solver_nwt" localSheetId="29" hidden="1">1</definedName>
    <definedName name="solver_nwt" localSheetId="4" hidden="1">1</definedName>
    <definedName name="solver_nwt" localSheetId="28" hidden="1">1</definedName>
    <definedName name="solver_nwt" localSheetId="2" hidden="1">1</definedName>
    <definedName name="solver_nwt" localSheetId="6" hidden="1">1</definedName>
    <definedName name="solver_opt" localSheetId="29" hidden="1">'Cornish-Fisher'!$E$12</definedName>
    <definedName name="solver_opt" localSheetId="4" hidden="1">'Esempio scelta liv conf'!$E$11</definedName>
    <definedName name="solver_opt" localSheetId="28" hidden="1">'Modello T-student'!$E$11</definedName>
    <definedName name="solver_opt" localSheetId="2" hidden="1">'Sim Storiche'!$E$11</definedName>
    <definedName name="solver_opt" localSheetId="6" hidden="1">'Sim Storiche 2 TITOLI'!$G$11</definedName>
    <definedName name="solver_pre" localSheetId="29" hidden="1">0.000001</definedName>
    <definedName name="solver_pre" localSheetId="4" hidden="1">0.000001</definedName>
    <definedName name="solver_pre" localSheetId="28" hidden="1">0.000001</definedName>
    <definedName name="solver_pre" localSheetId="2" hidden="1">0.000001</definedName>
    <definedName name="solver_pre" localSheetId="6" hidden="1">0.000001</definedName>
    <definedName name="solver_rbv" localSheetId="4" hidden="1">1</definedName>
    <definedName name="solver_rlx" localSheetId="4" hidden="1">1</definedName>
    <definedName name="solver_rsd" localSheetId="4" hidden="1">0</definedName>
    <definedName name="solver_scl" localSheetId="29" hidden="1">2</definedName>
    <definedName name="solver_scl" localSheetId="4" hidden="1">2</definedName>
    <definedName name="solver_scl" localSheetId="28" hidden="1">2</definedName>
    <definedName name="solver_scl" localSheetId="2" hidden="1">2</definedName>
    <definedName name="solver_scl" localSheetId="6" hidden="1">2</definedName>
    <definedName name="solver_sho" localSheetId="29" hidden="1">2</definedName>
    <definedName name="solver_sho" localSheetId="4" hidden="1">2</definedName>
    <definedName name="solver_sho" localSheetId="28" hidden="1">2</definedName>
    <definedName name="solver_sho" localSheetId="2" hidden="1">2</definedName>
    <definedName name="solver_sho" localSheetId="6" hidden="1">2</definedName>
    <definedName name="solver_ssz" localSheetId="4" hidden="1">100</definedName>
    <definedName name="solver_tim" localSheetId="29" hidden="1">100</definedName>
    <definedName name="solver_tim" localSheetId="4" hidden="1">100</definedName>
    <definedName name="solver_tim" localSheetId="28" hidden="1">100</definedName>
    <definedName name="solver_tim" localSheetId="2" hidden="1">100</definedName>
    <definedName name="solver_tim" localSheetId="6" hidden="1">100</definedName>
    <definedName name="solver_tol" localSheetId="29" hidden="1">0.05</definedName>
    <definedName name="solver_tol" localSheetId="4" hidden="1">0.05</definedName>
    <definedName name="solver_tol" localSheetId="28" hidden="1">0.05</definedName>
    <definedName name="solver_tol" localSheetId="2" hidden="1">0.05</definedName>
    <definedName name="solver_tol" localSheetId="6" hidden="1">0.05</definedName>
    <definedName name="solver_typ" localSheetId="29" hidden="1">3</definedName>
    <definedName name="solver_typ" localSheetId="4" hidden="1">3</definedName>
    <definedName name="solver_typ" localSheetId="28" hidden="1">3</definedName>
    <definedName name="solver_typ" localSheetId="2" hidden="1">3</definedName>
    <definedName name="solver_typ" localSheetId="6" hidden="1">3</definedName>
    <definedName name="solver_val" localSheetId="29" hidden="1">40200</definedName>
    <definedName name="solver_val" localSheetId="4" hidden="1">43412</definedName>
    <definedName name="solver_val" localSheetId="28" hidden="1">40200</definedName>
    <definedName name="solver_val" localSheetId="2" hidden="1">40200</definedName>
    <definedName name="solver_val" localSheetId="6" hidden="1">40200</definedName>
    <definedName name="solver_ver" localSheetId="4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52" l="1"/>
  <c r="E8" i="52"/>
  <c r="E7" i="52"/>
  <c r="E6" i="52"/>
  <c r="E17" i="52" s="1"/>
  <c r="E1" i="52"/>
  <c r="E7" i="51"/>
  <c r="E9" i="51"/>
  <c r="E6" i="51"/>
  <c r="E5" i="51"/>
  <c r="E9" i="52" l="1"/>
  <c r="E15" i="52" s="1"/>
  <c r="E5" i="32"/>
  <c r="E6" i="32"/>
  <c r="E3" i="32"/>
  <c r="E1" i="51"/>
  <c r="E4" i="52"/>
  <c r="B4" i="39"/>
  <c r="P8" i="39"/>
  <c r="P7" i="39"/>
  <c r="O7" i="39"/>
  <c r="L8" i="30"/>
  <c r="L9" i="30" s="1"/>
  <c r="G6" i="30"/>
  <c r="G10" i="30"/>
  <c r="G9" i="30"/>
  <c r="G7" i="30"/>
  <c r="G15" i="30"/>
  <c r="F15" i="30"/>
  <c r="G5" i="30"/>
  <c r="G11" i="30" s="1"/>
  <c r="G12" i="30" s="1"/>
  <c r="G4" i="30"/>
  <c r="G3" i="30"/>
  <c r="K14" i="27"/>
  <c r="L13" i="27" s="1"/>
  <c r="G12" i="27"/>
  <c r="G6" i="27"/>
  <c r="G14" i="27" s="1"/>
  <c r="F12" i="27"/>
  <c r="G5" i="27"/>
  <c r="F14" i="27" s="1"/>
  <c r="B18" i="50"/>
  <c r="B16" i="50"/>
  <c r="G5" i="50"/>
  <c r="F5" i="50"/>
  <c r="C5" i="50"/>
  <c r="J15" i="50"/>
  <c r="J14" i="50"/>
  <c r="I14" i="50"/>
  <c r="B12" i="50"/>
  <c r="D12" i="50"/>
  <c r="C12" i="50"/>
  <c r="B11" i="50" l="1"/>
  <c r="C15" i="50"/>
  <c r="D15" i="50"/>
  <c r="B15" i="50"/>
  <c r="B6" i="50"/>
  <c r="C4" i="50"/>
  <c r="B1" i="50"/>
  <c r="C15" i="38"/>
  <c r="B15" i="38"/>
  <c r="B17" i="38"/>
  <c r="V23" i="26"/>
  <c r="V22" i="26"/>
  <c r="X20" i="26"/>
  <c r="U20" i="26"/>
  <c r="U19" i="26"/>
  <c r="U18" i="26"/>
  <c r="X19" i="26"/>
  <c r="X18" i="26"/>
  <c r="X16" i="26"/>
  <c r="U17" i="26"/>
  <c r="U16" i="26"/>
  <c r="U12" i="26"/>
  <c r="U11" i="26"/>
  <c r="AA2" i="26"/>
  <c r="A1" i="49"/>
  <c r="D16" i="50" l="1"/>
  <c r="C16" i="50"/>
  <c r="H14" i="26"/>
  <c r="H13" i="26"/>
  <c r="H12" i="26"/>
  <c r="H11" i="26"/>
  <c r="C18" i="50" l="1"/>
  <c r="E3" i="29"/>
  <c r="F2" i="29" s="1"/>
  <c r="AB2" i="25"/>
  <c r="AB3" i="25"/>
  <c r="AB4" i="25"/>
  <c r="AB5" i="25"/>
  <c r="AB6" i="25"/>
  <c r="AB7" i="25"/>
  <c r="AB8" i="25"/>
  <c r="AB9" i="25"/>
  <c r="AB10" i="25"/>
  <c r="AB11" i="25"/>
  <c r="AB12" i="25"/>
  <c r="AB13" i="25"/>
  <c r="AB14" i="25"/>
  <c r="AB15" i="25"/>
  <c r="AB16" i="25"/>
  <c r="AB17" i="25"/>
  <c r="AB18" i="25"/>
  <c r="AB19" i="25"/>
  <c r="AB20" i="25"/>
  <c r="AB21" i="25"/>
  <c r="AB22" i="25"/>
  <c r="AB23" i="25"/>
  <c r="AB24" i="25"/>
  <c r="AB25" i="25"/>
  <c r="AB26" i="25"/>
  <c r="AB27" i="25"/>
  <c r="AB28" i="25"/>
  <c r="AB29" i="25"/>
  <c r="AB30" i="25"/>
  <c r="AB31" i="25"/>
  <c r="AB32" i="25"/>
  <c r="AB33" i="25"/>
  <c r="AB34" i="25"/>
  <c r="AB35" i="25"/>
  <c r="AB36" i="25"/>
  <c r="AB37" i="25"/>
  <c r="AB38" i="25"/>
  <c r="AB39" i="25"/>
  <c r="AB40" i="25"/>
  <c r="AB41" i="25"/>
  <c r="AB42" i="25"/>
  <c r="AB43" i="25"/>
  <c r="AB44" i="25"/>
  <c r="AB45" i="25"/>
  <c r="AB46" i="25"/>
  <c r="AB47" i="25"/>
  <c r="AB48" i="25"/>
  <c r="AB49" i="25"/>
  <c r="AB50" i="25"/>
  <c r="AB51" i="25"/>
  <c r="AB52" i="25"/>
  <c r="AB53" i="25"/>
  <c r="AB54" i="25"/>
  <c r="AB55" i="25"/>
  <c r="AB56" i="25"/>
  <c r="AB57" i="25"/>
  <c r="AB58" i="25"/>
  <c r="AB59" i="25"/>
  <c r="AB60" i="25"/>
  <c r="AB61" i="25"/>
  <c r="AB62" i="25"/>
  <c r="AB63" i="25"/>
  <c r="AB64" i="25"/>
  <c r="AB65" i="25"/>
  <c r="AB66" i="25"/>
  <c r="AB67" i="25"/>
  <c r="AB68" i="25"/>
  <c r="AB69" i="25"/>
  <c r="AB70" i="25"/>
  <c r="AB71" i="25"/>
  <c r="AB72" i="25"/>
  <c r="AB73" i="25"/>
  <c r="AB74" i="25"/>
  <c r="AB75" i="25"/>
  <c r="AB76" i="25"/>
  <c r="AB77" i="25"/>
  <c r="AB78" i="25"/>
  <c r="AB79" i="25"/>
  <c r="AB80" i="25"/>
  <c r="AB81" i="25"/>
  <c r="AB82" i="25"/>
  <c r="AB83" i="25"/>
  <c r="AB84" i="25"/>
  <c r="AB85" i="25"/>
  <c r="AB86" i="25"/>
  <c r="AB87" i="25"/>
  <c r="AB88" i="25"/>
  <c r="AB89" i="25"/>
  <c r="AB90" i="25"/>
  <c r="AB91" i="25"/>
  <c r="AB92" i="25"/>
  <c r="AB93" i="25"/>
  <c r="AB94" i="25"/>
  <c r="AB95" i="25"/>
  <c r="AB96" i="25"/>
  <c r="AB97" i="25"/>
  <c r="AB98" i="25"/>
  <c r="AB99" i="25"/>
  <c r="AB100" i="25"/>
  <c r="AB101" i="25"/>
  <c r="AB102" i="25"/>
  <c r="AB103" i="25"/>
  <c r="AB104" i="25"/>
  <c r="AB105" i="25"/>
  <c r="AB106" i="25"/>
  <c r="AB107" i="25"/>
  <c r="AB108" i="25"/>
  <c r="AB109" i="25"/>
  <c r="AB110" i="25"/>
  <c r="AB111" i="25"/>
  <c r="AB112" i="25"/>
  <c r="AB113" i="25"/>
  <c r="AB114" i="25"/>
  <c r="AB115" i="25"/>
  <c r="AB116" i="25"/>
  <c r="AB117" i="25"/>
  <c r="AB118" i="25"/>
  <c r="AB119" i="25"/>
  <c r="AB120" i="25"/>
  <c r="AB121" i="25"/>
  <c r="AB122" i="25"/>
  <c r="AB123" i="25"/>
  <c r="AB124" i="25"/>
  <c r="AB125" i="25"/>
  <c r="AB126" i="25"/>
  <c r="AB127" i="25"/>
  <c r="AB128" i="25"/>
  <c r="AB129" i="25"/>
  <c r="AB130" i="25"/>
  <c r="AB131" i="25"/>
  <c r="AB132" i="25"/>
  <c r="AB133" i="25"/>
  <c r="AB134" i="25"/>
  <c r="AB135" i="25"/>
  <c r="AB136" i="25"/>
  <c r="AB137" i="25"/>
  <c r="AB138" i="25"/>
  <c r="AB139" i="25"/>
  <c r="AB140" i="25"/>
  <c r="AB141" i="25"/>
  <c r="AB142" i="25"/>
  <c r="AB143" i="25"/>
  <c r="AB144" i="25"/>
  <c r="AB145" i="25"/>
  <c r="AB146" i="25"/>
  <c r="AB147" i="25"/>
  <c r="AB148" i="25"/>
  <c r="AB149" i="25"/>
  <c r="AB150" i="25"/>
  <c r="AB151" i="25"/>
  <c r="AB152" i="25"/>
  <c r="AB153" i="25"/>
  <c r="AB154" i="25"/>
  <c r="AB155" i="25"/>
  <c r="AB156" i="25"/>
  <c r="AB157" i="25"/>
  <c r="AB158" i="25"/>
  <c r="AB159" i="25"/>
  <c r="AB160" i="25"/>
  <c r="AB161" i="25"/>
  <c r="AB162" i="25"/>
  <c r="AB163" i="25"/>
  <c r="AB164" i="25"/>
  <c r="AB165" i="25"/>
  <c r="AB166" i="25"/>
  <c r="AB167" i="25"/>
  <c r="AB168" i="25"/>
  <c r="AB169" i="25"/>
  <c r="AB170" i="25"/>
  <c r="AB171" i="25"/>
  <c r="AB172" i="25"/>
  <c r="AB173" i="25"/>
  <c r="AB174" i="25"/>
  <c r="AB175" i="25"/>
  <c r="AB176" i="25"/>
  <c r="AB177" i="25"/>
  <c r="AB178" i="25"/>
  <c r="AB179" i="25"/>
  <c r="AB180" i="25"/>
  <c r="AB181" i="25"/>
  <c r="AB182" i="25"/>
  <c r="AB183" i="25"/>
  <c r="AB184" i="25"/>
  <c r="AB185" i="25"/>
  <c r="AB186" i="25"/>
  <c r="AB187" i="25"/>
  <c r="AB188" i="25"/>
  <c r="AB189" i="25"/>
  <c r="AB190" i="25"/>
  <c r="AB191" i="25"/>
  <c r="AB192" i="25"/>
  <c r="AB193" i="25"/>
  <c r="AB194" i="25"/>
  <c r="AB195" i="25"/>
  <c r="AB196" i="25"/>
  <c r="AB197" i="25"/>
  <c r="AB198" i="25"/>
  <c r="AB199" i="25"/>
  <c r="AB200" i="25"/>
  <c r="AB201" i="25"/>
  <c r="AB202" i="25"/>
  <c r="AB203" i="25"/>
  <c r="AB204" i="25"/>
  <c r="AB205" i="25"/>
  <c r="AB206" i="25"/>
  <c r="AB207" i="25"/>
  <c r="AB208" i="25"/>
  <c r="AB209" i="25"/>
  <c r="AB210" i="25"/>
  <c r="AB211" i="25"/>
  <c r="AB212" i="25"/>
  <c r="AB213" i="25"/>
  <c r="AB214" i="25"/>
  <c r="AB215" i="25"/>
  <c r="AB216" i="25"/>
  <c r="AB217" i="25"/>
  <c r="AB218" i="25"/>
  <c r="AB219" i="25"/>
  <c r="AB220" i="25"/>
  <c r="AB221" i="25"/>
  <c r="AB222" i="25"/>
  <c r="AB223" i="25"/>
  <c r="AB224" i="25"/>
  <c r="AB225" i="25"/>
  <c r="AB226" i="25"/>
  <c r="AB227" i="25"/>
  <c r="AB228" i="25"/>
  <c r="AB229" i="25"/>
  <c r="AB230" i="25"/>
  <c r="AB231" i="25"/>
  <c r="AB232" i="25"/>
  <c r="AB233" i="25"/>
  <c r="AB234" i="25"/>
  <c r="AB235" i="25"/>
  <c r="AB236" i="25"/>
  <c r="AB237" i="25"/>
  <c r="AB238" i="25"/>
  <c r="AB239" i="25"/>
  <c r="AB240" i="25"/>
  <c r="AB241" i="25"/>
  <c r="AB242" i="25"/>
  <c r="AB243" i="25"/>
  <c r="AB244" i="25"/>
  <c r="AB245" i="25"/>
  <c r="AB246" i="25"/>
  <c r="AB247" i="25"/>
  <c r="AB248" i="25"/>
  <c r="AB249" i="25"/>
  <c r="AB250" i="25"/>
  <c r="AB251" i="25"/>
  <c r="AB252" i="25"/>
  <c r="AB253" i="25"/>
  <c r="AB254" i="25"/>
  <c r="AB255" i="25"/>
  <c r="AB256" i="25"/>
  <c r="AB257" i="25"/>
  <c r="AB258" i="25"/>
  <c r="AB259" i="25"/>
  <c r="AB260" i="25"/>
  <c r="AB261" i="25"/>
  <c r="AB262" i="25"/>
  <c r="AB263" i="25"/>
  <c r="AB264" i="25"/>
  <c r="AB265" i="25"/>
  <c r="AB266" i="25"/>
  <c r="AB267" i="25"/>
  <c r="AB268" i="25"/>
  <c r="AB269" i="25"/>
  <c r="AB270" i="25"/>
  <c r="AB271" i="25"/>
  <c r="AB272" i="25"/>
  <c r="AB273" i="25"/>
  <c r="AB274" i="25"/>
  <c r="AB275" i="25"/>
  <c r="AB276" i="25"/>
  <c r="AB277" i="25"/>
  <c r="AB278" i="25"/>
  <c r="AB279" i="25"/>
  <c r="AB280" i="25"/>
  <c r="AB281" i="25"/>
  <c r="AB282" i="25"/>
  <c r="AB283" i="25"/>
  <c r="AB284" i="25"/>
  <c r="AB285" i="25"/>
  <c r="AB286" i="25"/>
  <c r="AB287" i="25"/>
  <c r="AB288" i="25"/>
  <c r="AB289" i="25"/>
  <c r="AB290" i="25"/>
  <c r="AB291" i="25"/>
  <c r="AB292" i="25"/>
  <c r="AB293" i="25"/>
  <c r="AB294" i="25"/>
  <c r="AB295" i="25"/>
  <c r="AB296" i="25"/>
  <c r="AB297" i="25"/>
  <c r="AB298" i="25"/>
  <c r="AB299" i="25"/>
  <c r="AB300" i="25"/>
  <c r="AB301" i="25"/>
  <c r="AB302" i="25"/>
  <c r="AB303" i="25"/>
  <c r="AB304" i="25"/>
  <c r="AB305" i="25"/>
  <c r="AB306" i="25"/>
  <c r="AB307" i="25"/>
  <c r="AB308" i="25"/>
  <c r="AB309" i="25"/>
  <c r="AB310" i="25"/>
  <c r="AB311" i="25"/>
  <c r="AB312" i="25"/>
  <c r="AB313" i="25"/>
  <c r="AB314" i="25"/>
  <c r="AB315" i="25"/>
  <c r="AB316" i="25"/>
  <c r="AB317" i="25"/>
  <c r="AB318" i="25"/>
  <c r="AB319" i="25"/>
  <c r="AB320" i="25"/>
  <c r="AB321" i="25"/>
  <c r="AB322" i="25"/>
  <c r="AB323" i="25"/>
  <c r="AB324" i="25"/>
  <c r="AB325" i="25"/>
  <c r="AB326" i="25"/>
  <c r="AB327" i="25"/>
  <c r="AB328" i="25"/>
  <c r="AB329" i="25"/>
  <c r="AB330" i="25"/>
  <c r="AB331" i="25"/>
  <c r="AB332" i="25"/>
  <c r="AB333" i="25"/>
  <c r="AB334" i="25"/>
  <c r="AB335" i="25"/>
  <c r="AB336" i="25"/>
  <c r="AB337" i="25"/>
  <c r="AB338" i="25"/>
  <c r="AB339" i="25"/>
  <c r="AB340" i="25"/>
  <c r="AB341" i="25"/>
  <c r="AB342" i="25"/>
  <c r="AB343" i="25"/>
  <c r="AB344" i="25"/>
  <c r="AB345" i="25"/>
  <c r="AB346" i="25"/>
  <c r="AB347" i="25"/>
  <c r="AB348" i="25"/>
  <c r="AB349" i="25"/>
  <c r="AB350" i="25"/>
  <c r="AB351" i="25"/>
  <c r="AB352" i="25"/>
  <c r="AB353" i="25"/>
  <c r="AB354" i="25"/>
  <c r="AB355" i="25"/>
  <c r="AB356" i="25"/>
  <c r="AB357" i="25"/>
  <c r="AB358" i="25"/>
  <c r="AB359" i="25"/>
  <c r="AB360" i="25"/>
  <c r="AB361" i="25"/>
  <c r="AB362" i="25"/>
  <c r="AB363" i="25"/>
  <c r="AB364" i="25"/>
  <c r="AB365" i="25"/>
  <c r="AB366" i="25"/>
  <c r="AB367" i="25"/>
  <c r="AB368" i="25"/>
  <c r="AB369" i="25"/>
  <c r="AB370" i="25"/>
  <c r="AB371" i="25"/>
  <c r="AB372" i="25"/>
  <c r="AB373" i="25"/>
  <c r="AB374" i="25"/>
  <c r="AB375" i="25"/>
  <c r="AB376" i="25"/>
  <c r="AB377" i="25"/>
  <c r="AB378" i="25"/>
  <c r="AB379" i="25"/>
  <c r="AB380" i="25"/>
  <c r="AB381" i="25"/>
  <c r="AB382" i="25"/>
  <c r="AB383" i="25"/>
  <c r="AB384" i="25"/>
  <c r="AB385" i="25"/>
  <c r="AB386" i="25"/>
  <c r="AB387" i="25"/>
  <c r="AB388" i="25"/>
  <c r="AB389" i="25"/>
  <c r="AB390" i="25"/>
  <c r="AB391" i="25"/>
  <c r="AB392" i="25"/>
  <c r="AB393" i="25"/>
  <c r="AB394" i="25"/>
  <c r="AB395" i="25"/>
  <c r="AB396" i="25"/>
  <c r="AB397" i="25"/>
  <c r="AB398" i="25"/>
  <c r="AB399" i="25"/>
  <c r="AB400" i="25"/>
  <c r="AB401" i="25"/>
  <c r="AB402" i="25"/>
  <c r="AB403" i="25"/>
  <c r="AB404" i="25"/>
  <c r="AB405" i="25"/>
  <c r="AB406" i="25"/>
  <c r="AB407" i="25"/>
  <c r="AB408" i="25"/>
  <c r="AB409" i="25"/>
  <c r="AB410" i="25"/>
  <c r="AB411" i="25"/>
  <c r="AB412" i="25"/>
  <c r="AB413" i="25"/>
  <c r="AB414" i="25"/>
  <c r="AB415" i="25"/>
  <c r="AB416" i="25"/>
  <c r="AB417" i="25"/>
  <c r="AB418" i="25"/>
  <c r="AB419" i="25"/>
  <c r="AB420" i="25"/>
  <c r="AB421" i="25"/>
  <c r="AB422" i="25"/>
  <c r="AB423" i="25"/>
  <c r="AB424" i="25"/>
  <c r="AB425" i="25"/>
  <c r="AB426" i="25"/>
  <c r="AB427" i="25"/>
  <c r="AB428" i="25"/>
  <c r="AB429" i="25"/>
  <c r="AB430" i="25"/>
  <c r="AB431" i="25"/>
  <c r="AB432" i="25"/>
  <c r="AB433" i="25"/>
  <c r="AB434" i="25"/>
  <c r="AB435" i="25"/>
  <c r="AB436" i="25"/>
  <c r="AB437" i="25"/>
  <c r="AB438" i="25"/>
  <c r="AB439" i="25"/>
  <c r="AB440" i="25"/>
  <c r="AB441" i="25"/>
  <c r="AB442" i="25"/>
  <c r="AB443" i="25"/>
  <c r="AB444" i="25"/>
  <c r="AB445" i="25"/>
  <c r="AB446" i="25"/>
  <c r="AB447" i="25"/>
  <c r="AB448" i="25"/>
  <c r="AB449" i="25"/>
  <c r="AB450" i="25"/>
  <c r="AB451" i="25"/>
  <c r="AB452" i="25"/>
  <c r="AB453" i="25"/>
  <c r="AB454" i="25"/>
  <c r="AB455" i="25"/>
  <c r="AB456" i="25"/>
  <c r="AB457" i="25"/>
  <c r="AB458" i="25"/>
  <c r="AB459" i="25"/>
  <c r="AB460" i="25"/>
  <c r="AB461" i="25"/>
  <c r="AB462" i="25"/>
  <c r="AB463" i="25"/>
  <c r="AB464" i="25"/>
  <c r="AB465" i="25"/>
  <c r="AB466" i="25"/>
  <c r="AB467" i="25"/>
  <c r="AB468" i="25"/>
  <c r="AB469" i="25"/>
  <c r="AB470" i="25"/>
  <c r="AB471" i="25"/>
  <c r="AB472" i="25"/>
  <c r="AB473" i="25"/>
  <c r="AB474" i="25"/>
  <c r="AB475" i="25"/>
  <c r="AB476" i="25"/>
  <c r="AB477" i="25"/>
  <c r="AB478" i="25"/>
  <c r="AB479" i="25"/>
  <c r="AB480" i="25"/>
  <c r="AB481" i="25"/>
  <c r="AB482" i="25"/>
  <c r="AB483" i="25"/>
  <c r="AB484" i="25"/>
  <c r="AB485" i="25"/>
  <c r="AB486" i="25"/>
  <c r="AB487" i="25"/>
  <c r="AB488" i="25"/>
  <c r="AB489" i="25"/>
  <c r="AB490" i="25"/>
  <c r="AB491" i="25"/>
  <c r="AB492" i="25"/>
  <c r="AB493" i="25"/>
  <c r="AB494" i="25"/>
  <c r="AB495" i="25"/>
  <c r="AB496" i="25"/>
  <c r="AB497" i="25"/>
  <c r="AB498" i="25"/>
  <c r="AB499" i="25"/>
  <c r="AB500" i="25"/>
  <c r="AB501" i="25"/>
  <c r="AB502" i="25"/>
  <c r="AB503" i="25"/>
  <c r="AB504" i="25"/>
  <c r="AB505" i="25"/>
  <c r="AB506" i="25"/>
  <c r="AB507" i="25"/>
  <c r="AB508" i="25"/>
  <c r="AB509" i="25"/>
  <c r="AB510" i="25"/>
  <c r="AB511" i="25"/>
  <c r="AB512" i="25"/>
  <c r="AB513" i="25"/>
  <c r="AB514" i="25"/>
  <c r="AB515" i="25"/>
  <c r="AB516" i="25"/>
  <c r="AB517" i="25"/>
  <c r="AB518" i="25"/>
  <c r="AB519" i="25"/>
  <c r="AB520" i="25"/>
  <c r="AB521" i="25"/>
  <c r="AB522" i="25"/>
  <c r="AB523" i="25"/>
  <c r="AB524" i="25"/>
  <c r="AB525" i="25"/>
  <c r="AB526" i="25"/>
  <c r="AB527" i="25"/>
  <c r="AB528" i="25"/>
  <c r="AB529" i="25"/>
  <c r="AB530" i="25"/>
  <c r="AB531" i="25"/>
  <c r="AB532" i="25"/>
  <c r="AB533" i="25"/>
  <c r="AB534" i="25"/>
  <c r="AB535" i="25"/>
  <c r="AB536" i="25"/>
  <c r="AB537" i="25"/>
  <c r="AB538" i="25"/>
  <c r="AB539" i="25"/>
  <c r="AB540" i="25"/>
  <c r="AB541" i="25"/>
  <c r="AB542" i="25"/>
  <c r="AB543" i="25"/>
  <c r="AB544" i="25"/>
  <c r="AB545" i="25"/>
  <c r="AB546" i="25"/>
  <c r="AB547" i="25"/>
  <c r="AB548" i="25"/>
  <c r="AB549" i="25"/>
  <c r="AB550" i="25"/>
  <c r="AB551" i="25"/>
  <c r="AB552" i="25"/>
  <c r="AB553" i="25"/>
  <c r="AB554" i="25"/>
  <c r="AB555" i="25"/>
  <c r="AB556" i="25"/>
  <c r="AB557" i="25"/>
  <c r="AB558" i="25"/>
  <c r="AB559" i="25"/>
  <c r="AB560" i="25"/>
  <c r="AB561" i="25"/>
  <c r="AB562" i="25"/>
  <c r="AB563" i="25"/>
  <c r="AB564" i="25"/>
  <c r="AB565" i="25"/>
  <c r="AB566" i="25"/>
  <c r="AB567" i="25"/>
  <c r="AB568" i="25"/>
  <c r="AB569" i="25"/>
  <c r="AB570" i="25"/>
  <c r="AB571" i="25"/>
  <c r="AB572" i="25"/>
  <c r="AB573" i="25"/>
  <c r="AB574" i="25"/>
  <c r="AB575" i="25"/>
  <c r="AB576" i="25"/>
  <c r="AB577" i="25"/>
  <c r="AB578" i="25"/>
  <c r="AB579" i="25"/>
  <c r="AB580" i="25"/>
  <c r="AB581" i="25"/>
  <c r="AB582" i="25"/>
  <c r="AB583" i="25"/>
  <c r="AB584" i="25"/>
  <c r="AB585" i="25"/>
  <c r="AB586" i="25"/>
  <c r="AB587" i="25"/>
  <c r="AB588" i="25"/>
  <c r="AB589" i="25"/>
  <c r="AB590" i="25"/>
  <c r="AB591" i="25"/>
  <c r="AB592" i="25"/>
  <c r="AB593" i="25"/>
  <c r="AB594" i="25"/>
  <c r="AB595" i="25"/>
  <c r="AB596" i="25"/>
  <c r="AB597" i="25"/>
  <c r="AB598" i="25"/>
  <c r="AB599" i="25"/>
  <c r="AB600" i="25"/>
  <c r="AB601" i="25"/>
  <c r="AB602" i="25"/>
  <c r="AB603" i="25"/>
  <c r="AB604" i="25"/>
  <c r="AB605" i="25"/>
  <c r="AB606" i="25"/>
  <c r="AB607" i="25"/>
  <c r="AB608" i="25"/>
  <c r="AB609" i="25"/>
  <c r="AB610" i="25"/>
  <c r="AB611" i="25"/>
  <c r="AB612" i="25"/>
  <c r="AB613" i="25"/>
  <c r="AB614" i="25"/>
  <c r="AB615" i="25"/>
  <c r="AB616" i="25"/>
  <c r="AB617" i="25"/>
  <c r="AB618" i="25"/>
  <c r="AB619" i="25"/>
  <c r="AB620" i="25"/>
  <c r="AB621" i="25"/>
  <c r="AB622" i="25"/>
  <c r="AB623" i="25"/>
  <c r="AB624" i="25"/>
  <c r="AB625" i="25"/>
  <c r="AB626" i="25"/>
  <c r="AB627" i="25"/>
  <c r="AB628" i="25"/>
  <c r="AB629" i="25"/>
  <c r="AB630" i="25"/>
  <c r="AB631" i="25"/>
  <c r="AB632" i="25"/>
  <c r="AB633" i="25"/>
  <c r="AB634" i="25"/>
  <c r="AB635" i="25"/>
  <c r="AB636" i="25"/>
  <c r="AB637" i="25"/>
  <c r="AB638" i="25"/>
  <c r="AB639" i="25"/>
  <c r="AB640" i="25"/>
  <c r="AB641" i="25"/>
  <c r="AB642" i="25"/>
  <c r="AB643" i="25"/>
  <c r="AB644" i="25"/>
  <c r="AB645" i="25"/>
  <c r="AB646" i="25"/>
  <c r="AB647" i="25"/>
  <c r="AB648" i="25"/>
  <c r="AB649" i="25"/>
  <c r="AB650" i="25"/>
  <c r="AB651" i="25"/>
  <c r="AB652" i="25"/>
  <c r="AB653" i="25"/>
  <c r="AB654" i="25"/>
  <c r="AB655" i="25"/>
  <c r="AB656" i="25"/>
  <c r="AB657" i="25"/>
  <c r="AB658" i="25"/>
  <c r="AB659" i="25"/>
  <c r="AB660" i="25"/>
  <c r="AB661" i="25"/>
  <c r="AB662" i="25"/>
  <c r="AB663" i="25"/>
  <c r="AB664" i="25"/>
  <c r="AB665" i="25"/>
  <c r="AB666" i="25"/>
  <c r="AB667" i="25"/>
  <c r="AB668" i="25"/>
  <c r="AB669" i="25"/>
  <c r="AB670" i="25"/>
  <c r="AB671" i="25"/>
  <c r="AB672" i="25"/>
  <c r="AB673" i="25"/>
  <c r="AB674" i="25"/>
  <c r="AB675" i="25"/>
  <c r="AB676" i="25"/>
  <c r="AB677" i="25"/>
  <c r="AB678" i="25"/>
  <c r="AB679" i="25"/>
  <c r="AB680" i="25"/>
  <c r="AB681" i="25"/>
  <c r="AB682" i="25"/>
  <c r="AB683" i="25"/>
  <c r="AB684" i="25"/>
  <c r="AB685" i="25"/>
  <c r="AB686" i="25"/>
  <c r="AB687" i="25"/>
  <c r="AB688" i="25"/>
  <c r="AB689" i="25"/>
  <c r="AB690" i="25"/>
  <c r="AB691" i="25"/>
  <c r="AB692" i="25"/>
  <c r="AB693" i="25"/>
  <c r="AB694" i="25"/>
  <c r="AB695" i="25"/>
  <c r="AB696" i="25"/>
  <c r="AB697" i="25"/>
  <c r="AB698" i="25"/>
  <c r="AB699" i="25"/>
  <c r="AB700" i="25"/>
  <c r="AB701" i="25"/>
  <c r="AB702" i="25"/>
  <c r="AB703" i="25"/>
  <c r="AB704" i="25"/>
  <c r="AB705" i="25"/>
  <c r="AB706" i="25"/>
  <c r="AB707" i="25"/>
  <c r="AB708" i="25"/>
  <c r="AB709" i="25"/>
  <c r="AB710" i="25"/>
  <c r="AB711" i="25"/>
  <c r="AB712" i="25"/>
  <c r="AB713" i="25"/>
  <c r="AB714" i="25"/>
  <c r="AB715" i="25"/>
  <c r="AB716" i="25"/>
  <c r="AB717" i="25"/>
  <c r="AB718" i="25"/>
  <c r="AB719" i="25"/>
  <c r="AB720" i="25"/>
  <c r="AB721" i="25"/>
  <c r="AB722" i="25"/>
  <c r="AB723" i="25"/>
  <c r="AB724" i="25"/>
  <c r="AB725" i="25"/>
  <c r="AB726" i="25"/>
  <c r="AB727" i="25"/>
  <c r="AB728" i="25"/>
  <c r="AB729" i="25"/>
  <c r="AB730" i="25"/>
  <c r="AB731" i="25"/>
  <c r="AB732" i="25"/>
  <c r="AB733" i="25"/>
  <c r="AB734" i="25"/>
  <c r="AB735" i="25"/>
  <c r="AB736" i="25"/>
  <c r="AB737" i="25"/>
  <c r="AB738" i="25"/>
  <c r="AB739" i="25"/>
  <c r="AB740" i="25"/>
  <c r="AB741" i="25"/>
  <c r="AB742" i="25"/>
  <c r="AB743" i="25"/>
  <c r="AB744" i="25"/>
  <c r="AB745" i="25"/>
  <c r="AB746" i="25"/>
  <c r="AB747" i="25"/>
  <c r="AB748" i="25"/>
  <c r="AB749" i="25"/>
  <c r="AB750" i="25"/>
  <c r="AB751" i="25"/>
  <c r="AB752" i="25"/>
  <c r="AB753" i="25"/>
  <c r="AB754" i="25"/>
  <c r="AB755" i="25"/>
  <c r="AB756" i="25"/>
  <c r="AB757" i="25"/>
  <c r="AB758" i="25"/>
  <c r="AB759" i="25"/>
  <c r="AB760" i="25"/>
  <c r="AB761" i="25"/>
  <c r="AB762" i="25"/>
  <c r="AB763" i="25"/>
  <c r="AB764" i="25"/>
  <c r="AB765" i="25"/>
  <c r="AB766" i="25"/>
  <c r="AB767" i="25"/>
  <c r="AB768" i="25"/>
  <c r="AB769" i="25"/>
  <c r="AB770" i="25"/>
  <c r="AB771" i="25"/>
  <c r="AB772" i="25"/>
  <c r="AB773" i="25"/>
  <c r="AB774" i="25"/>
  <c r="AB775" i="25"/>
  <c r="AB776" i="25"/>
  <c r="AB777" i="25"/>
  <c r="AB778" i="25"/>
  <c r="AB779" i="25"/>
  <c r="AB780" i="25"/>
  <c r="AB781" i="25"/>
  <c r="AB782" i="25"/>
  <c r="AB783" i="25"/>
  <c r="AB784" i="25"/>
  <c r="AB785" i="25"/>
  <c r="AB786" i="25"/>
  <c r="AB787" i="25"/>
  <c r="AB788" i="25"/>
  <c r="AB789" i="25"/>
  <c r="AB790" i="25"/>
  <c r="AB791" i="25"/>
  <c r="AB792" i="25"/>
  <c r="AB793" i="25"/>
  <c r="AB794" i="25"/>
  <c r="AB795" i="25"/>
  <c r="AB796" i="25"/>
  <c r="AB797" i="25"/>
  <c r="AB798" i="25"/>
  <c r="AB799" i="25"/>
  <c r="AB800" i="25"/>
  <c r="AB801" i="25"/>
  <c r="AB802" i="25"/>
  <c r="AB803" i="25"/>
  <c r="AB804" i="25"/>
  <c r="AB805" i="25"/>
  <c r="AB806" i="25"/>
  <c r="AB807" i="25"/>
  <c r="AB808" i="25"/>
  <c r="AB809" i="25"/>
  <c r="AB810" i="25"/>
  <c r="AB811" i="25"/>
  <c r="AB812" i="25"/>
  <c r="AB813" i="25"/>
  <c r="AB814" i="25"/>
  <c r="AB815" i="25"/>
  <c r="AB816" i="25"/>
  <c r="AB817" i="25"/>
  <c r="AB818" i="25"/>
  <c r="AB819" i="25"/>
  <c r="AB820" i="25"/>
  <c r="AB821" i="25"/>
  <c r="AB822" i="25"/>
  <c r="AB823" i="25"/>
  <c r="AB824" i="25"/>
  <c r="AB825" i="25"/>
  <c r="AB826" i="25"/>
  <c r="AB827" i="25"/>
  <c r="AB828" i="25"/>
  <c r="AB829" i="25"/>
  <c r="AB830" i="25"/>
  <c r="AB831" i="25"/>
  <c r="AB832" i="25"/>
  <c r="AB833" i="25"/>
  <c r="AB834" i="25"/>
  <c r="AB835" i="25"/>
  <c r="AB836" i="25"/>
  <c r="AB837" i="25"/>
  <c r="AB838" i="25"/>
  <c r="AB839" i="25"/>
  <c r="AB840" i="25"/>
  <c r="AB841" i="25"/>
  <c r="AB842" i="25"/>
  <c r="AB843" i="25"/>
  <c r="AB844" i="25"/>
  <c r="AB845" i="25"/>
  <c r="AB846" i="25"/>
  <c r="AB847" i="25"/>
  <c r="AB848" i="25"/>
  <c r="AB849" i="25"/>
  <c r="AB850" i="25"/>
  <c r="AB851" i="25"/>
  <c r="AB852" i="25"/>
  <c r="AB853" i="25"/>
  <c r="AB854" i="25"/>
  <c r="AB855" i="25"/>
  <c r="AB856" i="25"/>
  <c r="AB857" i="25"/>
  <c r="AB858" i="25"/>
  <c r="AB859" i="25"/>
  <c r="AB860" i="25"/>
  <c r="AB861" i="25"/>
  <c r="AB862" i="25"/>
  <c r="AB863" i="25"/>
  <c r="AB864" i="25"/>
  <c r="AB865" i="25"/>
  <c r="AB866" i="25"/>
  <c r="AB867" i="25"/>
  <c r="AB868" i="25"/>
  <c r="AB869" i="25"/>
  <c r="AB870" i="25"/>
  <c r="AB871" i="25"/>
  <c r="AB872" i="25"/>
  <c r="AB873" i="25"/>
  <c r="AB874" i="25"/>
  <c r="AB875" i="25"/>
  <c r="AB876" i="25"/>
  <c r="AB877" i="25"/>
  <c r="AB878" i="25"/>
  <c r="AB879" i="25"/>
  <c r="AB880" i="25"/>
  <c r="AB881" i="25"/>
  <c r="AB882" i="25"/>
  <c r="AB883" i="25"/>
  <c r="AB884" i="25"/>
  <c r="AB885" i="25"/>
  <c r="AB886" i="25"/>
  <c r="AB887" i="25"/>
  <c r="AB888" i="25"/>
  <c r="AB889" i="25"/>
  <c r="AB890" i="25"/>
  <c r="AB891" i="25"/>
  <c r="AB892" i="25"/>
  <c r="AB893" i="25"/>
  <c r="AB894" i="25"/>
  <c r="AB895" i="25"/>
  <c r="AB896" i="25"/>
  <c r="AB897" i="25"/>
  <c r="AB898" i="25"/>
  <c r="AB899" i="25"/>
  <c r="AB900" i="25"/>
  <c r="AB901" i="25"/>
  <c r="AB902" i="25"/>
  <c r="AB903" i="25"/>
  <c r="AB904" i="25"/>
  <c r="AB905" i="25"/>
  <c r="AB906" i="25"/>
  <c r="AB907" i="25"/>
  <c r="AB908" i="25"/>
  <c r="AB909" i="25"/>
  <c r="AB910" i="25"/>
  <c r="AB911" i="25"/>
  <c r="AB912" i="25"/>
  <c r="AB913" i="25"/>
  <c r="AB914" i="25"/>
  <c r="AB915" i="25"/>
  <c r="AB916" i="25"/>
  <c r="AB917" i="25"/>
  <c r="AB918" i="25"/>
  <c r="AB919" i="25"/>
  <c r="AB920" i="25"/>
  <c r="AB921" i="25"/>
  <c r="AB922" i="25"/>
  <c r="AB923" i="25"/>
  <c r="AB924" i="25"/>
  <c r="AB925" i="25"/>
  <c r="AB926" i="25"/>
  <c r="AB927" i="25"/>
  <c r="AB928" i="25"/>
  <c r="AB929" i="25"/>
  <c r="AB930" i="25"/>
  <c r="AB931" i="25"/>
  <c r="AB932" i="25"/>
  <c r="AB933" i="25"/>
  <c r="AB934" i="25"/>
  <c r="AB935" i="25"/>
  <c r="AB936" i="25"/>
  <c r="AB937" i="25"/>
  <c r="AB938" i="25"/>
  <c r="AB939" i="25"/>
  <c r="AB940" i="25"/>
  <c r="AB941" i="25"/>
  <c r="AB942" i="25"/>
  <c r="AB943" i="25"/>
  <c r="AB944" i="25"/>
  <c r="AB945" i="25"/>
  <c r="AB946" i="25"/>
  <c r="AB947" i="25"/>
  <c r="AB948" i="25"/>
  <c r="AB949" i="25"/>
  <c r="AB950" i="25"/>
  <c r="AB951" i="25"/>
  <c r="AB952" i="25"/>
  <c r="AB953" i="25"/>
  <c r="AB954" i="25"/>
  <c r="AB955" i="25"/>
  <c r="AB956" i="25"/>
  <c r="AB957" i="25"/>
  <c r="AB958" i="25"/>
  <c r="AB959" i="25"/>
  <c r="AB960" i="25"/>
  <c r="AB961" i="25"/>
  <c r="AB962" i="25"/>
  <c r="AB963" i="25"/>
  <c r="AB964" i="25"/>
  <c r="AB965" i="25"/>
  <c r="AB966" i="25"/>
  <c r="AB967" i="25"/>
  <c r="AB968" i="25"/>
  <c r="AB969" i="25"/>
  <c r="AB970" i="25"/>
  <c r="AB971" i="25"/>
  <c r="AB972" i="25"/>
  <c r="AB973" i="25"/>
  <c r="AB974" i="25"/>
  <c r="AB975" i="25"/>
  <c r="AB976" i="25"/>
  <c r="AB977" i="25"/>
  <c r="AB978" i="25"/>
  <c r="AB979" i="25"/>
  <c r="AB980" i="25"/>
  <c r="AB981" i="25"/>
  <c r="AB982" i="25"/>
  <c r="AB983" i="25"/>
  <c r="AB984" i="25"/>
  <c r="AB985" i="25"/>
  <c r="AB986" i="25"/>
  <c r="AB987" i="25"/>
  <c r="AB988" i="25"/>
  <c r="AB989" i="25"/>
  <c r="AB990" i="25"/>
  <c r="AB991" i="25"/>
  <c r="AB992" i="25"/>
  <c r="AB993" i="25"/>
  <c r="AB994" i="25"/>
  <c r="AB995" i="25"/>
  <c r="AB996" i="25"/>
  <c r="AB997" i="25"/>
  <c r="AB998" i="25"/>
  <c r="AB999" i="25"/>
  <c r="AB1000" i="25"/>
  <c r="AB1001" i="25"/>
  <c r="AB1002" i="25"/>
  <c r="AB1003" i="25"/>
  <c r="AB1004" i="25"/>
  <c r="AB1005" i="25"/>
  <c r="AB1006" i="25"/>
  <c r="AB1007" i="25"/>
  <c r="AB1008" i="25"/>
  <c r="AB1009" i="25"/>
  <c r="AB1010" i="25"/>
  <c r="AB1011" i="25"/>
  <c r="AB1012" i="25"/>
  <c r="AB1013" i="25"/>
  <c r="AB1014" i="25"/>
  <c r="AB1015" i="25"/>
  <c r="AB1016" i="25"/>
  <c r="AB1017" i="25"/>
  <c r="AB1018" i="25"/>
  <c r="AB1019" i="25"/>
  <c r="AB1020" i="25"/>
  <c r="AB1021" i="25"/>
  <c r="AB1022" i="25"/>
  <c r="AB1023" i="25"/>
  <c r="AB1024" i="25"/>
  <c r="AB1025" i="25"/>
  <c r="AB1026" i="25"/>
  <c r="AB1027" i="25"/>
  <c r="AB1028" i="25"/>
  <c r="AB1029" i="25"/>
  <c r="AB1030" i="25"/>
  <c r="AB1031" i="25"/>
  <c r="AB1032" i="25"/>
  <c r="AB1033" i="25"/>
  <c r="AB1034" i="25"/>
  <c r="AB1035" i="25"/>
  <c r="AB1036" i="25"/>
  <c r="AB1037" i="25"/>
  <c r="AB1038" i="25"/>
  <c r="AB1039" i="25"/>
  <c r="AB1040" i="25"/>
  <c r="AB1041" i="25"/>
  <c r="AB1042" i="25"/>
  <c r="AB1043" i="25"/>
  <c r="AB1044" i="25"/>
  <c r="AB1045" i="25"/>
  <c r="AB1046" i="25"/>
  <c r="AB1047" i="25"/>
  <c r="AB1048" i="25"/>
  <c r="AB1049" i="25"/>
  <c r="AB1050" i="25"/>
  <c r="AB1051" i="25"/>
  <c r="AB1052" i="25"/>
  <c r="AB1053" i="25"/>
  <c r="AB1054" i="25"/>
  <c r="AB1055" i="25"/>
  <c r="AB1056" i="25"/>
  <c r="AB1057" i="25"/>
  <c r="AB1058" i="25"/>
  <c r="AB1059" i="25"/>
  <c r="AB1060" i="25"/>
  <c r="AB1061" i="25"/>
  <c r="AB1062" i="25"/>
  <c r="AB1063" i="25"/>
  <c r="AB1064" i="25"/>
  <c r="AB1065" i="25"/>
  <c r="AB1066" i="25"/>
  <c r="AB1067" i="25"/>
  <c r="AB1068" i="25"/>
  <c r="AB1069" i="25"/>
  <c r="AB1070" i="25"/>
  <c r="AB1071" i="25"/>
  <c r="AB1072" i="25"/>
  <c r="AB1073" i="25"/>
  <c r="AB1074" i="25"/>
  <c r="AB1075" i="25"/>
  <c r="AB1076" i="25"/>
  <c r="AB1077" i="25"/>
  <c r="AB1078" i="25"/>
  <c r="AB1079" i="25"/>
  <c r="AB1080" i="25"/>
  <c r="AB1081" i="25"/>
  <c r="AB1082" i="25"/>
  <c r="AB1083" i="25"/>
  <c r="AB1084" i="25"/>
  <c r="AB1085" i="25"/>
  <c r="AB1086" i="25"/>
  <c r="AB1087" i="25"/>
  <c r="AB1088" i="25"/>
  <c r="AB1089" i="25"/>
  <c r="AB1090" i="25"/>
  <c r="AB1091" i="25"/>
  <c r="AB1092" i="25"/>
  <c r="AB1093" i="25"/>
  <c r="AB1094" i="25"/>
  <c r="AB1095" i="25"/>
  <c r="AB1096" i="25"/>
  <c r="AB1097" i="25"/>
  <c r="AB1098" i="25"/>
  <c r="AB1099" i="25"/>
  <c r="AB1100" i="25"/>
  <c r="AB1101" i="25"/>
  <c r="AB1102" i="25"/>
  <c r="AB1103" i="25"/>
  <c r="AB1104" i="25"/>
  <c r="AB1105" i="25"/>
  <c r="AB1106" i="25"/>
  <c r="AB1107" i="25"/>
  <c r="AB1108" i="25"/>
  <c r="AB1109" i="25"/>
  <c r="AB1110" i="25"/>
  <c r="AB1111" i="25"/>
  <c r="AB1112" i="25"/>
  <c r="AB1113" i="25"/>
  <c r="AB1114" i="25"/>
  <c r="AB1115" i="25"/>
  <c r="AB1116" i="25"/>
  <c r="AB1117" i="25"/>
  <c r="AB1118" i="25"/>
  <c r="AB1119" i="25"/>
  <c r="AB1120" i="25"/>
  <c r="AB1121" i="25"/>
  <c r="AB1122" i="25"/>
  <c r="AB1123" i="25"/>
  <c r="AB1124" i="25"/>
  <c r="AB1125" i="25"/>
  <c r="AB1126" i="25"/>
  <c r="AB1127" i="25"/>
  <c r="AB1128" i="25"/>
  <c r="AB1129" i="25"/>
  <c r="AB1130" i="25"/>
  <c r="AB1131" i="25"/>
  <c r="AB1132" i="25"/>
  <c r="AB1133" i="25"/>
  <c r="AB1134" i="25"/>
  <c r="AB1135" i="25"/>
  <c r="AB1136" i="25"/>
  <c r="AB1137" i="25"/>
  <c r="AB1138" i="25"/>
  <c r="AB1139" i="25"/>
  <c r="AB1140" i="25"/>
  <c r="AB1141" i="25"/>
  <c r="AB1142" i="25"/>
  <c r="AB1143" i="25"/>
  <c r="AB1144" i="25"/>
  <c r="AB1145" i="25"/>
  <c r="AB1146" i="25"/>
  <c r="AB1147" i="25"/>
  <c r="AB1148" i="25"/>
  <c r="AB1149" i="25"/>
  <c r="AB1150" i="25"/>
  <c r="AB1151" i="25"/>
  <c r="AB1152" i="25"/>
  <c r="AB1153" i="25"/>
  <c r="AB1154" i="25"/>
  <c r="AB1155" i="25"/>
  <c r="AB1156" i="25"/>
  <c r="AB1157" i="25"/>
  <c r="AB1158" i="25"/>
  <c r="AB1159" i="25"/>
  <c r="AB1160" i="25"/>
  <c r="AB1161" i="25"/>
  <c r="AB1162" i="25"/>
  <c r="AB1163" i="25"/>
  <c r="AB1164" i="25"/>
  <c r="AB1165" i="25"/>
  <c r="AB1166" i="25"/>
  <c r="AB1167" i="25"/>
  <c r="AB1168" i="25"/>
  <c r="AB1169" i="25"/>
  <c r="AB1170" i="25"/>
  <c r="AB1171" i="25"/>
  <c r="AB1172" i="25"/>
  <c r="AB1173" i="25"/>
  <c r="AB1174" i="25"/>
  <c r="AB1175" i="25"/>
  <c r="AB1176" i="25"/>
  <c r="AB1177" i="25"/>
  <c r="AB1178" i="25"/>
  <c r="AB1179" i="25"/>
  <c r="AB1180" i="25"/>
  <c r="AB1181" i="25"/>
  <c r="AB1182" i="25"/>
  <c r="AB1183" i="25"/>
  <c r="AB1184" i="25"/>
  <c r="AB1185" i="25"/>
  <c r="AB1186" i="25"/>
  <c r="AB1187" i="25"/>
  <c r="AB1188" i="25"/>
  <c r="AB1189" i="25"/>
  <c r="AB1190" i="25"/>
  <c r="AB1191" i="25"/>
  <c r="AB1192" i="25"/>
  <c r="AB1193" i="25"/>
  <c r="AB1194" i="25"/>
  <c r="AB1195" i="25"/>
  <c r="AB1196" i="25"/>
  <c r="AB1197" i="25"/>
  <c r="AB1198" i="25"/>
  <c r="AB1199" i="25"/>
  <c r="AB1200" i="25"/>
  <c r="AB1201" i="25"/>
  <c r="AB1202" i="25"/>
  <c r="AB1203" i="25"/>
  <c r="AB1204" i="25"/>
  <c r="AB1205" i="25"/>
  <c r="AB1206" i="25"/>
  <c r="AB1207" i="25"/>
  <c r="AB1208" i="25"/>
  <c r="AB1209" i="25"/>
  <c r="AB1210" i="25"/>
  <c r="AB1211" i="25"/>
  <c r="AB1212" i="25"/>
  <c r="AB1213" i="25"/>
  <c r="AB1214" i="25"/>
  <c r="AB1215" i="25"/>
  <c r="AB1216" i="25"/>
  <c r="AB1217" i="25"/>
  <c r="AB1218" i="25"/>
  <c r="AB1219" i="25"/>
  <c r="AB1220" i="25"/>
  <c r="AB1221" i="25"/>
  <c r="AB1222" i="25"/>
  <c r="AB1223" i="25"/>
  <c r="AB1224" i="25"/>
  <c r="AB1225" i="25"/>
  <c r="AB1226" i="25"/>
  <c r="AB1227" i="25"/>
  <c r="AB1228" i="25"/>
  <c r="AB1229" i="25"/>
  <c r="AB1230" i="25"/>
  <c r="AB1231" i="25"/>
  <c r="AB1232" i="25"/>
  <c r="AB1233" i="25"/>
  <c r="AB1234" i="25"/>
  <c r="AB1235" i="25"/>
  <c r="AB1236" i="25"/>
  <c r="AB1237" i="25"/>
  <c r="AB1238" i="25"/>
  <c r="AB1239" i="25"/>
  <c r="AB1240" i="25"/>
  <c r="AB1241" i="25"/>
  <c r="AB1242" i="25"/>
  <c r="AB1243" i="25"/>
  <c r="AB1244" i="25"/>
  <c r="AB1245" i="25"/>
  <c r="AB1246" i="25"/>
  <c r="AB1247" i="25"/>
  <c r="AB1248" i="25"/>
  <c r="AB1249" i="25"/>
  <c r="AB1250" i="25"/>
  <c r="AB1251" i="25"/>
  <c r="AB1252" i="25"/>
  <c r="AB1253" i="25"/>
  <c r="AB1254" i="25"/>
  <c r="AB1255" i="25"/>
  <c r="AB1256" i="25"/>
  <c r="AB1257" i="25"/>
  <c r="AB1258" i="25"/>
  <c r="AB1259" i="25"/>
  <c r="AB1260" i="25"/>
  <c r="AB1261" i="25"/>
  <c r="AB1262" i="25"/>
  <c r="AB1263" i="25"/>
  <c r="AB1264" i="25"/>
  <c r="AB1265" i="25"/>
  <c r="AB1266" i="25"/>
  <c r="AB1267" i="25"/>
  <c r="AB1268" i="25"/>
  <c r="AB1269" i="25"/>
  <c r="AB1270" i="25"/>
  <c r="AB1271" i="25"/>
  <c r="AB1272" i="25"/>
  <c r="AB1273" i="25"/>
  <c r="AB1274" i="25"/>
  <c r="AB1275" i="25"/>
  <c r="AB1276" i="25"/>
  <c r="AB1277" i="25"/>
  <c r="AB1278" i="25"/>
  <c r="AB1279" i="25"/>
  <c r="AB1280" i="25"/>
  <c r="AB1281" i="25"/>
  <c r="AB1282" i="25"/>
  <c r="AB1283" i="25"/>
  <c r="AB1284" i="25"/>
  <c r="AB1285" i="25"/>
  <c r="AB1286" i="25"/>
  <c r="AB1287" i="25"/>
  <c r="AB1288" i="25"/>
  <c r="AB1289" i="25"/>
  <c r="AB1290" i="25"/>
  <c r="AB1291" i="25"/>
  <c r="AB1292" i="25"/>
  <c r="AB1293" i="25"/>
  <c r="AB1294" i="25"/>
  <c r="AB1295" i="25"/>
  <c r="AB1296" i="25"/>
  <c r="AB1297" i="25"/>
  <c r="AB1298" i="25"/>
  <c r="AB1299" i="25"/>
  <c r="AB1300" i="25"/>
  <c r="AB1301" i="25"/>
  <c r="AB1302" i="25"/>
  <c r="AB1303" i="25"/>
  <c r="AB1304" i="25"/>
  <c r="AB1305" i="25"/>
  <c r="AB1306" i="25"/>
  <c r="AB1307" i="25"/>
  <c r="AB1308" i="25"/>
  <c r="AB1309" i="25"/>
  <c r="AB1310" i="25"/>
  <c r="AB1311" i="25"/>
  <c r="AB1312" i="25"/>
  <c r="AB1313" i="25"/>
  <c r="AB1314" i="25"/>
  <c r="AB1315" i="25"/>
  <c r="AB1316" i="25"/>
  <c r="AB1317" i="25"/>
  <c r="AB1318" i="25"/>
  <c r="AB1319" i="25"/>
  <c r="AB1320" i="25"/>
  <c r="AB1321" i="25"/>
  <c r="AB1322" i="25"/>
  <c r="AB1323" i="25"/>
  <c r="AB1324" i="25"/>
  <c r="AB1325" i="25"/>
  <c r="AB1326" i="25"/>
  <c r="AB1327" i="25"/>
  <c r="AB1328" i="25"/>
  <c r="AB1329" i="25"/>
  <c r="AB1330" i="25"/>
  <c r="AB1331" i="25"/>
  <c r="AB1332" i="25"/>
  <c r="AB1333" i="25"/>
  <c r="AB1334" i="25"/>
  <c r="AB1335" i="25"/>
  <c r="AB1336" i="25"/>
  <c r="AB1337" i="25"/>
  <c r="AB1338" i="25"/>
  <c r="AB1339" i="25"/>
  <c r="AB1340" i="25"/>
  <c r="AB1341" i="25"/>
  <c r="AB1342" i="25"/>
  <c r="AB1343" i="25"/>
  <c r="AB1344" i="25"/>
  <c r="AB1345" i="25"/>
  <c r="AB1346" i="25"/>
  <c r="AB1347" i="25"/>
  <c r="AB1348" i="25"/>
  <c r="AB1349" i="25"/>
  <c r="AB1350" i="25"/>
  <c r="AB1351" i="25"/>
  <c r="AB1352" i="25"/>
  <c r="AB1353" i="25"/>
  <c r="AB1354" i="25"/>
  <c r="AB1355" i="25"/>
  <c r="AB1356" i="25"/>
  <c r="AB1357" i="25"/>
  <c r="AB1358" i="25"/>
  <c r="AB1359" i="25"/>
  <c r="AB1360" i="25"/>
  <c r="AB1361" i="25"/>
  <c r="AB1362" i="25"/>
  <c r="AB1363" i="25"/>
  <c r="AB1364" i="25"/>
  <c r="AB1365" i="25"/>
  <c r="AB1366" i="25"/>
  <c r="AB1367" i="25"/>
  <c r="AB1368" i="25"/>
  <c r="AB1369" i="25"/>
  <c r="AB1370" i="25"/>
  <c r="AB1371" i="25"/>
  <c r="AB1372" i="25"/>
  <c r="AB1373" i="25"/>
  <c r="AB1374" i="25"/>
  <c r="AB1375" i="25"/>
  <c r="AB1376" i="25"/>
  <c r="AB1377" i="25"/>
  <c r="AB1378" i="25"/>
  <c r="AB1379" i="25"/>
  <c r="AB1380" i="25"/>
  <c r="AB1381" i="25"/>
  <c r="AB1382" i="25"/>
  <c r="AB1383" i="25"/>
  <c r="AB1384" i="25"/>
  <c r="AB1385" i="25"/>
  <c r="AB1386" i="25"/>
  <c r="AB1387" i="25"/>
  <c r="AB1388" i="25"/>
  <c r="AB1389" i="25"/>
  <c r="AB1390" i="25"/>
  <c r="AB1391" i="25"/>
  <c r="AB1392" i="25"/>
  <c r="AB1393" i="25"/>
  <c r="AB1394" i="25"/>
  <c r="AB1395" i="25"/>
  <c r="AB1396" i="25"/>
  <c r="AB1397" i="25"/>
  <c r="AB1398" i="25"/>
  <c r="AB1399" i="25"/>
  <c r="AB1400" i="25"/>
  <c r="AB1401" i="25"/>
  <c r="AB1402" i="25"/>
  <c r="AB1403" i="25"/>
  <c r="AB1404" i="25"/>
  <c r="AB1405" i="25"/>
  <c r="AB1406" i="25"/>
  <c r="AB1407" i="25"/>
  <c r="AB1408" i="25"/>
  <c r="AB1409" i="25"/>
  <c r="AB1410" i="25"/>
  <c r="AB1411" i="25"/>
  <c r="AB1412" i="25"/>
  <c r="AB1413" i="25"/>
  <c r="AB1414" i="25"/>
  <c r="AB1415" i="25"/>
  <c r="AB1416" i="25"/>
  <c r="AB1417" i="25"/>
  <c r="AB1418" i="25"/>
  <c r="AB1419" i="25"/>
  <c r="AB1420" i="25"/>
  <c r="AB1421" i="25"/>
  <c r="AB1422" i="25"/>
  <c r="AB1423" i="25"/>
  <c r="AB1424" i="25"/>
  <c r="AB1425" i="25"/>
  <c r="AB1426" i="25"/>
  <c r="AB1427" i="25"/>
  <c r="AB1428" i="25"/>
  <c r="AB1429" i="25"/>
  <c r="AB1430" i="25"/>
  <c r="AB1431" i="25"/>
  <c r="AB1432" i="25"/>
  <c r="AB1433" i="25"/>
  <c r="AB1434" i="25"/>
  <c r="AB1435" i="25"/>
  <c r="AB1436" i="25"/>
  <c r="AB1437" i="25"/>
  <c r="AB1438" i="25"/>
  <c r="AB1439" i="25"/>
  <c r="AB1440" i="25"/>
  <c r="AB1441" i="25"/>
  <c r="AB1442" i="25"/>
  <c r="AB1443" i="25"/>
  <c r="AB1444" i="25"/>
  <c r="AB1445" i="25"/>
  <c r="AB1446" i="25"/>
  <c r="AB1447" i="25"/>
  <c r="AB1448" i="25"/>
  <c r="AB1449" i="25"/>
  <c r="AB1450" i="25"/>
  <c r="AB1451" i="25"/>
  <c r="AB1452" i="25"/>
  <c r="AB1453" i="25"/>
  <c r="AB1454" i="25"/>
  <c r="AB1455" i="25"/>
  <c r="AB1456" i="25"/>
  <c r="AB1457" i="25"/>
  <c r="AB1458" i="25"/>
  <c r="AB1459" i="25"/>
  <c r="AB1460" i="25"/>
  <c r="AB1461" i="25"/>
  <c r="AB1462" i="25"/>
  <c r="AB1463" i="25"/>
  <c r="AB1464" i="25"/>
  <c r="AB1465" i="25"/>
  <c r="AB1466" i="25"/>
  <c r="AB1467" i="25"/>
  <c r="AB1468" i="25"/>
  <c r="AB1469" i="25"/>
  <c r="AB1470" i="25"/>
  <c r="AB1471" i="25"/>
  <c r="AB1472" i="25"/>
  <c r="AB1473" i="25"/>
  <c r="AB1474" i="25"/>
  <c r="AB1475" i="25"/>
  <c r="AB1476" i="25"/>
  <c r="AB1477" i="25"/>
  <c r="AB1478" i="25"/>
  <c r="AB1479" i="25"/>
  <c r="AB1480" i="25"/>
  <c r="AB1481" i="25"/>
  <c r="AB1482" i="25"/>
  <c r="AB1483" i="25"/>
  <c r="AB1484" i="25"/>
  <c r="AB1485" i="25"/>
  <c r="AB1486" i="25"/>
  <c r="AB1487" i="25"/>
  <c r="AB1488" i="25"/>
  <c r="AB1489" i="25"/>
  <c r="AB1490" i="25"/>
  <c r="AB1491" i="25"/>
  <c r="AB1492" i="25"/>
  <c r="AB1493" i="25"/>
  <c r="AB1494" i="25"/>
  <c r="AB1495" i="25"/>
  <c r="AB1496" i="25"/>
  <c r="AB1497" i="25"/>
  <c r="AB1498" i="25"/>
  <c r="AB1499" i="25"/>
  <c r="AB1500" i="25"/>
  <c r="AB1501" i="25"/>
  <c r="AB1502" i="25"/>
  <c r="AB1503" i="25"/>
  <c r="AB1504" i="25"/>
  <c r="AB1505" i="25"/>
  <c r="AB1506" i="25"/>
  <c r="AB1507" i="25"/>
  <c r="AB1508" i="25"/>
  <c r="AB1509" i="25"/>
  <c r="AB1510" i="25"/>
  <c r="AB1511" i="25"/>
  <c r="AB1512" i="25"/>
  <c r="AB1513" i="25"/>
  <c r="AB1514" i="25"/>
  <c r="AB1515" i="25"/>
  <c r="AB1516" i="25"/>
  <c r="AB1517" i="25"/>
  <c r="AB1518" i="25"/>
  <c r="AB1519" i="25"/>
  <c r="AB1520" i="25"/>
  <c r="AB1521" i="25"/>
  <c r="AB1522" i="25"/>
  <c r="AB1523" i="25"/>
  <c r="AB1524" i="25"/>
  <c r="AB1525" i="25"/>
  <c r="AB1526" i="25"/>
  <c r="AB1527" i="25"/>
  <c r="AB1528" i="25"/>
  <c r="AB1529" i="25"/>
  <c r="AB1530" i="25"/>
  <c r="AB1531" i="25"/>
  <c r="AB1532" i="25"/>
  <c r="AB1533" i="25"/>
  <c r="AB1534" i="25"/>
  <c r="AB1535" i="25"/>
  <c r="AB1536" i="25"/>
  <c r="AB1537" i="25"/>
  <c r="AB1538" i="25"/>
  <c r="AB1539" i="25"/>
  <c r="AB1540" i="25"/>
  <c r="AB1541" i="25"/>
  <c r="AB1542" i="25"/>
  <c r="AB1543" i="25"/>
  <c r="AB1544" i="25"/>
  <c r="AB1545" i="25"/>
  <c r="AB1546" i="25"/>
  <c r="AB1547" i="25"/>
  <c r="AB1548" i="25"/>
  <c r="AB1549" i="25"/>
  <c r="AB1550" i="25"/>
  <c r="AB1551" i="25"/>
  <c r="AB1552" i="25"/>
  <c r="AB1553" i="25"/>
  <c r="AB1554" i="25"/>
  <c r="AB1555" i="25"/>
  <c r="AB1556" i="25"/>
  <c r="AB1557" i="25"/>
  <c r="AB1558" i="25"/>
  <c r="AB1559" i="25"/>
  <c r="AB1560" i="25"/>
  <c r="AB1561" i="25"/>
  <c r="AB1562" i="25"/>
  <c r="AB1563" i="25"/>
  <c r="AB1564" i="25"/>
  <c r="AB1565" i="25"/>
  <c r="AB1566" i="25"/>
  <c r="AB1567" i="25"/>
  <c r="AB1568" i="25"/>
  <c r="AB1569" i="25"/>
  <c r="AB1570" i="25"/>
  <c r="AB1571" i="25"/>
  <c r="AB1572" i="25"/>
  <c r="AB1573" i="25"/>
  <c r="AB1574" i="25"/>
  <c r="AB1575" i="25"/>
  <c r="AB1576" i="25"/>
  <c r="AB1577" i="25"/>
  <c r="AB1578" i="25"/>
  <c r="AB1579" i="25"/>
  <c r="AB1580" i="25"/>
  <c r="AB1581" i="25"/>
  <c r="AB1582" i="25"/>
  <c r="AB1583" i="25"/>
  <c r="AB1584" i="25"/>
  <c r="AB1585" i="25"/>
  <c r="AB1586" i="25"/>
  <c r="AB1587" i="25"/>
  <c r="AB1588" i="25"/>
  <c r="AB1589" i="25"/>
  <c r="AB1590" i="25"/>
  <c r="AB1591" i="25"/>
  <c r="AB1592" i="25"/>
  <c r="AB1593" i="25"/>
  <c r="AB1594" i="25"/>
  <c r="AB1595" i="25"/>
  <c r="AB1596" i="25"/>
  <c r="AB1597" i="25"/>
  <c r="AB1598" i="25"/>
  <c r="AB1599" i="25"/>
  <c r="AB1600" i="25"/>
  <c r="AB1601" i="25"/>
  <c r="AB1602" i="25"/>
  <c r="AB1603" i="25"/>
  <c r="AB1604" i="25"/>
  <c r="AB1605" i="25"/>
  <c r="AB1606" i="25"/>
  <c r="AB1607" i="25"/>
  <c r="AB1608" i="25"/>
  <c r="AB1609" i="25"/>
  <c r="AB1610" i="25"/>
  <c r="AB1611" i="25"/>
  <c r="AB1612" i="25"/>
  <c r="AB1613" i="25"/>
  <c r="AB1614" i="25"/>
  <c r="AB1615" i="25"/>
  <c r="AB1616" i="25"/>
  <c r="AB1617" i="25"/>
  <c r="AB1618" i="25"/>
  <c r="AB1619" i="25"/>
  <c r="AB1620" i="25"/>
  <c r="AB1621" i="25"/>
  <c r="AB1622" i="25"/>
  <c r="AB1623" i="25"/>
  <c r="AB1624" i="25"/>
  <c r="AB1625" i="25"/>
  <c r="AB1626" i="25"/>
  <c r="AB1627" i="25"/>
  <c r="AB1628" i="25"/>
  <c r="AB1629" i="25"/>
  <c r="AB1630" i="25"/>
  <c r="AB1631" i="25"/>
  <c r="AB1632" i="25"/>
  <c r="AB1633" i="25"/>
  <c r="AB1634" i="25"/>
  <c r="AB1635" i="25"/>
  <c r="AB1636" i="25"/>
  <c r="AB1637" i="25"/>
  <c r="AB1638" i="25"/>
  <c r="AB1639" i="25"/>
  <c r="AB1640" i="25"/>
  <c r="AB1641" i="25"/>
  <c r="AB1642" i="25"/>
  <c r="AB1643" i="25"/>
  <c r="AB1644" i="25"/>
  <c r="AB1645" i="25"/>
  <c r="AB1646" i="25"/>
  <c r="AB1647" i="25"/>
  <c r="AB1648" i="25"/>
  <c r="AB1649" i="25"/>
  <c r="AB1650" i="25"/>
  <c r="AB1651" i="25"/>
  <c r="AB1652" i="25"/>
  <c r="AB1653" i="25"/>
  <c r="AB1654" i="25"/>
  <c r="AB1655" i="25"/>
  <c r="AB1656" i="25"/>
  <c r="AB1657" i="25"/>
  <c r="AB1658" i="25"/>
  <c r="AB1659" i="25"/>
  <c r="AB1660" i="25"/>
  <c r="AB1661" i="25"/>
  <c r="AB1662" i="25"/>
  <c r="AB1663" i="25"/>
  <c r="AB1664" i="25"/>
  <c r="AB1665" i="25"/>
  <c r="AB1666" i="25"/>
  <c r="AB1667" i="25"/>
  <c r="AB1668" i="25"/>
  <c r="AB1669" i="25"/>
  <c r="AB1670" i="25"/>
  <c r="AB1671" i="25"/>
  <c r="AB1672" i="25"/>
  <c r="AB1673" i="25"/>
  <c r="AB1674" i="25"/>
  <c r="AB1675" i="25"/>
  <c r="AB1676" i="25"/>
  <c r="AB1677" i="25"/>
  <c r="AB1678" i="25"/>
  <c r="AB1679" i="25"/>
  <c r="AB1680" i="25"/>
  <c r="AB1681" i="25"/>
  <c r="AB1682" i="25"/>
  <c r="AB1683" i="25"/>
  <c r="AB1684" i="25"/>
  <c r="AB1685" i="25"/>
  <c r="AB1686" i="25"/>
  <c r="AB1687" i="25"/>
  <c r="AB1688" i="25"/>
  <c r="AB1689" i="25"/>
  <c r="AB1690" i="25"/>
  <c r="AB1691" i="25"/>
  <c r="AB1692" i="25"/>
  <c r="AB1693" i="25"/>
  <c r="AB1694" i="25"/>
  <c r="AB1695" i="25"/>
  <c r="AB1696" i="25"/>
  <c r="AB1697" i="25"/>
  <c r="AB1698" i="25"/>
  <c r="AB1699" i="25"/>
  <c r="AB1700" i="25"/>
  <c r="AB1701" i="25"/>
  <c r="AB1702" i="25"/>
  <c r="AB1703" i="25"/>
  <c r="AB1704" i="25"/>
  <c r="AB1705" i="25"/>
  <c r="AB1706" i="25"/>
  <c r="AB1707" i="25"/>
  <c r="AB1708" i="25"/>
  <c r="AB1709" i="25"/>
  <c r="AB1710" i="25"/>
  <c r="AB1711" i="25"/>
  <c r="AB1712" i="25"/>
  <c r="AB1713" i="25"/>
  <c r="AB1714" i="25"/>
  <c r="AB1715" i="25"/>
  <c r="AB1716" i="25"/>
  <c r="AB1717" i="25"/>
  <c r="AB1718" i="25"/>
  <c r="AB1719" i="25"/>
  <c r="AB1720" i="25"/>
  <c r="AB1721" i="25"/>
  <c r="AB1722" i="25"/>
  <c r="AB1723" i="25"/>
  <c r="AB1724" i="25"/>
  <c r="AB1725" i="25"/>
  <c r="AB1726" i="25"/>
  <c r="AB1727" i="25"/>
  <c r="AB1728" i="25"/>
  <c r="AB1729" i="25"/>
  <c r="AB1730" i="25"/>
  <c r="AB1731" i="25"/>
  <c r="AB1732" i="25"/>
  <c r="AB1733" i="25"/>
  <c r="AB1734" i="25"/>
  <c r="AB1735" i="25"/>
  <c r="AB1736" i="25"/>
  <c r="AB1737" i="25"/>
  <c r="AB1738" i="25"/>
  <c r="AB1739" i="25"/>
  <c r="AB1740" i="25"/>
  <c r="AB1741" i="25"/>
  <c r="AB1742" i="25"/>
  <c r="AB1743" i="25"/>
  <c r="AB1744" i="25"/>
  <c r="AB1745" i="25"/>
  <c r="AB1746" i="25"/>
  <c r="AB1747" i="25"/>
  <c r="AA1747" i="25"/>
  <c r="Z1747" i="25"/>
  <c r="Y1747" i="25"/>
  <c r="AA1746" i="25"/>
  <c r="Z1746" i="25"/>
  <c r="Y1746" i="25"/>
  <c r="AA1745" i="25"/>
  <c r="Z1745" i="25"/>
  <c r="Y1745" i="25"/>
  <c r="AA1744" i="25"/>
  <c r="Z1744" i="25"/>
  <c r="Y1744" i="25"/>
  <c r="AA1743" i="25"/>
  <c r="Z1743" i="25"/>
  <c r="Y1743" i="25"/>
  <c r="AA1742" i="25"/>
  <c r="Z1742" i="25"/>
  <c r="Y1742" i="25"/>
  <c r="AA1741" i="25"/>
  <c r="Z1741" i="25"/>
  <c r="Y1741" i="25"/>
  <c r="AA1740" i="25"/>
  <c r="Z1740" i="25"/>
  <c r="Y1740" i="25"/>
  <c r="AA1739" i="25"/>
  <c r="Z1739" i="25"/>
  <c r="Y1739" i="25"/>
  <c r="AA1738" i="25"/>
  <c r="Z1738" i="25"/>
  <c r="Y1738" i="25"/>
  <c r="AA1737" i="25"/>
  <c r="Z1737" i="25"/>
  <c r="Y1737" i="25"/>
  <c r="AA1736" i="25"/>
  <c r="Z1736" i="25"/>
  <c r="Y1736" i="25"/>
  <c r="AA1735" i="25"/>
  <c r="Z1735" i="25"/>
  <c r="Y1735" i="25"/>
  <c r="AA1734" i="25"/>
  <c r="Z1734" i="25"/>
  <c r="Y1734" i="25"/>
  <c r="AA1733" i="25"/>
  <c r="Z1733" i="25"/>
  <c r="Y1733" i="25"/>
  <c r="AA1732" i="25"/>
  <c r="Z1732" i="25"/>
  <c r="Y1732" i="25"/>
  <c r="AA1731" i="25"/>
  <c r="Z1731" i="25"/>
  <c r="Y1731" i="25"/>
  <c r="AA1730" i="25"/>
  <c r="Z1730" i="25"/>
  <c r="Y1730" i="25"/>
  <c r="AA1729" i="25"/>
  <c r="Z1729" i="25"/>
  <c r="Y1729" i="25"/>
  <c r="AA1728" i="25"/>
  <c r="Z1728" i="25"/>
  <c r="Y1728" i="25"/>
  <c r="AA1727" i="25"/>
  <c r="Z1727" i="25"/>
  <c r="Y1727" i="25"/>
  <c r="AA1726" i="25"/>
  <c r="Z1726" i="25"/>
  <c r="Y1726" i="25"/>
  <c r="AA1725" i="25"/>
  <c r="Z1725" i="25"/>
  <c r="Y1725" i="25"/>
  <c r="AA1724" i="25"/>
  <c r="Z1724" i="25"/>
  <c r="Y1724" i="25"/>
  <c r="AA1723" i="25"/>
  <c r="Z1723" i="25"/>
  <c r="Y1723" i="25"/>
  <c r="AA1722" i="25"/>
  <c r="Z1722" i="25"/>
  <c r="Y1722" i="25"/>
  <c r="AA1721" i="25"/>
  <c r="Z1721" i="25"/>
  <c r="Y1721" i="25"/>
  <c r="AA1720" i="25"/>
  <c r="Z1720" i="25"/>
  <c r="Y1720" i="25"/>
  <c r="AA1719" i="25"/>
  <c r="Z1719" i="25"/>
  <c r="Y1719" i="25"/>
  <c r="AA1718" i="25"/>
  <c r="Z1718" i="25"/>
  <c r="Y1718" i="25"/>
  <c r="AA1717" i="25"/>
  <c r="Z1717" i="25"/>
  <c r="Y1717" i="25"/>
  <c r="AA1716" i="25"/>
  <c r="Z1716" i="25"/>
  <c r="Y1716" i="25"/>
  <c r="AA1715" i="25"/>
  <c r="Z1715" i="25"/>
  <c r="Y1715" i="25"/>
  <c r="AA1714" i="25"/>
  <c r="Z1714" i="25"/>
  <c r="Y1714" i="25"/>
  <c r="AA1713" i="25"/>
  <c r="Z1713" i="25"/>
  <c r="Y1713" i="25"/>
  <c r="AA1712" i="25"/>
  <c r="Z1712" i="25"/>
  <c r="Y1712" i="25"/>
  <c r="AA1711" i="25"/>
  <c r="Z1711" i="25"/>
  <c r="Y1711" i="25"/>
  <c r="AA1710" i="25"/>
  <c r="Z1710" i="25"/>
  <c r="Y1710" i="25"/>
  <c r="AA1709" i="25"/>
  <c r="Z1709" i="25"/>
  <c r="Y1709" i="25"/>
  <c r="AA1708" i="25"/>
  <c r="Z1708" i="25"/>
  <c r="Y1708" i="25"/>
  <c r="AA1707" i="25"/>
  <c r="Z1707" i="25"/>
  <c r="Y1707" i="25"/>
  <c r="AA1706" i="25"/>
  <c r="Z1706" i="25"/>
  <c r="Y1706" i="25"/>
  <c r="AA1705" i="25"/>
  <c r="Z1705" i="25"/>
  <c r="Y1705" i="25"/>
  <c r="AA1704" i="25"/>
  <c r="Z1704" i="25"/>
  <c r="Y1704" i="25"/>
  <c r="AA1703" i="25"/>
  <c r="Z1703" i="25"/>
  <c r="Y1703" i="25"/>
  <c r="AA1702" i="25"/>
  <c r="Z1702" i="25"/>
  <c r="Y1702" i="25"/>
  <c r="AA1701" i="25"/>
  <c r="Z1701" i="25"/>
  <c r="Y1701" i="25"/>
  <c r="AA1700" i="25"/>
  <c r="Z1700" i="25"/>
  <c r="Y1700" i="25"/>
  <c r="AA1699" i="25"/>
  <c r="Z1699" i="25"/>
  <c r="Y1699" i="25"/>
  <c r="AA1698" i="25"/>
  <c r="Z1698" i="25"/>
  <c r="Y1698" i="25"/>
  <c r="AA1697" i="25"/>
  <c r="Z1697" i="25"/>
  <c r="Y1697" i="25"/>
  <c r="AA1696" i="25"/>
  <c r="Z1696" i="25"/>
  <c r="Y1696" i="25"/>
  <c r="AA1695" i="25"/>
  <c r="Z1695" i="25"/>
  <c r="Y1695" i="25"/>
  <c r="AA1694" i="25"/>
  <c r="Z1694" i="25"/>
  <c r="Y1694" i="25"/>
  <c r="AA1693" i="25"/>
  <c r="Z1693" i="25"/>
  <c r="Y1693" i="25"/>
  <c r="AA1692" i="25"/>
  <c r="Z1692" i="25"/>
  <c r="Y1692" i="25"/>
  <c r="AA1691" i="25"/>
  <c r="Z1691" i="25"/>
  <c r="Y1691" i="25"/>
  <c r="AA1690" i="25"/>
  <c r="Z1690" i="25"/>
  <c r="Y1690" i="25"/>
  <c r="AA1689" i="25"/>
  <c r="Z1689" i="25"/>
  <c r="Y1689" i="25"/>
  <c r="AA1688" i="25"/>
  <c r="Z1688" i="25"/>
  <c r="Y1688" i="25"/>
  <c r="AA1687" i="25"/>
  <c r="Z1687" i="25"/>
  <c r="Y1687" i="25"/>
  <c r="AA1686" i="25"/>
  <c r="Z1686" i="25"/>
  <c r="Y1686" i="25"/>
  <c r="AA1685" i="25"/>
  <c r="Z1685" i="25"/>
  <c r="Y1685" i="25"/>
  <c r="AA1684" i="25"/>
  <c r="Z1684" i="25"/>
  <c r="Y1684" i="25"/>
  <c r="AA1683" i="25"/>
  <c r="Z1683" i="25"/>
  <c r="Y1683" i="25"/>
  <c r="AA1682" i="25"/>
  <c r="Z1682" i="25"/>
  <c r="Y1682" i="25"/>
  <c r="AA1681" i="25"/>
  <c r="Z1681" i="25"/>
  <c r="Y1681" i="25"/>
  <c r="AA1680" i="25"/>
  <c r="Z1680" i="25"/>
  <c r="Y1680" i="25"/>
  <c r="AA1679" i="25"/>
  <c r="Z1679" i="25"/>
  <c r="Y1679" i="25"/>
  <c r="AA1678" i="25"/>
  <c r="Z1678" i="25"/>
  <c r="Y1678" i="25"/>
  <c r="AA1677" i="25"/>
  <c r="Z1677" i="25"/>
  <c r="Y1677" i="25"/>
  <c r="AA1676" i="25"/>
  <c r="Z1676" i="25"/>
  <c r="Y1676" i="25"/>
  <c r="AA1675" i="25"/>
  <c r="Z1675" i="25"/>
  <c r="Y1675" i="25"/>
  <c r="AA1674" i="25"/>
  <c r="Z1674" i="25"/>
  <c r="Y1674" i="25"/>
  <c r="AA1673" i="25"/>
  <c r="Z1673" i="25"/>
  <c r="Y1673" i="25"/>
  <c r="AA1672" i="25"/>
  <c r="Z1672" i="25"/>
  <c r="Y1672" i="25"/>
  <c r="AA1671" i="25"/>
  <c r="Z1671" i="25"/>
  <c r="Y1671" i="25"/>
  <c r="AA1670" i="25"/>
  <c r="Z1670" i="25"/>
  <c r="Y1670" i="25"/>
  <c r="AA1669" i="25"/>
  <c r="Z1669" i="25"/>
  <c r="Y1669" i="25"/>
  <c r="AA1668" i="25"/>
  <c r="Z1668" i="25"/>
  <c r="Y1668" i="25"/>
  <c r="AA1667" i="25"/>
  <c r="Z1667" i="25"/>
  <c r="Y1667" i="25"/>
  <c r="AA1666" i="25"/>
  <c r="Z1666" i="25"/>
  <c r="Y1666" i="25"/>
  <c r="AA1665" i="25"/>
  <c r="Z1665" i="25"/>
  <c r="Y1665" i="25"/>
  <c r="AA1664" i="25"/>
  <c r="Z1664" i="25"/>
  <c r="Y1664" i="25"/>
  <c r="AA1663" i="25"/>
  <c r="Z1663" i="25"/>
  <c r="Y1663" i="25"/>
  <c r="AA1662" i="25"/>
  <c r="Z1662" i="25"/>
  <c r="Y1662" i="25"/>
  <c r="AA1661" i="25"/>
  <c r="Z1661" i="25"/>
  <c r="Y1661" i="25"/>
  <c r="AA1660" i="25"/>
  <c r="Z1660" i="25"/>
  <c r="Y1660" i="25"/>
  <c r="AA1659" i="25"/>
  <c r="Z1659" i="25"/>
  <c r="Y1659" i="25"/>
  <c r="AA1658" i="25"/>
  <c r="Z1658" i="25"/>
  <c r="Y1658" i="25"/>
  <c r="AA1657" i="25"/>
  <c r="Z1657" i="25"/>
  <c r="Y1657" i="25"/>
  <c r="AA1656" i="25"/>
  <c r="Z1656" i="25"/>
  <c r="Y1656" i="25"/>
  <c r="AA1655" i="25"/>
  <c r="Z1655" i="25"/>
  <c r="Y1655" i="25"/>
  <c r="AA1654" i="25"/>
  <c r="Z1654" i="25"/>
  <c r="Y1654" i="25"/>
  <c r="AA1653" i="25"/>
  <c r="Z1653" i="25"/>
  <c r="Y1653" i="25"/>
  <c r="AA1652" i="25"/>
  <c r="Z1652" i="25"/>
  <c r="Y1652" i="25"/>
  <c r="AA1651" i="25"/>
  <c r="Z1651" i="25"/>
  <c r="Y1651" i="25"/>
  <c r="AA1650" i="25"/>
  <c r="Z1650" i="25"/>
  <c r="Y1650" i="25"/>
  <c r="AA1649" i="25"/>
  <c r="Z1649" i="25"/>
  <c r="Y1649" i="25"/>
  <c r="AA1648" i="25"/>
  <c r="Z1648" i="25"/>
  <c r="Y1648" i="25"/>
  <c r="AA1647" i="25"/>
  <c r="Z1647" i="25"/>
  <c r="Y1647" i="25"/>
  <c r="AA1646" i="25"/>
  <c r="Z1646" i="25"/>
  <c r="Y1646" i="25"/>
  <c r="AA1645" i="25"/>
  <c r="Z1645" i="25"/>
  <c r="Y1645" i="25"/>
  <c r="AA1644" i="25"/>
  <c r="Z1644" i="25"/>
  <c r="Y1644" i="25"/>
  <c r="AA1643" i="25"/>
  <c r="Z1643" i="25"/>
  <c r="Y1643" i="25"/>
  <c r="AA1642" i="25"/>
  <c r="Z1642" i="25"/>
  <c r="Y1642" i="25"/>
  <c r="AA1641" i="25"/>
  <c r="Z1641" i="25"/>
  <c r="Y1641" i="25"/>
  <c r="AA1640" i="25"/>
  <c r="Z1640" i="25"/>
  <c r="Y1640" i="25"/>
  <c r="AA1639" i="25"/>
  <c r="Z1639" i="25"/>
  <c r="Y1639" i="25"/>
  <c r="AA1638" i="25"/>
  <c r="Z1638" i="25"/>
  <c r="Y1638" i="25"/>
  <c r="AA1637" i="25"/>
  <c r="Z1637" i="25"/>
  <c r="Y1637" i="25"/>
  <c r="AA1636" i="25"/>
  <c r="Z1636" i="25"/>
  <c r="Y1636" i="25"/>
  <c r="AA1635" i="25"/>
  <c r="Z1635" i="25"/>
  <c r="Y1635" i="25"/>
  <c r="AA1634" i="25"/>
  <c r="Z1634" i="25"/>
  <c r="Y1634" i="25"/>
  <c r="AA1633" i="25"/>
  <c r="Z1633" i="25"/>
  <c r="Y1633" i="25"/>
  <c r="AA1632" i="25"/>
  <c r="Z1632" i="25"/>
  <c r="Y1632" i="25"/>
  <c r="AA1631" i="25"/>
  <c r="Z1631" i="25"/>
  <c r="Y1631" i="25"/>
  <c r="AA1630" i="25"/>
  <c r="Z1630" i="25"/>
  <c r="Y1630" i="25"/>
  <c r="AA1629" i="25"/>
  <c r="Z1629" i="25"/>
  <c r="Y1629" i="25"/>
  <c r="AA1628" i="25"/>
  <c r="Z1628" i="25"/>
  <c r="Y1628" i="25"/>
  <c r="AA1627" i="25"/>
  <c r="Z1627" i="25"/>
  <c r="Y1627" i="25"/>
  <c r="AA1626" i="25"/>
  <c r="Z1626" i="25"/>
  <c r="Y1626" i="25"/>
  <c r="AA1625" i="25"/>
  <c r="Z1625" i="25"/>
  <c r="Y1625" i="25"/>
  <c r="AA1624" i="25"/>
  <c r="Z1624" i="25"/>
  <c r="Y1624" i="25"/>
  <c r="AA1623" i="25"/>
  <c r="Z1623" i="25"/>
  <c r="Y1623" i="25"/>
  <c r="AA1622" i="25"/>
  <c r="Z1622" i="25"/>
  <c r="Y1622" i="25"/>
  <c r="AA1621" i="25"/>
  <c r="Z1621" i="25"/>
  <c r="Y1621" i="25"/>
  <c r="AA1620" i="25"/>
  <c r="Z1620" i="25"/>
  <c r="Y1620" i="25"/>
  <c r="AA1619" i="25"/>
  <c r="Z1619" i="25"/>
  <c r="Y1619" i="25"/>
  <c r="AA1618" i="25"/>
  <c r="Z1618" i="25"/>
  <c r="Y1618" i="25"/>
  <c r="AA1617" i="25"/>
  <c r="Z1617" i="25"/>
  <c r="Y1617" i="25"/>
  <c r="AA1616" i="25"/>
  <c r="Z1616" i="25"/>
  <c r="Y1616" i="25"/>
  <c r="AA1615" i="25"/>
  <c r="Z1615" i="25"/>
  <c r="Y1615" i="25"/>
  <c r="AA1614" i="25"/>
  <c r="Z1614" i="25"/>
  <c r="Y1614" i="25"/>
  <c r="AA1613" i="25"/>
  <c r="Z1613" i="25"/>
  <c r="Y1613" i="25"/>
  <c r="AA1612" i="25"/>
  <c r="Z1612" i="25"/>
  <c r="Y1612" i="25"/>
  <c r="AA1611" i="25"/>
  <c r="Z1611" i="25"/>
  <c r="Y1611" i="25"/>
  <c r="AA1610" i="25"/>
  <c r="Z1610" i="25"/>
  <c r="Y1610" i="25"/>
  <c r="AA1609" i="25"/>
  <c r="Z1609" i="25"/>
  <c r="Y1609" i="25"/>
  <c r="AA1608" i="25"/>
  <c r="Z1608" i="25"/>
  <c r="Y1608" i="25"/>
  <c r="AA1607" i="25"/>
  <c r="Z1607" i="25"/>
  <c r="Y1607" i="25"/>
  <c r="AA1606" i="25"/>
  <c r="Z1606" i="25"/>
  <c r="Y1606" i="25"/>
  <c r="AA1605" i="25"/>
  <c r="Z1605" i="25"/>
  <c r="Y1605" i="25"/>
  <c r="AA1604" i="25"/>
  <c r="Z1604" i="25"/>
  <c r="Y1604" i="25"/>
  <c r="AA1603" i="25"/>
  <c r="Z1603" i="25"/>
  <c r="Y1603" i="25"/>
  <c r="AA1602" i="25"/>
  <c r="Z1602" i="25"/>
  <c r="Y1602" i="25"/>
  <c r="AA1601" i="25"/>
  <c r="Z1601" i="25"/>
  <c r="Y1601" i="25"/>
  <c r="AA1600" i="25"/>
  <c r="Z1600" i="25"/>
  <c r="Y1600" i="25"/>
  <c r="AA1599" i="25"/>
  <c r="Z1599" i="25"/>
  <c r="Y1599" i="25"/>
  <c r="AA1598" i="25"/>
  <c r="Z1598" i="25"/>
  <c r="Y1598" i="25"/>
  <c r="AA1597" i="25"/>
  <c r="Z1597" i="25"/>
  <c r="Y1597" i="25"/>
  <c r="AA1596" i="25"/>
  <c r="Z1596" i="25"/>
  <c r="Y1596" i="25"/>
  <c r="AA1595" i="25"/>
  <c r="Z1595" i="25"/>
  <c r="Y1595" i="25"/>
  <c r="AA1594" i="25"/>
  <c r="Z1594" i="25"/>
  <c r="Y1594" i="25"/>
  <c r="AA1593" i="25"/>
  <c r="Z1593" i="25"/>
  <c r="Y1593" i="25"/>
  <c r="AA1592" i="25"/>
  <c r="Z1592" i="25"/>
  <c r="Y1592" i="25"/>
  <c r="AA1591" i="25"/>
  <c r="Z1591" i="25"/>
  <c r="Y1591" i="25"/>
  <c r="AA1590" i="25"/>
  <c r="Z1590" i="25"/>
  <c r="Y1590" i="25"/>
  <c r="AA1589" i="25"/>
  <c r="Z1589" i="25"/>
  <c r="Y1589" i="25"/>
  <c r="AA1588" i="25"/>
  <c r="Z1588" i="25"/>
  <c r="Y1588" i="25"/>
  <c r="AA1587" i="25"/>
  <c r="Z1587" i="25"/>
  <c r="Y1587" i="25"/>
  <c r="AA1586" i="25"/>
  <c r="Z1586" i="25"/>
  <c r="Y1586" i="25"/>
  <c r="AA1585" i="25"/>
  <c r="Z1585" i="25"/>
  <c r="Y1585" i="25"/>
  <c r="AA1584" i="25"/>
  <c r="Z1584" i="25"/>
  <c r="Y1584" i="25"/>
  <c r="AA1583" i="25"/>
  <c r="Z1583" i="25"/>
  <c r="Y1583" i="25"/>
  <c r="AA1582" i="25"/>
  <c r="Z1582" i="25"/>
  <c r="Y1582" i="25"/>
  <c r="AA1581" i="25"/>
  <c r="Z1581" i="25"/>
  <c r="Y1581" i="25"/>
  <c r="AA1580" i="25"/>
  <c r="Z1580" i="25"/>
  <c r="Y1580" i="25"/>
  <c r="AA1579" i="25"/>
  <c r="Z1579" i="25"/>
  <c r="Y1579" i="25"/>
  <c r="AA1578" i="25"/>
  <c r="Z1578" i="25"/>
  <c r="Y1578" i="25"/>
  <c r="AA1577" i="25"/>
  <c r="Z1577" i="25"/>
  <c r="Y1577" i="25"/>
  <c r="AA1576" i="25"/>
  <c r="Z1576" i="25"/>
  <c r="Y1576" i="25"/>
  <c r="AA1575" i="25"/>
  <c r="Z1575" i="25"/>
  <c r="Y1575" i="25"/>
  <c r="AA1574" i="25"/>
  <c r="Z1574" i="25"/>
  <c r="Y1574" i="25"/>
  <c r="AA1573" i="25"/>
  <c r="Z1573" i="25"/>
  <c r="Y1573" i="25"/>
  <c r="AA1572" i="25"/>
  <c r="Z1572" i="25"/>
  <c r="Y1572" i="25"/>
  <c r="AA1571" i="25"/>
  <c r="Z1571" i="25"/>
  <c r="Y1571" i="25"/>
  <c r="AA1570" i="25"/>
  <c r="Z1570" i="25"/>
  <c r="Y1570" i="25"/>
  <c r="AA1569" i="25"/>
  <c r="Z1569" i="25"/>
  <c r="Y1569" i="25"/>
  <c r="AA1568" i="25"/>
  <c r="Z1568" i="25"/>
  <c r="Y1568" i="25"/>
  <c r="AA1567" i="25"/>
  <c r="Z1567" i="25"/>
  <c r="Y1567" i="25"/>
  <c r="AA1566" i="25"/>
  <c r="Z1566" i="25"/>
  <c r="Y1566" i="25"/>
  <c r="AA1565" i="25"/>
  <c r="Z1565" i="25"/>
  <c r="Y1565" i="25"/>
  <c r="AA1564" i="25"/>
  <c r="Z1564" i="25"/>
  <c r="Y1564" i="25"/>
  <c r="AA1563" i="25"/>
  <c r="Z1563" i="25"/>
  <c r="Y1563" i="25"/>
  <c r="AA1562" i="25"/>
  <c r="Z1562" i="25"/>
  <c r="Y1562" i="25"/>
  <c r="AA1561" i="25"/>
  <c r="Z1561" i="25"/>
  <c r="Y1561" i="25"/>
  <c r="AA1560" i="25"/>
  <c r="Z1560" i="25"/>
  <c r="Y1560" i="25"/>
  <c r="AA1559" i="25"/>
  <c r="Z1559" i="25"/>
  <c r="Y1559" i="25"/>
  <c r="AA1558" i="25"/>
  <c r="Z1558" i="25"/>
  <c r="Y1558" i="25"/>
  <c r="AA1557" i="25"/>
  <c r="Z1557" i="25"/>
  <c r="Y1557" i="25"/>
  <c r="AA1556" i="25"/>
  <c r="Z1556" i="25"/>
  <c r="Y1556" i="25"/>
  <c r="AA1555" i="25"/>
  <c r="Z1555" i="25"/>
  <c r="Y1555" i="25"/>
  <c r="AA1554" i="25"/>
  <c r="Z1554" i="25"/>
  <c r="Y1554" i="25"/>
  <c r="AA1553" i="25"/>
  <c r="Z1553" i="25"/>
  <c r="Y1553" i="25"/>
  <c r="AA1552" i="25"/>
  <c r="Z1552" i="25"/>
  <c r="Y1552" i="25"/>
  <c r="AA1551" i="25"/>
  <c r="Z1551" i="25"/>
  <c r="Y1551" i="25"/>
  <c r="AA1550" i="25"/>
  <c r="Z1550" i="25"/>
  <c r="Y1550" i="25"/>
  <c r="AA1549" i="25"/>
  <c r="Z1549" i="25"/>
  <c r="Y1549" i="25"/>
  <c r="AA1548" i="25"/>
  <c r="Z1548" i="25"/>
  <c r="Y1548" i="25"/>
  <c r="AA1547" i="25"/>
  <c r="Z1547" i="25"/>
  <c r="Y1547" i="25"/>
  <c r="AA1546" i="25"/>
  <c r="Z1546" i="25"/>
  <c r="Y1546" i="25"/>
  <c r="AA1545" i="25"/>
  <c r="Z1545" i="25"/>
  <c r="Y1545" i="25"/>
  <c r="AA1544" i="25"/>
  <c r="Z1544" i="25"/>
  <c r="Y1544" i="25"/>
  <c r="AA1543" i="25"/>
  <c r="Z1543" i="25"/>
  <c r="Y1543" i="25"/>
  <c r="AA1542" i="25"/>
  <c r="Z1542" i="25"/>
  <c r="Y1542" i="25"/>
  <c r="AA1541" i="25"/>
  <c r="Z1541" i="25"/>
  <c r="Y1541" i="25"/>
  <c r="AA1540" i="25"/>
  <c r="Z1540" i="25"/>
  <c r="Y1540" i="25"/>
  <c r="AA1539" i="25"/>
  <c r="Z1539" i="25"/>
  <c r="Y1539" i="25"/>
  <c r="AA1538" i="25"/>
  <c r="Z1538" i="25"/>
  <c r="Y1538" i="25"/>
  <c r="AA1537" i="25"/>
  <c r="Z1537" i="25"/>
  <c r="Y1537" i="25"/>
  <c r="AA1536" i="25"/>
  <c r="Z1536" i="25"/>
  <c r="Y1536" i="25"/>
  <c r="AA1535" i="25"/>
  <c r="Z1535" i="25"/>
  <c r="Y1535" i="25"/>
  <c r="AA1534" i="25"/>
  <c r="Z1534" i="25"/>
  <c r="Y1534" i="25"/>
  <c r="AA1533" i="25"/>
  <c r="Z1533" i="25"/>
  <c r="Y1533" i="25"/>
  <c r="AA1532" i="25"/>
  <c r="Z1532" i="25"/>
  <c r="Y1532" i="25"/>
  <c r="AA1531" i="25"/>
  <c r="Z1531" i="25"/>
  <c r="Y1531" i="25"/>
  <c r="AA1530" i="25"/>
  <c r="Z1530" i="25"/>
  <c r="Y1530" i="25"/>
  <c r="AA1529" i="25"/>
  <c r="Z1529" i="25"/>
  <c r="Y1529" i="25"/>
  <c r="AA1528" i="25"/>
  <c r="Z1528" i="25"/>
  <c r="Y1528" i="25"/>
  <c r="AA1527" i="25"/>
  <c r="Z1527" i="25"/>
  <c r="Y1527" i="25"/>
  <c r="AA1526" i="25"/>
  <c r="Z1526" i="25"/>
  <c r="Y1526" i="25"/>
  <c r="AA1525" i="25"/>
  <c r="Z1525" i="25"/>
  <c r="Y1525" i="25"/>
  <c r="AA1524" i="25"/>
  <c r="Z1524" i="25"/>
  <c r="Y1524" i="25"/>
  <c r="AA1523" i="25"/>
  <c r="Z1523" i="25"/>
  <c r="Y1523" i="25"/>
  <c r="AA1522" i="25"/>
  <c r="Z1522" i="25"/>
  <c r="Y1522" i="25"/>
  <c r="AA1521" i="25"/>
  <c r="Z1521" i="25"/>
  <c r="Y1521" i="25"/>
  <c r="AA1520" i="25"/>
  <c r="Z1520" i="25"/>
  <c r="Y1520" i="25"/>
  <c r="AA1519" i="25"/>
  <c r="Z1519" i="25"/>
  <c r="Y1519" i="25"/>
  <c r="AA1518" i="25"/>
  <c r="Z1518" i="25"/>
  <c r="Y1518" i="25"/>
  <c r="AA1517" i="25"/>
  <c r="Z1517" i="25"/>
  <c r="Y1517" i="25"/>
  <c r="AA1516" i="25"/>
  <c r="Z1516" i="25"/>
  <c r="Y1516" i="25"/>
  <c r="AA1515" i="25"/>
  <c r="Z1515" i="25"/>
  <c r="Y1515" i="25"/>
  <c r="AA1514" i="25"/>
  <c r="Z1514" i="25"/>
  <c r="Y1514" i="25"/>
  <c r="AA1513" i="25"/>
  <c r="Z1513" i="25"/>
  <c r="Y1513" i="25"/>
  <c r="AA1512" i="25"/>
  <c r="Z1512" i="25"/>
  <c r="Y1512" i="25"/>
  <c r="AA1511" i="25"/>
  <c r="Z1511" i="25"/>
  <c r="Y1511" i="25"/>
  <c r="AA1510" i="25"/>
  <c r="Z1510" i="25"/>
  <c r="Y1510" i="25"/>
  <c r="AA1509" i="25"/>
  <c r="Z1509" i="25"/>
  <c r="Y1509" i="25"/>
  <c r="AA1508" i="25"/>
  <c r="Z1508" i="25"/>
  <c r="Y1508" i="25"/>
  <c r="AA1507" i="25"/>
  <c r="Z1507" i="25"/>
  <c r="Y1507" i="25"/>
  <c r="AA1506" i="25"/>
  <c r="Z1506" i="25"/>
  <c r="Y1506" i="25"/>
  <c r="AA1505" i="25"/>
  <c r="Z1505" i="25"/>
  <c r="Y1505" i="25"/>
  <c r="AA1504" i="25"/>
  <c r="Z1504" i="25"/>
  <c r="Y1504" i="25"/>
  <c r="AA1503" i="25"/>
  <c r="Z1503" i="25"/>
  <c r="Y1503" i="25"/>
  <c r="AA1502" i="25"/>
  <c r="Z1502" i="25"/>
  <c r="Y1502" i="25"/>
  <c r="AA1501" i="25"/>
  <c r="Z1501" i="25"/>
  <c r="Y1501" i="25"/>
  <c r="AA1500" i="25"/>
  <c r="Z1500" i="25"/>
  <c r="Y1500" i="25"/>
  <c r="AA1499" i="25"/>
  <c r="Z1499" i="25"/>
  <c r="Y1499" i="25"/>
  <c r="AA1498" i="25"/>
  <c r="Z1498" i="25"/>
  <c r="Y1498" i="25"/>
  <c r="AA1497" i="25"/>
  <c r="Z1497" i="25"/>
  <c r="Y1497" i="25"/>
  <c r="AA1496" i="25"/>
  <c r="Z1496" i="25"/>
  <c r="Y1496" i="25"/>
  <c r="AA1495" i="25"/>
  <c r="Z1495" i="25"/>
  <c r="Y1495" i="25"/>
  <c r="AA1494" i="25"/>
  <c r="Z1494" i="25"/>
  <c r="Y1494" i="25"/>
  <c r="AA1493" i="25"/>
  <c r="Z1493" i="25"/>
  <c r="Y1493" i="25"/>
  <c r="AA1492" i="25"/>
  <c r="Z1492" i="25"/>
  <c r="Y1492" i="25"/>
  <c r="AA1491" i="25"/>
  <c r="Z1491" i="25"/>
  <c r="Y1491" i="25"/>
  <c r="AA1490" i="25"/>
  <c r="Z1490" i="25"/>
  <c r="Y1490" i="25"/>
  <c r="AA1489" i="25"/>
  <c r="Z1489" i="25"/>
  <c r="Y1489" i="25"/>
  <c r="AA1488" i="25"/>
  <c r="Z1488" i="25"/>
  <c r="Y1488" i="25"/>
  <c r="AA1487" i="25"/>
  <c r="Z1487" i="25"/>
  <c r="Y1487" i="25"/>
  <c r="AA1486" i="25"/>
  <c r="Z1486" i="25"/>
  <c r="Y1486" i="25"/>
  <c r="AA1485" i="25"/>
  <c r="Z1485" i="25"/>
  <c r="Y1485" i="25"/>
  <c r="AA1484" i="25"/>
  <c r="Z1484" i="25"/>
  <c r="Y1484" i="25"/>
  <c r="AA1483" i="25"/>
  <c r="Z1483" i="25"/>
  <c r="Y1483" i="25"/>
  <c r="AA1482" i="25"/>
  <c r="Z1482" i="25"/>
  <c r="Y1482" i="25"/>
  <c r="AA1481" i="25"/>
  <c r="Z1481" i="25"/>
  <c r="Y1481" i="25"/>
  <c r="AA1480" i="25"/>
  <c r="Z1480" i="25"/>
  <c r="Y1480" i="25"/>
  <c r="AA1479" i="25"/>
  <c r="Z1479" i="25"/>
  <c r="Y1479" i="25"/>
  <c r="AA1478" i="25"/>
  <c r="Z1478" i="25"/>
  <c r="Y1478" i="25"/>
  <c r="AA1477" i="25"/>
  <c r="Z1477" i="25"/>
  <c r="Y1477" i="25"/>
  <c r="AA1476" i="25"/>
  <c r="Z1476" i="25"/>
  <c r="Y1476" i="25"/>
  <c r="AA1475" i="25"/>
  <c r="Z1475" i="25"/>
  <c r="Y1475" i="25"/>
  <c r="AA1474" i="25"/>
  <c r="Z1474" i="25"/>
  <c r="Y1474" i="25"/>
  <c r="AA1473" i="25"/>
  <c r="Z1473" i="25"/>
  <c r="Y1473" i="25"/>
  <c r="AA1472" i="25"/>
  <c r="Z1472" i="25"/>
  <c r="Y1472" i="25"/>
  <c r="AA1471" i="25"/>
  <c r="Z1471" i="25"/>
  <c r="Y1471" i="25"/>
  <c r="AA1470" i="25"/>
  <c r="Z1470" i="25"/>
  <c r="Y1470" i="25"/>
  <c r="AA1469" i="25"/>
  <c r="Z1469" i="25"/>
  <c r="Y1469" i="25"/>
  <c r="AA1468" i="25"/>
  <c r="Z1468" i="25"/>
  <c r="Y1468" i="25"/>
  <c r="AA1467" i="25"/>
  <c r="Z1467" i="25"/>
  <c r="Y1467" i="25"/>
  <c r="AA1466" i="25"/>
  <c r="Z1466" i="25"/>
  <c r="Y1466" i="25"/>
  <c r="AA1465" i="25"/>
  <c r="Z1465" i="25"/>
  <c r="Y1465" i="25"/>
  <c r="AA1464" i="25"/>
  <c r="Z1464" i="25"/>
  <c r="Y1464" i="25"/>
  <c r="AA1463" i="25"/>
  <c r="Z1463" i="25"/>
  <c r="Y1463" i="25"/>
  <c r="AA1462" i="25"/>
  <c r="Z1462" i="25"/>
  <c r="Y1462" i="25"/>
  <c r="AA1461" i="25"/>
  <c r="Z1461" i="25"/>
  <c r="Y1461" i="25"/>
  <c r="AA1460" i="25"/>
  <c r="Z1460" i="25"/>
  <c r="Y1460" i="25"/>
  <c r="AA1459" i="25"/>
  <c r="Z1459" i="25"/>
  <c r="Y1459" i="25"/>
  <c r="AA1458" i="25"/>
  <c r="Z1458" i="25"/>
  <c r="Y1458" i="25"/>
  <c r="AA1457" i="25"/>
  <c r="Z1457" i="25"/>
  <c r="Y1457" i="25"/>
  <c r="AA1456" i="25"/>
  <c r="Z1456" i="25"/>
  <c r="Y1456" i="25"/>
  <c r="AA1455" i="25"/>
  <c r="Z1455" i="25"/>
  <c r="Y1455" i="25"/>
  <c r="AA1454" i="25"/>
  <c r="Z1454" i="25"/>
  <c r="Y1454" i="25"/>
  <c r="AA1453" i="25"/>
  <c r="Z1453" i="25"/>
  <c r="Y1453" i="25"/>
  <c r="AA1452" i="25"/>
  <c r="Z1452" i="25"/>
  <c r="Y1452" i="25"/>
  <c r="AA1451" i="25"/>
  <c r="Z1451" i="25"/>
  <c r="Y1451" i="25"/>
  <c r="AA1450" i="25"/>
  <c r="Z1450" i="25"/>
  <c r="Y1450" i="25"/>
  <c r="AA1449" i="25"/>
  <c r="Z1449" i="25"/>
  <c r="Y1449" i="25"/>
  <c r="AA1448" i="25"/>
  <c r="Z1448" i="25"/>
  <c r="Y1448" i="25"/>
  <c r="AA1447" i="25"/>
  <c r="Z1447" i="25"/>
  <c r="Y1447" i="25"/>
  <c r="AA1446" i="25"/>
  <c r="Z1446" i="25"/>
  <c r="Y1446" i="25"/>
  <c r="AA1445" i="25"/>
  <c r="Z1445" i="25"/>
  <c r="Y1445" i="25"/>
  <c r="AA1444" i="25"/>
  <c r="Z1444" i="25"/>
  <c r="Y1444" i="25"/>
  <c r="AA1443" i="25"/>
  <c r="Z1443" i="25"/>
  <c r="Y1443" i="25"/>
  <c r="AA1442" i="25"/>
  <c r="Z1442" i="25"/>
  <c r="Y1442" i="25"/>
  <c r="AA1441" i="25"/>
  <c r="Z1441" i="25"/>
  <c r="Y1441" i="25"/>
  <c r="AA1440" i="25"/>
  <c r="Z1440" i="25"/>
  <c r="Y1440" i="25"/>
  <c r="AA1439" i="25"/>
  <c r="Z1439" i="25"/>
  <c r="Y1439" i="25"/>
  <c r="AA1438" i="25"/>
  <c r="Z1438" i="25"/>
  <c r="Y1438" i="25"/>
  <c r="AA1437" i="25"/>
  <c r="Z1437" i="25"/>
  <c r="Y1437" i="25"/>
  <c r="AA1436" i="25"/>
  <c r="Z1436" i="25"/>
  <c r="Y1436" i="25"/>
  <c r="AA1435" i="25"/>
  <c r="Z1435" i="25"/>
  <c r="Y1435" i="25"/>
  <c r="AA1434" i="25"/>
  <c r="Z1434" i="25"/>
  <c r="Y1434" i="25"/>
  <c r="AA1433" i="25"/>
  <c r="Z1433" i="25"/>
  <c r="Y1433" i="25"/>
  <c r="AA1432" i="25"/>
  <c r="Z1432" i="25"/>
  <c r="Y1432" i="25"/>
  <c r="AA1431" i="25"/>
  <c r="Z1431" i="25"/>
  <c r="Y1431" i="25"/>
  <c r="AA1430" i="25"/>
  <c r="Z1430" i="25"/>
  <c r="Y1430" i="25"/>
  <c r="AA1429" i="25"/>
  <c r="Z1429" i="25"/>
  <c r="Y1429" i="25"/>
  <c r="AA1428" i="25"/>
  <c r="Z1428" i="25"/>
  <c r="Y1428" i="25"/>
  <c r="AA1427" i="25"/>
  <c r="Z1427" i="25"/>
  <c r="Y1427" i="25"/>
  <c r="AA1426" i="25"/>
  <c r="Z1426" i="25"/>
  <c r="Y1426" i="25"/>
  <c r="AA1425" i="25"/>
  <c r="Z1425" i="25"/>
  <c r="Y1425" i="25"/>
  <c r="AA1424" i="25"/>
  <c r="Z1424" i="25"/>
  <c r="Y1424" i="25"/>
  <c r="AA1423" i="25"/>
  <c r="Z1423" i="25"/>
  <c r="Y1423" i="25"/>
  <c r="AA1422" i="25"/>
  <c r="Z1422" i="25"/>
  <c r="Y1422" i="25"/>
  <c r="AA1421" i="25"/>
  <c r="Z1421" i="25"/>
  <c r="Y1421" i="25"/>
  <c r="AA1420" i="25"/>
  <c r="Z1420" i="25"/>
  <c r="Y1420" i="25"/>
  <c r="AA1419" i="25"/>
  <c r="Z1419" i="25"/>
  <c r="Y1419" i="25"/>
  <c r="AA1418" i="25"/>
  <c r="Z1418" i="25"/>
  <c r="Y1418" i="25"/>
  <c r="AA1417" i="25"/>
  <c r="Z1417" i="25"/>
  <c r="Y1417" i="25"/>
  <c r="AA1416" i="25"/>
  <c r="Z1416" i="25"/>
  <c r="Y1416" i="25"/>
  <c r="AA1415" i="25"/>
  <c r="Z1415" i="25"/>
  <c r="Y1415" i="25"/>
  <c r="AA1414" i="25"/>
  <c r="Z1414" i="25"/>
  <c r="Y1414" i="25"/>
  <c r="AA1413" i="25"/>
  <c r="Z1413" i="25"/>
  <c r="Y1413" i="25"/>
  <c r="AA1412" i="25"/>
  <c r="Z1412" i="25"/>
  <c r="Y1412" i="25"/>
  <c r="AA1411" i="25"/>
  <c r="Z1411" i="25"/>
  <c r="Y1411" i="25"/>
  <c r="AA1410" i="25"/>
  <c r="Z1410" i="25"/>
  <c r="Y1410" i="25"/>
  <c r="AA1409" i="25"/>
  <c r="Z1409" i="25"/>
  <c r="Y1409" i="25"/>
  <c r="AA1408" i="25"/>
  <c r="Z1408" i="25"/>
  <c r="Y1408" i="25"/>
  <c r="AA1407" i="25"/>
  <c r="Z1407" i="25"/>
  <c r="Y1407" i="25"/>
  <c r="AA1406" i="25"/>
  <c r="Z1406" i="25"/>
  <c r="Y1406" i="25"/>
  <c r="AA1405" i="25"/>
  <c r="Z1405" i="25"/>
  <c r="Y1405" i="25"/>
  <c r="AA1404" i="25"/>
  <c r="Z1404" i="25"/>
  <c r="Y1404" i="25"/>
  <c r="AA1403" i="25"/>
  <c r="Z1403" i="25"/>
  <c r="Y1403" i="25"/>
  <c r="AA1402" i="25"/>
  <c r="Z1402" i="25"/>
  <c r="Y1402" i="25"/>
  <c r="AA1401" i="25"/>
  <c r="Z1401" i="25"/>
  <c r="Y1401" i="25"/>
  <c r="AA1400" i="25"/>
  <c r="Z1400" i="25"/>
  <c r="Y1400" i="25"/>
  <c r="AA1399" i="25"/>
  <c r="Z1399" i="25"/>
  <c r="Y1399" i="25"/>
  <c r="AA1398" i="25"/>
  <c r="Z1398" i="25"/>
  <c r="Y1398" i="25"/>
  <c r="AA1397" i="25"/>
  <c r="Z1397" i="25"/>
  <c r="Y1397" i="25"/>
  <c r="AA1396" i="25"/>
  <c r="Z1396" i="25"/>
  <c r="Y1396" i="25"/>
  <c r="AA1395" i="25"/>
  <c r="Z1395" i="25"/>
  <c r="Y1395" i="25"/>
  <c r="AA1394" i="25"/>
  <c r="Z1394" i="25"/>
  <c r="Y1394" i="25"/>
  <c r="AA1393" i="25"/>
  <c r="Z1393" i="25"/>
  <c r="Y1393" i="25"/>
  <c r="AA1392" i="25"/>
  <c r="Z1392" i="25"/>
  <c r="Y1392" i="25"/>
  <c r="AA1391" i="25"/>
  <c r="Z1391" i="25"/>
  <c r="Y1391" i="25"/>
  <c r="AA1390" i="25"/>
  <c r="Z1390" i="25"/>
  <c r="Y1390" i="25"/>
  <c r="AA1389" i="25"/>
  <c r="Z1389" i="25"/>
  <c r="Y1389" i="25"/>
  <c r="AA1388" i="25"/>
  <c r="Z1388" i="25"/>
  <c r="Y1388" i="25"/>
  <c r="AA1387" i="25"/>
  <c r="Z1387" i="25"/>
  <c r="Y1387" i="25"/>
  <c r="AA1386" i="25"/>
  <c r="Z1386" i="25"/>
  <c r="Y1386" i="25"/>
  <c r="AA1385" i="25"/>
  <c r="Z1385" i="25"/>
  <c r="Y1385" i="25"/>
  <c r="AA1384" i="25"/>
  <c r="Z1384" i="25"/>
  <c r="Y1384" i="25"/>
  <c r="AA1383" i="25"/>
  <c r="Z1383" i="25"/>
  <c r="Y1383" i="25"/>
  <c r="AA1382" i="25"/>
  <c r="Z1382" i="25"/>
  <c r="Y1382" i="25"/>
  <c r="AA1381" i="25"/>
  <c r="Z1381" i="25"/>
  <c r="Y1381" i="25"/>
  <c r="AA1380" i="25"/>
  <c r="Z1380" i="25"/>
  <c r="Y1380" i="25"/>
  <c r="AA1379" i="25"/>
  <c r="Z1379" i="25"/>
  <c r="Y1379" i="25"/>
  <c r="AA1378" i="25"/>
  <c r="Z1378" i="25"/>
  <c r="Y1378" i="25"/>
  <c r="AA1377" i="25"/>
  <c r="Z1377" i="25"/>
  <c r="Y1377" i="25"/>
  <c r="AA1376" i="25"/>
  <c r="Z1376" i="25"/>
  <c r="Y1376" i="25"/>
  <c r="AA1375" i="25"/>
  <c r="Z1375" i="25"/>
  <c r="Y1375" i="25"/>
  <c r="AA1374" i="25"/>
  <c r="Z1374" i="25"/>
  <c r="Y1374" i="25"/>
  <c r="AA1373" i="25"/>
  <c r="Z1373" i="25"/>
  <c r="Y1373" i="25"/>
  <c r="AA1372" i="25"/>
  <c r="Z1372" i="25"/>
  <c r="Y1372" i="25"/>
  <c r="AA1371" i="25"/>
  <c r="Z1371" i="25"/>
  <c r="Y1371" i="25"/>
  <c r="AA1370" i="25"/>
  <c r="Z1370" i="25"/>
  <c r="Y1370" i="25"/>
  <c r="AA1369" i="25"/>
  <c r="Z1369" i="25"/>
  <c r="Y1369" i="25"/>
  <c r="AA1368" i="25"/>
  <c r="Z1368" i="25"/>
  <c r="Y1368" i="25"/>
  <c r="AA1367" i="25"/>
  <c r="Z1367" i="25"/>
  <c r="Y1367" i="25"/>
  <c r="AA1366" i="25"/>
  <c r="Z1366" i="25"/>
  <c r="Y1366" i="25"/>
  <c r="AA1365" i="25"/>
  <c r="Z1365" i="25"/>
  <c r="Y1365" i="25"/>
  <c r="AA1364" i="25"/>
  <c r="Z1364" i="25"/>
  <c r="Y1364" i="25"/>
  <c r="AA1363" i="25"/>
  <c r="Z1363" i="25"/>
  <c r="Y1363" i="25"/>
  <c r="AA1362" i="25"/>
  <c r="Z1362" i="25"/>
  <c r="Y1362" i="25"/>
  <c r="AA1361" i="25"/>
  <c r="Z1361" i="25"/>
  <c r="Y1361" i="25"/>
  <c r="AA1360" i="25"/>
  <c r="Z1360" i="25"/>
  <c r="Y1360" i="25"/>
  <c r="AA1359" i="25"/>
  <c r="Z1359" i="25"/>
  <c r="Y1359" i="25"/>
  <c r="AA1358" i="25"/>
  <c r="Z1358" i="25"/>
  <c r="Y1358" i="25"/>
  <c r="AA1357" i="25"/>
  <c r="Z1357" i="25"/>
  <c r="Y1357" i="25"/>
  <c r="AA1356" i="25"/>
  <c r="Z1356" i="25"/>
  <c r="Y1356" i="25"/>
  <c r="AA1355" i="25"/>
  <c r="Z1355" i="25"/>
  <c r="Y1355" i="25"/>
  <c r="AA1354" i="25"/>
  <c r="Z1354" i="25"/>
  <c r="Y1354" i="25"/>
  <c r="AA1353" i="25"/>
  <c r="Z1353" i="25"/>
  <c r="Y1353" i="25"/>
  <c r="AA1352" i="25"/>
  <c r="Z1352" i="25"/>
  <c r="Y1352" i="25"/>
  <c r="AA1351" i="25"/>
  <c r="Z1351" i="25"/>
  <c r="Y1351" i="25"/>
  <c r="AA1350" i="25"/>
  <c r="Z1350" i="25"/>
  <c r="Y1350" i="25"/>
  <c r="AA1349" i="25"/>
  <c r="Z1349" i="25"/>
  <c r="Y1349" i="25"/>
  <c r="AA1348" i="25"/>
  <c r="Z1348" i="25"/>
  <c r="Y1348" i="25"/>
  <c r="AA1347" i="25"/>
  <c r="Z1347" i="25"/>
  <c r="Y1347" i="25"/>
  <c r="AA1346" i="25"/>
  <c r="Z1346" i="25"/>
  <c r="Y1346" i="25"/>
  <c r="AA1345" i="25"/>
  <c r="Z1345" i="25"/>
  <c r="Y1345" i="25"/>
  <c r="AA1344" i="25"/>
  <c r="Z1344" i="25"/>
  <c r="Y1344" i="25"/>
  <c r="AA1343" i="25"/>
  <c r="Z1343" i="25"/>
  <c r="Y1343" i="25"/>
  <c r="AA1342" i="25"/>
  <c r="Z1342" i="25"/>
  <c r="Y1342" i="25"/>
  <c r="AA1341" i="25"/>
  <c r="Z1341" i="25"/>
  <c r="Y1341" i="25"/>
  <c r="AA1340" i="25"/>
  <c r="Z1340" i="25"/>
  <c r="Y1340" i="25"/>
  <c r="AA1339" i="25"/>
  <c r="Z1339" i="25"/>
  <c r="Y1339" i="25"/>
  <c r="AA1338" i="25"/>
  <c r="Z1338" i="25"/>
  <c r="Y1338" i="25"/>
  <c r="AA1337" i="25"/>
  <c r="Z1337" i="25"/>
  <c r="Y1337" i="25"/>
  <c r="AA1336" i="25"/>
  <c r="Z1336" i="25"/>
  <c r="Y1336" i="25"/>
  <c r="AA1335" i="25"/>
  <c r="Z1335" i="25"/>
  <c r="Y1335" i="25"/>
  <c r="AA1334" i="25"/>
  <c r="Z1334" i="25"/>
  <c r="Y1334" i="25"/>
  <c r="AA1333" i="25"/>
  <c r="Z1333" i="25"/>
  <c r="Y1333" i="25"/>
  <c r="AA1332" i="25"/>
  <c r="Z1332" i="25"/>
  <c r="Y1332" i="25"/>
  <c r="AA1331" i="25"/>
  <c r="Z1331" i="25"/>
  <c r="Y1331" i="25"/>
  <c r="AA1330" i="25"/>
  <c r="Z1330" i="25"/>
  <c r="Y1330" i="25"/>
  <c r="AA1329" i="25"/>
  <c r="Z1329" i="25"/>
  <c r="Y1329" i="25"/>
  <c r="AA1328" i="25"/>
  <c r="Z1328" i="25"/>
  <c r="Y1328" i="25"/>
  <c r="AA1327" i="25"/>
  <c r="Z1327" i="25"/>
  <c r="Y1327" i="25"/>
  <c r="AA1326" i="25"/>
  <c r="Z1326" i="25"/>
  <c r="Y1326" i="25"/>
  <c r="AA1325" i="25"/>
  <c r="Z1325" i="25"/>
  <c r="Y1325" i="25"/>
  <c r="AA1324" i="25"/>
  <c r="Z1324" i="25"/>
  <c r="Y1324" i="25"/>
  <c r="AA1323" i="25"/>
  <c r="Z1323" i="25"/>
  <c r="Y1323" i="25"/>
  <c r="AA1322" i="25"/>
  <c r="Z1322" i="25"/>
  <c r="Y1322" i="25"/>
  <c r="AA1321" i="25"/>
  <c r="Z1321" i="25"/>
  <c r="Y1321" i="25"/>
  <c r="AA1320" i="25"/>
  <c r="Z1320" i="25"/>
  <c r="Y1320" i="25"/>
  <c r="AA1319" i="25"/>
  <c r="Z1319" i="25"/>
  <c r="Y1319" i="25"/>
  <c r="AA1318" i="25"/>
  <c r="Z1318" i="25"/>
  <c r="Y1318" i="25"/>
  <c r="AA1317" i="25"/>
  <c r="Z1317" i="25"/>
  <c r="Y1317" i="25"/>
  <c r="AA1316" i="25"/>
  <c r="Z1316" i="25"/>
  <c r="Y1316" i="25"/>
  <c r="AA1315" i="25"/>
  <c r="Z1315" i="25"/>
  <c r="Y1315" i="25"/>
  <c r="AA1314" i="25"/>
  <c r="Z1314" i="25"/>
  <c r="Y1314" i="25"/>
  <c r="AA1313" i="25"/>
  <c r="Z1313" i="25"/>
  <c r="Y1313" i="25"/>
  <c r="AA1312" i="25"/>
  <c r="Z1312" i="25"/>
  <c r="Y1312" i="25"/>
  <c r="AA1311" i="25"/>
  <c r="Z1311" i="25"/>
  <c r="Y1311" i="25"/>
  <c r="AA1310" i="25"/>
  <c r="Z1310" i="25"/>
  <c r="Y1310" i="25"/>
  <c r="AA1309" i="25"/>
  <c r="Z1309" i="25"/>
  <c r="Y1309" i="25"/>
  <c r="AA1308" i="25"/>
  <c r="Z1308" i="25"/>
  <c r="Y1308" i="25"/>
  <c r="AA1307" i="25"/>
  <c r="Z1307" i="25"/>
  <c r="Y1307" i="25"/>
  <c r="AA1306" i="25"/>
  <c r="Z1306" i="25"/>
  <c r="Y1306" i="25"/>
  <c r="AA1305" i="25"/>
  <c r="Z1305" i="25"/>
  <c r="Y1305" i="25"/>
  <c r="AA1304" i="25"/>
  <c r="Z1304" i="25"/>
  <c r="Y1304" i="25"/>
  <c r="AA1303" i="25"/>
  <c r="Z1303" i="25"/>
  <c r="Y1303" i="25"/>
  <c r="AA1302" i="25"/>
  <c r="Z1302" i="25"/>
  <c r="Y1302" i="25"/>
  <c r="AA1301" i="25"/>
  <c r="Z1301" i="25"/>
  <c r="Y1301" i="25"/>
  <c r="AA1300" i="25"/>
  <c r="Z1300" i="25"/>
  <c r="Y1300" i="25"/>
  <c r="AA1299" i="25"/>
  <c r="Z1299" i="25"/>
  <c r="Y1299" i="25"/>
  <c r="AA1298" i="25"/>
  <c r="Z1298" i="25"/>
  <c r="Y1298" i="25"/>
  <c r="AA1297" i="25"/>
  <c r="Z1297" i="25"/>
  <c r="Y1297" i="25"/>
  <c r="AA1296" i="25"/>
  <c r="Z1296" i="25"/>
  <c r="Y1296" i="25"/>
  <c r="AA1295" i="25"/>
  <c r="Z1295" i="25"/>
  <c r="Y1295" i="25"/>
  <c r="AA1294" i="25"/>
  <c r="Z1294" i="25"/>
  <c r="Y1294" i="25"/>
  <c r="AA1293" i="25"/>
  <c r="Z1293" i="25"/>
  <c r="Y1293" i="25"/>
  <c r="AA1292" i="25"/>
  <c r="Z1292" i="25"/>
  <c r="Y1292" i="25"/>
  <c r="AA1291" i="25"/>
  <c r="Z1291" i="25"/>
  <c r="Y1291" i="25"/>
  <c r="AA1290" i="25"/>
  <c r="Z1290" i="25"/>
  <c r="Y1290" i="25"/>
  <c r="AA1289" i="25"/>
  <c r="Z1289" i="25"/>
  <c r="Y1289" i="25"/>
  <c r="AA1288" i="25"/>
  <c r="Z1288" i="25"/>
  <c r="Y1288" i="25"/>
  <c r="AA1287" i="25"/>
  <c r="Z1287" i="25"/>
  <c r="Y1287" i="25"/>
  <c r="AA1286" i="25"/>
  <c r="Z1286" i="25"/>
  <c r="Y1286" i="25"/>
  <c r="AA1285" i="25"/>
  <c r="Z1285" i="25"/>
  <c r="Y1285" i="25"/>
  <c r="AA1284" i="25"/>
  <c r="Z1284" i="25"/>
  <c r="Y1284" i="25"/>
  <c r="AA1283" i="25"/>
  <c r="Z1283" i="25"/>
  <c r="Y1283" i="25"/>
  <c r="AA1282" i="25"/>
  <c r="Z1282" i="25"/>
  <c r="Y1282" i="25"/>
  <c r="AA1281" i="25"/>
  <c r="Z1281" i="25"/>
  <c r="Y1281" i="25"/>
  <c r="AA1280" i="25"/>
  <c r="Z1280" i="25"/>
  <c r="Y1280" i="25"/>
  <c r="AA1279" i="25"/>
  <c r="Z1279" i="25"/>
  <c r="Y1279" i="25"/>
  <c r="AA1278" i="25"/>
  <c r="Z1278" i="25"/>
  <c r="Y1278" i="25"/>
  <c r="AA1277" i="25"/>
  <c r="Z1277" i="25"/>
  <c r="Y1277" i="25"/>
  <c r="AA1276" i="25"/>
  <c r="Z1276" i="25"/>
  <c r="Y1276" i="25"/>
  <c r="AA1275" i="25"/>
  <c r="Z1275" i="25"/>
  <c r="Y1275" i="25"/>
  <c r="AA1274" i="25"/>
  <c r="Z1274" i="25"/>
  <c r="Y1274" i="25"/>
  <c r="AA1273" i="25"/>
  <c r="Z1273" i="25"/>
  <c r="Y1273" i="25"/>
  <c r="AA1272" i="25"/>
  <c r="Z1272" i="25"/>
  <c r="Y1272" i="25"/>
  <c r="AA1271" i="25"/>
  <c r="Z1271" i="25"/>
  <c r="Y1271" i="25"/>
  <c r="AA1270" i="25"/>
  <c r="Z1270" i="25"/>
  <c r="Y1270" i="25"/>
  <c r="AA1269" i="25"/>
  <c r="Z1269" i="25"/>
  <c r="Y1269" i="25"/>
  <c r="AA1268" i="25"/>
  <c r="Z1268" i="25"/>
  <c r="Y1268" i="25"/>
  <c r="AA1267" i="25"/>
  <c r="Z1267" i="25"/>
  <c r="Y1267" i="25"/>
  <c r="AA1266" i="25"/>
  <c r="Z1266" i="25"/>
  <c r="Y1266" i="25"/>
  <c r="AA1265" i="25"/>
  <c r="Z1265" i="25"/>
  <c r="Y1265" i="25"/>
  <c r="AA1264" i="25"/>
  <c r="Z1264" i="25"/>
  <c r="Y1264" i="25"/>
  <c r="AA1263" i="25"/>
  <c r="Z1263" i="25"/>
  <c r="Y1263" i="25"/>
  <c r="AA1262" i="25"/>
  <c r="Z1262" i="25"/>
  <c r="Y1262" i="25"/>
  <c r="AA1261" i="25"/>
  <c r="Z1261" i="25"/>
  <c r="Y1261" i="25"/>
  <c r="AA1260" i="25"/>
  <c r="Z1260" i="25"/>
  <c r="Y1260" i="25"/>
  <c r="AA1259" i="25"/>
  <c r="Z1259" i="25"/>
  <c r="Y1259" i="25"/>
  <c r="AA1258" i="25"/>
  <c r="Z1258" i="25"/>
  <c r="Y1258" i="25"/>
  <c r="AA1257" i="25"/>
  <c r="Z1257" i="25"/>
  <c r="Y1257" i="25"/>
  <c r="AA1256" i="25"/>
  <c r="Z1256" i="25"/>
  <c r="Y1256" i="25"/>
  <c r="AA1255" i="25"/>
  <c r="Z1255" i="25"/>
  <c r="Y1255" i="25"/>
  <c r="AA1254" i="25"/>
  <c r="Z1254" i="25"/>
  <c r="Y1254" i="25"/>
  <c r="AA1253" i="25"/>
  <c r="Z1253" i="25"/>
  <c r="Y1253" i="25"/>
  <c r="AA1252" i="25"/>
  <c r="Z1252" i="25"/>
  <c r="Y1252" i="25"/>
  <c r="AA1251" i="25"/>
  <c r="Z1251" i="25"/>
  <c r="Y1251" i="25"/>
  <c r="AA1250" i="25"/>
  <c r="Z1250" i="25"/>
  <c r="Y1250" i="25"/>
  <c r="AA1249" i="25"/>
  <c r="Z1249" i="25"/>
  <c r="Y1249" i="25"/>
  <c r="AA1248" i="25"/>
  <c r="Z1248" i="25"/>
  <c r="Y1248" i="25"/>
  <c r="AA1247" i="25"/>
  <c r="Z1247" i="25"/>
  <c r="Y1247" i="25"/>
  <c r="AA1246" i="25"/>
  <c r="Z1246" i="25"/>
  <c r="Y1246" i="25"/>
  <c r="AA1245" i="25"/>
  <c r="Z1245" i="25"/>
  <c r="Y1245" i="25"/>
  <c r="AA1244" i="25"/>
  <c r="Z1244" i="25"/>
  <c r="Y1244" i="25"/>
  <c r="AA1243" i="25"/>
  <c r="Z1243" i="25"/>
  <c r="Y1243" i="25"/>
  <c r="AA1242" i="25"/>
  <c r="Z1242" i="25"/>
  <c r="Y1242" i="25"/>
  <c r="AA1241" i="25"/>
  <c r="Z1241" i="25"/>
  <c r="Y1241" i="25"/>
  <c r="AA1240" i="25"/>
  <c r="Z1240" i="25"/>
  <c r="Y1240" i="25"/>
  <c r="AA1239" i="25"/>
  <c r="Z1239" i="25"/>
  <c r="Y1239" i="25"/>
  <c r="AA1238" i="25"/>
  <c r="Z1238" i="25"/>
  <c r="Y1238" i="25"/>
  <c r="AA1237" i="25"/>
  <c r="Z1237" i="25"/>
  <c r="Y1237" i="25"/>
  <c r="AA1236" i="25"/>
  <c r="Z1236" i="25"/>
  <c r="Y1236" i="25"/>
  <c r="AA1235" i="25"/>
  <c r="Z1235" i="25"/>
  <c r="Y1235" i="25"/>
  <c r="AA1234" i="25"/>
  <c r="Z1234" i="25"/>
  <c r="Y1234" i="25"/>
  <c r="AA1233" i="25"/>
  <c r="Z1233" i="25"/>
  <c r="Y1233" i="25"/>
  <c r="AA1232" i="25"/>
  <c r="Z1232" i="25"/>
  <c r="Y1232" i="25"/>
  <c r="AA1231" i="25"/>
  <c r="Z1231" i="25"/>
  <c r="Y1231" i="25"/>
  <c r="AA1230" i="25"/>
  <c r="Z1230" i="25"/>
  <c r="Y1230" i="25"/>
  <c r="AA1229" i="25"/>
  <c r="Z1229" i="25"/>
  <c r="Y1229" i="25"/>
  <c r="AA1228" i="25"/>
  <c r="Z1228" i="25"/>
  <c r="Y1228" i="25"/>
  <c r="AA1227" i="25"/>
  <c r="Z1227" i="25"/>
  <c r="Y1227" i="25"/>
  <c r="AA1226" i="25"/>
  <c r="Z1226" i="25"/>
  <c r="Y1226" i="25"/>
  <c r="AA1225" i="25"/>
  <c r="Z1225" i="25"/>
  <c r="Y1225" i="25"/>
  <c r="AA1224" i="25"/>
  <c r="Z1224" i="25"/>
  <c r="Y1224" i="25"/>
  <c r="AA1223" i="25"/>
  <c r="Z1223" i="25"/>
  <c r="Y1223" i="25"/>
  <c r="AA1222" i="25"/>
  <c r="Z1222" i="25"/>
  <c r="Y1222" i="25"/>
  <c r="AA1221" i="25"/>
  <c r="Z1221" i="25"/>
  <c r="Y1221" i="25"/>
  <c r="AA1220" i="25"/>
  <c r="Z1220" i="25"/>
  <c r="Y1220" i="25"/>
  <c r="AA1219" i="25"/>
  <c r="Z1219" i="25"/>
  <c r="Y1219" i="25"/>
  <c r="AA1218" i="25"/>
  <c r="Z1218" i="25"/>
  <c r="Y1218" i="25"/>
  <c r="AA1217" i="25"/>
  <c r="Z1217" i="25"/>
  <c r="Y1217" i="25"/>
  <c r="AA1216" i="25"/>
  <c r="Z1216" i="25"/>
  <c r="Y1216" i="25"/>
  <c r="AA1215" i="25"/>
  <c r="Z1215" i="25"/>
  <c r="Y1215" i="25"/>
  <c r="AA1214" i="25"/>
  <c r="Z1214" i="25"/>
  <c r="Y1214" i="25"/>
  <c r="AA1213" i="25"/>
  <c r="Z1213" i="25"/>
  <c r="Y1213" i="25"/>
  <c r="AA1212" i="25"/>
  <c r="Z1212" i="25"/>
  <c r="Y1212" i="25"/>
  <c r="AA1211" i="25"/>
  <c r="Z1211" i="25"/>
  <c r="Y1211" i="25"/>
  <c r="AA1210" i="25"/>
  <c r="Z1210" i="25"/>
  <c r="Y1210" i="25"/>
  <c r="AA1209" i="25"/>
  <c r="Z1209" i="25"/>
  <c r="Y1209" i="25"/>
  <c r="AA1208" i="25"/>
  <c r="Z1208" i="25"/>
  <c r="Y1208" i="25"/>
  <c r="AA1207" i="25"/>
  <c r="Z1207" i="25"/>
  <c r="Y1207" i="25"/>
  <c r="AA1206" i="25"/>
  <c r="Z1206" i="25"/>
  <c r="Y1206" i="25"/>
  <c r="AA1205" i="25"/>
  <c r="Z1205" i="25"/>
  <c r="Y1205" i="25"/>
  <c r="AA1204" i="25"/>
  <c r="Z1204" i="25"/>
  <c r="Y1204" i="25"/>
  <c r="AA1203" i="25"/>
  <c r="Z1203" i="25"/>
  <c r="Y1203" i="25"/>
  <c r="AA1202" i="25"/>
  <c r="Z1202" i="25"/>
  <c r="Y1202" i="25"/>
  <c r="AA1201" i="25"/>
  <c r="Z1201" i="25"/>
  <c r="Y1201" i="25"/>
  <c r="AA1200" i="25"/>
  <c r="Z1200" i="25"/>
  <c r="Y1200" i="25"/>
  <c r="AA1199" i="25"/>
  <c r="Z1199" i="25"/>
  <c r="Y1199" i="25"/>
  <c r="AA1198" i="25"/>
  <c r="Z1198" i="25"/>
  <c r="Y1198" i="25"/>
  <c r="AA1197" i="25"/>
  <c r="Z1197" i="25"/>
  <c r="Y1197" i="25"/>
  <c r="AA1196" i="25"/>
  <c r="Z1196" i="25"/>
  <c r="Y1196" i="25"/>
  <c r="AA1195" i="25"/>
  <c r="Z1195" i="25"/>
  <c r="Y1195" i="25"/>
  <c r="AA1194" i="25"/>
  <c r="Z1194" i="25"/>
  <c r="Y1194" i="25"/>
  <c r="AA1193" i="25"/>
  <c r="Z1193" i="25"/>
  <c r="Y1193" i="25"/>
  <c r="AA1192" i="25"/>
  <c r="Z1192" i="25"/>
  <c r="Y1192" i="25"/>
  <c r="AA1191" i="25"/>
  <c r="Z1191" i="25"/>
  <c r="Y1191" i="25"/>
  <c r="AA1190" i="25"/>
  <c r="Z1190" i="25"/>
  <c r="Y1190" i="25"/>
  <c r="AA1189" i="25"/>
  <c r="Z1189" i="25"/>
  <c r="Y1189" i="25"/>
  <c r="AA1188" i="25"/>
  <c r="Z1188" i="25"/>
  <c r="Y1188" i="25"/>
  <c r="AA1187" i="25"/>
  <c r="Z1187" i="25"/>
  <c r="Y1187" i="25"/>
  <c r="AA1186" i="25"/>
  <c r="Z1186" i="25"/>
  <c r="Y1186" i="25"/>
  <c r="AA1185" i="25"/>
  <c r="Z1185" i="25"/>
  <c r="Y1185" i="25"/>
  <c r="AA1184" i="25"/>
  <c r="Z1184" i="25"/>
  <c r="Y1184" i="25"/>
  <c r="AA1183" i="25"/>
  <c r="Z1183" i="25"/>
  <c r="Y1183" i="25"/>
  <c r="AA1182" i="25"/>
  <c r="Z1182" i="25"/>
  <c r="Y1182" i="25"/>
  <c r="AA1181" i="25"/>
  <c r="Z1181" i="25"/>
  <c r="Y1181" i="25"/>
  <c r="AA1180" i="25"/>
  <c r="Z1180" i="25"/>
  <c r="Y1180" i="25"/>
  <c r="AA1179" i="25"/>
  <c r="Z1179" i="25"/>
  <c r="Y1179" i="25"/>
  <c r="AA1178" i="25"/>
  <c r="Z1178" i="25"/>
  <c r="Y1178" i="25"/>
  <c r="AA1177" i="25"/>
  <c r="Z1177" i="25"/>
  <c r="Y1177" i="25"/>
  <c r="AA1176" i="25"/>
  <c r="Z1176" i="25"/>
  <c r="Y1176" i="25"/>
  <c r="AA1175" i="25"/>
  <c r="Z1175" i="25"/>
  <c r="Y1175" i="25"/>
  <c r="AA1174" i="25"/>
  <c r="Z1174" i="25"/>
  <c r="Y1174" i="25"/>
  <c r="AA1173" i="25"/>
  <c r="Z1173" i="25"/>
  <c r="Y1173" i="25"/>
  <c r="AA1172" i="25"/>
  <c r="Z1172" i="25"/>
  <c r="Y1172" i="25"/>
  <c r="AA1171" i="25"/>
  <c r="Z1171" i="25"/>
  <c r="Y1171" i="25"/>
  <c r="AA1170" i="25"/>
  <c r="Z1170" i="25"/>
  <c r="Y1170" i="25"/>
  <c r="AA1169" i="25"/>
  <c r="Z1169" i="25"/>
  <c r="Y1169" i="25"/>
  <c r="AA1168" i="25"/>
  <c r="Z1168" i="25"/>
  <c r="Y1168" i="25"/>
  <c r="AA1167" i="25"/>
  <c r="Z1167" i="25"/>
  <c r="Y1167" i="25"/>
  <c r="AA1166" i="25"/>
  <c r="Z1166" i="25"/>
  <c r="Y1166" i="25"/>
  <c r="AA1165" i="25"/>
  <c r="Z1165" i="25"/>
  <c r="Y1165" i="25"/>
  <c r="AA1164" i="25"/>
  <c r="Z1164" i="25"/>
  <c r="Y1164" i="25"/>
  <c r="AA1163" i="25"/>
  <c r="Z1163" i="25"/>
  <c r="Y1163" i="25"/>
  <c r="AA1162" i="25"/>
  <c r="Z1162" i="25"/>
  <c r="Y1162" i="25"/>
  <c r="AA1161" i="25"/>
  <c r="Z1161" i="25"/>
  <c r="Y1161" i="25"/>
  <c r="AA1160" i="25"/>
  <c r="Z1160" i="25"/>
  <c r="Y1160" i="25"/>
  <c r="AA1159" i="25"/>
  <c r="Z1159" i="25"/>
  <c r="Y1159" i="25"/>
  <c r="AA1158" i="25"/>
  <c r="Z1158" i="25"/>
  <c r="Y1158" i="25"/>
  <c r="AA1157" i="25"/>
  <c r="Z1157" i="25"/>
  <c r="Y1157" i="25"/>
  <c r="AA1156" i="25"/>
  <c r="Z1156" i="25"/>
  <c r="Y1156" i="25"/>
  <c r="AA1155" i="25"/>
  <c r="Z1155" i="25"/>
  <c r="Y1155" i="25"/>
  <c r="AA1154" i="25"/>
  <c r="Z1154" i="25"/>
  <c r="Y1154" i="25"/>
  <c r="AA1153" i="25"/>
  <c r="Z1153" i="25"/>
  <c r="Y1153" i="25"/>
  <c r="AA1152" i="25"/>
  <c r="Z1152" i="25"/>
  <c r="Y1152" i="25"/>
  <c r="AA1151" i="25"/>
  <c r="Z1151" i="25"/>
  <c r="Y1151" i="25"/>
  <c r="AA1150" i="25"/>
  <c r="Z1150" i="25"/>
  <c r="Y1150" i="25"/>
  <c r="AA1149" i="25"/>
  <c r="Z1149" i="25"/>
  <c r="Y1149" i="25"/>
  <c r="AA1148" i="25"/>
  <c r="Z1148" i="25"/>
  <c r="Y1148" i="25"/>
  <c r="AA1147" i="25"/>
  <c r="Z1147" i="25"/>
  <c r="Y1147" i="25"/>
  <c r="AA1146" i="25"/>
  <c r="Z1146" i="25"/>
  <c r="Y1146" i="25"/>
  <c r="AA1145" i="25"/>
  <c r="Z1145" i="25"/>
  <c r="Y1145" i="25"/>
  <c r="AA1144" i="25"/>
  <c r="Z1144" i="25"/>
  <c r="Y1144" i="25"/>
  <c r="AA1143" i="25"/>
  <c r="Z1143" i="25"/>
  <c r="Y1143" i="25"/>
  <c r="AA1142" i="25"/>
  <c r="Z1142" i="25"/>
  <c r="Y1142" i="25"/>
  <c r="AA1141" i="25"/>
  <c r="Z1141" i="25"/>
  <c r="Y1141" i="25"/>
  <c r="AA1140" i="25"/>
  <c r="Z1140" i="25"/>
  <c r="Y1140" i="25"/>
  <c r="AA1139" i="25"/>
  <c r="Z1139" i="25"/>
  <c r="Y1139" i="25"/>
  <c r="AA1138" i="25"/>
  <c r="Z1138" i="25"/>
  <c r="Y1138" i="25"/>
  <c r="AA1137" i="25"/>
  <c r="Z1137" i="25"/>
  <c r="Y1137" i="25"/>
  <c r="AA1136" i="25"/>
  <c r="Z1136" i="25"/>
  <c r="Y1136" i="25"/>
  <c r="AA1135" i="25"/>
  <c r="Z1135" i="25"/>
  <c r="Y1135" i="25"/>
  <c r="AA1134" i="25"/>
  <c r="Z1134" i="25"/>
  <c r="Y1134" i="25"/>
  <c r="AA1133" i="25"/>
  <c r="Z1133" i="25"/>
  <c r="Y1133" i="25"/>
  <c r="AA1132" i="25"/>
  <c r="Z1132" i="25"/>
  <c r="Y1132" i="25"/>
  <c r="AA1131" i="25"/>
  <c r="Z1131" i="25"/>
  <c r="Y1131" i="25"/>
  <c r="AA1130" i="25"/>
  <c r="Z1130" i="25"/>
  <c r="Y1130" i="25"/>
  <c r="AA1129" i="25"/>
  <c r="Z1129" i="25"/>
  <c r="Y1129" i="25"/>
  <c r="AA1128" i="25"/>
  <c r="Z1128" i="25"/>
  <c r="Y1128" i="25"/>
  <c r="AA1127" i="25"/>
  <c r="Z1127" i="25"/>
  <c r="Y1127" i="25"/>
  <c r="AA1126" i="25"/>
  <c r="Z1126" i="25"/>
  <c r="Y1126" i="25"/>
  <c r="AA1125" i="25"/>
  <c r="Z1125" i="25"/>
  <c r="Y1125" i="25"/>
  <c r="AA1124" i="25"/>
  <c r="Z1124" i="25"/>
  <c r="Y1124" i="25"/>
  <c r="AA1123" i="25"/>
  <c r="Z1123" i="25"/>
  <c r="Y1123" i="25"/>
  <c r="AA1122" i="25"/>
  <c r="Z1122" i="25"/>
  <c r="Y1122" i="25"/>
  <c r="AA1121" i="25"/>
  <c r="Z1121" i="25"/>
  <c r="Y1121" i="25"/>
  <c r="AA1120" i="25"/>
  <c r="Z1120" i="25"/>
  <c r="Y1120" i="25"/>
  <c r="AA1119" i="25"/>
  <c r="Z1119" i="25"/>
  <c r="Y1119" i="25"/>
  <c r="AA1118" i="25"/>
  <c r="Z1118" i="25"/>
  <c r="Y1118" i="25"/>
  <c r="AA1117" i="25"/>
  <c r="Z1117" i="25"/>
  <c r="Y1117" i="25"/>
  <c r="AA1116" i="25"/>
  <c r="Z1116" i="25"/>
  <c r="Y1116" i="25"/>
  <c r="AA1115" i="25"/>
  <c r="Z1115" i="25"/>
  <c r="Y1115" i="25"/>
  <c r="AA1114" i="25"/>
  <c r="Z1114" i="25"/>
  <c r="Y1114" i="25"/>
  <c r="AA1113" i="25"/>
  <c r="Z1113" i="25"/>
  <c r="Y1113" i="25"/>
  <c r="AA1112" i="25"/>
  <c r="Z1112" i="25"/>
  <c r="Y1112" i="25"/>
  <c r="AA1111" i="25"/>
  <c r="Z1111" i="25"/>
  <c r="Y1111" i="25"/>
  <c r="AA1110" i="25"/>
  <c r="Z1110" i="25"/>
  <c r="Y1110" i="25"/>
  <c r="AA1109" i="25"/>
  <c r="Z1109" i="25"/>
  <c r="Y1109" i="25"/>
  <c r="AA1108" i="25"/>
  <c r="Z1108" i="25"/>
  <c r="Y1108" i="25"/>
  <c r="AA1107" i="25"/>
  <c r="Z1107" i="25"/>
  <c r="Y1107" i="25"/>
  <c r="AA1106" i="25"/>
  <c r="Z1106" i="25"/>
  <c r="Y1106" i="25"/>
  <c r="AA1105" i="25"/>
  <c r="Z1105" i="25"/>
  <c r="Y1105" i="25"/>
  <c r="AA1104" i="25"/>
  <c r="Z1104" i="25"/>
  <c r="Y1104" i="25"/>
  <c r="AA1103" i="25"/>
  <c r="Z1103" i="25"/>
  <c r="Y1103" i="25"/>
  <c r="AA1102" i="25"/>
  <c r="Z1102" i="25"/>
  <c r="Y1102" i="25"/>
  <c r="AA1101" i="25"/>
  <c r="Z1101" i="25"/>
  <c r="Y1101" i="25"/>
  <c r="AA1100" i="25"/>
  <c r="Z1100" i="25"/>
  <c r="Y1100" i="25"/>
  <c r="AA1099" i="25"/>
  <c r="Z1099" i="25"/>
  <c r="Y1099" i="25"/>
  <c r="AA1098" i="25"/>
  <c r="Z1098" i="25"/>
  <c r="Y1098" i="25"/>
  <c r="AA1097" i="25"/>
  <c r="Z1097" i="25"/>
  <c r="Y1097" i="25"/>
  <c r="AA1096" i="25"/>
  <c r="Z1096" i="25"/>
  <c r="Y1096" i="25"/>
  <c r="AA1095" i="25"/>
  <c r="Z1095" i="25"/>
  <c r="Y1095" i="25"/>
  <c r="AA1094" i="25"/>
  <c r="Z1094" i="25"/>
  <c r="Y1094" i="25"/>
  <c r="AA1093" i="25"/>
  <c r="Z1093" i="25"/>
  <c r="Y1093" i="25"/>
  <c r="AA1092" i="25"/>
  <c r="Z1092" i="25"/>
  <c r="Y1092" i="25"/>
  <c r="AA1091" i="25"/>
  <c r="Z1091" i="25"/>
  <c r="Y1091" i="25"/>
  <c r="AA1090" i="25"/>
  <c r="Z1090" i="25"/>
  <c r="Y1090" i="25"/>
  <c r="AA1089" i="25"/>
  <c r="Z1089" i="25"/>
  <c r="Y1089" i="25"/>
  <c r="AA1088" i="25"/>
  <c r="Z1088" i="25"/>
  <c r="Y1088" i="25"/>
  <c r="AA1087" i="25"/>
  <c r="Z1087" i="25"/>
  <c r="Y1087" i="25"/>
  <c r="AA1086" i="25"/>
  <c r="Z1086" i="25"/>
  <c r="Y1086" i="25"/>
  <c r="AA1085" i="25"/>
  <c r="Z1085" i="25"/>
  <c r="Y1085" i="25"/>
  <c r="AA1084" i="25"/>
  <c r="Z1084" i="25"/>
  <c r="Y1084" i="25"/>
  <c r="AA1083" i="25"/>
  <c r="Z1083" i="25"/>
  <c r="Y1083" i="25"/>
  <c r="AA1082" i="25"/>
  <c r="Z1082" i="25"/>
  <c r="Y1082" i="25"/>
  <c r="AA1081" i="25"/>
  <c r="Z1081" i="25"/>
  <c r="Y1081" i="25"/>
  <c r="AA1080" i="25"/>
  <c r="Z1080" i="25"/>
  <c r="Y1080" i="25"/>
  <c r="AA1079" i="25"/>
  <c r="Z1079" i="25"/>
  <c r="Y1079" i="25"/>
  <c r="AA1078" i="25"/>
  <c r="Z1078" i="25"/>
  <c r="Y1078" i="25"/>
  <c r="AA1077" i="25"/>
  <c r="Z1077" i="25"/>
  <c r="Y1077" i="25"/>
  <c r="AA1076" i="25"/>
  <c r="Z1076" i="25"/>
  <c r="Y1076" i="25"/>
  <c r="AA1075" i="25"/>
  <c r="Z1075" i="25"/>
  <c r="Y1075" i="25"/>
  <c r="AA1074" i="25"/>
  <c r="Z1074" i="25"/>
  <c r="Y1074" i="25"/>
  <c r="AA1073" i="25"/>
  <c r="Z1073" i="25"/>
  <c r="Y1073" i="25"/>
  <c r="AA1072" i="25"/>
  <c r="Z1072" i="25"/>
  <c r="Y1072" i="25"/>
  <c r="AA1071" i="25"/>
  <c r="Z1071" i="25"/>
  <c r="Y1071" i="25"/>
  <c r="AA1070" i="25"/>
  <c r="Z1070" i="25"/>
  <c r="Y1070" i="25"/>
  <c r="AA1069" i="25"/>
  <c r="Z1069" i="25"/>
  <c r="Y1069" i="25"/>
  <c r="AA1068" i="25"/>
  <c r="Z1068" i="25"/>
  <c r="Y1068" i="25"/>
  <c r="AA1067" i="25"/>
  <c r="Z1067" i="25"/>
  <c r="Y1067" i="25"/>
  <c r="AA1066" i="25"/>
  <c r="Z1066" i="25"/>
  <c r="Y1066" i="25"/>
  <c r="AA1065" i="25"/>
  <c r="Z1065" i="25"/>
  <c r="Y1065" i="25"/>
  <c r="AA1064" i="25"/>
  <c r="Z1064" i="25"/>
  <c r="Y1064" i="25"/>
  <c r="AA1063" i="25"/>
  <c r="Z1063" i="25"/>
  <c r="Y1063" i="25"/>
  <c r="AA1062" i="25"/>
  <c r="Z1062" i="25"/>
  <c r="Y1062" i="25"/>
  <c r="AA1061" i="25"/>
  <c r="Z1061" i="25"/>
  <c r="Y1061" i="25"/>
  <c r="AA1060" i="25"/>
  <c r="Z1060" i="25"/>
  <c r="Y1060" i="25"/>
  <c r="AA1059" i="25"/>
  <c r="Z1059" i="25"/>
  <c r="Y1059" i="25"/>
  <c r="AA1058" i="25"/>
  <c r="Z1058" i="25"/>
  <c r="Y1058" i="25"/>
  <c r="AA1057" i="25"/>
  <c r="Z1057" i="25"/>
  <c r="Y1057" i="25"/>
  <c r="AA1056" i="25"/>
  <c r="Z1056" i="25"/>
  <c r="Y1056" i="25"/>
  <c r="AA1055" i="25"/>
  <c r="Z1055" i="25"/>
  <c r="Y1055" i="25"/>
  <c r="AA1054" i="25"/>
  <c r="Z1054" i="25"/>
  <c r="Y1054" i="25"/>
  <c r="AA1053" i="25"/>
  <c r="Z1053" i="25"/>
  <c r="Y1053" i="25"/>
  <c r="AA1052" i="25"/>
  <c r="Z1052" i="25"/>
  <c r="Y1052" i="25"/>
  <c r="AA1051" i="25"/>
  <c r="Z1051" i="25"/>
  <c r="Y1051" i="25"/>
  <c r="AA1050" i="25"/>
  <c r="Z1050" i="25"/>
  <c r="Y1050" i="25"/>
  <c r="AA1049" i="25"/>
  <c r="Z1049" i="25"/>
  <c r="Y1049" i="25"/>
  <c r="AA1048" i="25"/>
  <c r="Z1048" i="25"/>
  <c r="Y1048" i="25"/>
  <c r="AA1047" i="25"/>
  <c r="Z1047" i="25"/>
  <c r="Y1047" i="25"/>
  <c r="AA1046" i="25"/>
  <c r="Z1046" i="25"/>
  <c r="Y1046" i="25"/>
  <c r="AA1045" i="25"/>
  <c r="Z1045" i="25"/>
  <c r="Y1045" i="25"/>
  <c r="AA1044" i="25"/>
  <c r="Z1044" i="25"/>
  <c r="Y1044" i="25"/>
  <c r="AA1043" i="25"/>
  <c r="Z1043" i="25"/>
  <c r="Y1043" i="25"/>
  <c r="AA1042" i="25"/>
  <c r="Z1042" i="25"/>
  <c r="Y1042" i="25"/>
  <c r="AA1041" i="25"/>
  <c r="Z1041" i="25"/>
  <c r="Y1041" i="25"/>
  <c r="AA1040" i="25"/>
  <c r="Z1040" i="25"/>
  <c r="Y1040" i="25"/>
  <c r="AA1039" i="25"/>
  <c r="Z1039" i="25"/>
  <c r="Y1039" i="25"/>
  <c r="AA1038" i="25"/>
  <c r="Z1038" i="25"/>
  <c r="Y1038" i="25"/>
  <c r="AA1037" i="25"/>
  <c r="Z1037" i="25"/>
  <c r="Y1037" i="25"/>
  <c r="AA1036" i="25"/>
  <c r="Z1036" i="25"/>
  <c r="Y1036" i="25"/>
  <c r="AA1035" i="25"/>
  <c r="Z1035" i="25"/>
  <c r="Y1035" i="25"/>
  <c r="AA1034" i="25"/>
  <c r="Z1034" i="25"/>
  <c r="Y1034" i="25"/>
  <c r="AA1033" i="25"/>
  <c r="Z1033" i="25"/>
  <c r="Y1033" i="25"/>
  <c r="AA1032" i="25"/>
  <c r="Z1032" i="25"/>
  <c r="Y1032" i="25"/>
  <c r="AA1031" i="25"/>
  <c r="Z1031" i="25"/>
  <c r="Y1031" i="25"/>
  <c r="AA1030" i="25"/>
  <c r="Z1030" i="25"/>
  <c r="Y1030" i="25"/>
  <c r="AA1029" i="25"/>
  <c r="Z1029" i="25"/>
  <c r="Y1029" i="25"/>
  <c r="AA1028" i="25"/>
  <c r="Z1028" i="25"/>
  <c r="Y1028" i="25"/>
  <c r="AA1027" i="25"/>
  <c r="Z1027" i="25"/>
  <c r="Y1027" i="25"/>
  <c r="AA1026" i="25"/>
  <c r="Z1026" i="25"/>
  <c r="Y1026" i="25"/>
  <c r="AA1025" i="25"/>
  <c r="Z1025" i="25"/>
  <c r="Y1025" i="25"/>
  <c r="AA1024" i="25"/>
  <c r="Z1024" i="25"/>
  <c r="Y1024" i="25"/>
  <c r="AA1023" i="25"/>
  <c r="Z1023" i="25"/>
  <c r="Y1023" i="25"/>
  <c r="AA1022" i="25"/>
  <c r="Z1022" i="25"/>
  <c r="Y1022" i="25"/>
  <c r="AA1021" i="25"/>
  <c r="Z1021" i="25"/>
  <c r="Y1021" i="25"/>
  <c r="AA1020" i="25"/>
  <c r="Z1020" i="25"/>
  <c r="Y1020" i="25"/>
  <c r="AA1019" i="25"/>
  <c r="Z1019" i="25"/>
  <c r="Y1019" i="25"/>
  <c r="AA1018" i="25"/>
  <c r="Z1018" i="25"/>
  <c r="Y1018" i="25"/>
  <c r="AA1017" i="25"/>
  <c r="Z1017" i="25"/>
  <c r="Y1017" i="25"/>
  <c r="AA1016" i="25"/>
  <c r="Z1016" i="25"/>
  <c r="Y1016" i="25"/>
  <c r="AA1015" i="25"/>
  <c r="Z1015" i="25"/>
  <c r="Y1015" i="25"/>
  <c r="AA1014" i="25"/>
  <c r="Z1014" i="25"/>
  <c r="Y1014" i="25"/>
  <c r="AA1013" i="25"/>
  <c r="Z1013" i="25"/>
  <c r="Y1013" i="25"/>
  <c r="AA1012" i="25"/>
  <c r="Z1012" i="25"/>
  <c r="Y1012" i="25"/>
  <c r="AA1011" i="25"/>
  <c r="Z1011" i="25"/>
  <c r="Y1011" i="25"/>
  <c r="AA1010" i="25"/>
  <c r="Z1010" i="25"/>
  <c r="Y1010" i="25"/>
  <c r="AA1009" i="25"/>
  <c r="Z1009" i="25"/>
  <c r="Y1009" i="25"/>
  <c r="AA1008" i="25"/>
  <c r="Z1008" i="25"/>
  <c r="Y1008" i="25"/>
  <c r="AA1007" i="25"/>
  <c r="Z1007" i="25"/>
  <c r="Y1007" i="25"/>
  <c r="AA1006" i="25"/>
  <c r="Z1006" i="25"/>
  <c r="Y1006" i="25"/>
  <c r="AA1005" i="25"/>
  <c r="Z1005" i="25"/>
  <c r="Y1005" i="25"/>
  <c r="AA1004" i="25"/>
  <c r="Z1004" i="25"/>
  <c r="Y1004" i="25"/>
  <c r="AA1003" i="25"/>
  <c r="Z1003" i="25"/>
  <c r="Y1003" i="25"/>
  <c r="AA1002" i="25"/>
  <c r="Z1002" i="25"/>
  <c r="Y1002" i="25"/>
  <c r="AA1001" i="25"/>
  <c r="Z1001" i="25"/>
  <c r="Y1001" i="25"/>
  <c r="AA1000" i="25"/>
  <c r="Z1000" i="25"/>
  <c r="Y1000" i="25"/>
  <c r="AA999" i="25"/>
  <c r="Z999" i="25"/>
  <c r="Y999" i="25"/>
  <c r="AA998" i="25"/>
  <c r="Z998" i="25"/>
  <c r="Y998" i="25"/>
  <c r="AA997" i="25"/>
  <c r="Z997" i="25"/>
  <c r="Y997" i="25"/>
  <c r="AA996" i="25"/>
  <c r="Z996" i="25"/>
  <c r="Y996" i="25"/>
  <c r="AA995" i="25"/>
  <c r="Z995" i="25"/>
  <c r="Y995" i="25"/>
  <c r="AA994" i="25"/>
  <c r="Z994" i="25"/>
  <c r="Y994" i="25"/>
  <c r="AA993" i="25"/>
  <c r="Z993" i="25"/>
  <c r="Y993" i="25"/>
  <c r="AA992" i="25"/>
  <c r="Z992" i="25"/>
  <c r="Y992" i="25"/>
  <c r="AA991" i="25"/>
  <c r="Z991" i="25"/>
  <c r="Y991" i="25"/>
  <c r="AA990" i="25"/>
  <c r="Z990" i="25"/>
  <c r="Y990" i="25"/>
  <c r="AA989" i="25"/>
  <c r="Z989" i="25"/>
  <c r="Y989" i="25"/>
  <c r="AA988" i="25"/>
  <c r="Z988" i="25"/>
  <c r="Y988" i="25"/>
  <c r="AA987" i="25"/>
  <c r="Z987" i="25"/>
  <c r="Y987" i="25"/>
  <c r="AA986" i="25"/>
  <c r="Z986" i="25"/>
  <c r="Y986" i="25"/>
  <c r="AA985" i="25"/>
  <c r="Z985" i="25"/>
  <c r="Y985" i="25"/>
  <c r="AA984" i="25"/>
  <c r="Z984" i="25"/>
  <c r="Y984" i="25"/>
  <c r="AA983" i="25"/>
  <c r="Z983" i="25"/>
  <c r="Y983" i="25"/>
  <c r="AA982" i="25"/>
  <c r="Z982" i="25"/>
  <c r="Y982" i="25"/>
  <c r="AA981" i="25"/>
  <c r="Z981" i="25"/>
  <c r="Y981" i="25"/>
  <c r="AA980" i="25"/>
  <c r="Z980" i="25"/>
  <c r="Y980" i="25"/>
  <c r="AA979" i="25"/>
  <c r="Z979" i="25"/>
  <c r="Y979" i="25"/>
  <c r="AA978" i="25"/>
  <c r="Z978" i="25"/>
  <c r="Y978" i="25"/>
  <c r="AA977" i="25"/>
  <c r="Z977" i="25"/>
  <c r="Y977" i="25"/>
  <c r="AA976" i="25"/>
  <c r="Z976" i="25"/>
  <c r="Y976" i="25"/>
  <c r="AA975" i="25"/>
  <c r="Z975" i="25"/>
  <c r="Y975" i="25"/>
  <c r="AA974" i="25"/>
  <c r="Z974" i="25"/>
  <c r="Y974" i="25"/>
  <c r="AA973" i="25"/>
  <c r="Z973" i="25"/>
  <c r="Y973" i="25"/>
  <c r="AA972" i="25"/>
  <c r="Z972" i="25"/>
  <c r="Y972" i="25"/>
  <c r="AA971" i="25"/>
  <c r="Z971" i="25"/>
  <c r="Y971" i="25"/>
  <c r="AA970" i="25"/>
  <c r="Z970" i="25"/>
  <c r="Y970" i="25"/>
  <c r="AA969" i="25"/>
  <c r="Z969" i="25"/>
  <c r="Y969" i="25"/>
  <c r="AA968" i="25"/>
  <c r="Z968" i="25"/>
  <c r="Y968" i="25"/>
  <c r="AA967" i="25"/>
  <c r="Z967" i="25"/>
  <c r="Y967" i="25"/>
  <c r="AA966" i="25"/>
  <c r="Z966" i="25"/>
  <c r="Y966" i="25"/>
  <c r="AA965" i="25"/>
  <c r="Z965" i="25"/>
  <c r="Y965" i="25"/>
  <c r="AA964" i="25"/>
  <c r="Z964" i="25"/>
  <c r="Y964" i="25"/>
  <c r="AA963" i="25"/>
  <c r="Z963" i="25"/>
  <c r="Y963" i="25"/>
  <c r="AA962" i="25"/>
  <c r="Z962" i="25"/>
  <c r="Y962" i="25"/>
  <c r="AA961" i="25"/>
  <c r="Z961" i="25"/>
  <c r="Y961" i="25"/>
  <c r="AA960" i="25"/>
  <c r="Z960" i="25"/>
  <c r="Y960" i="25"/>
  <c r="AA959" i="25"/>
  <c r="Z959" i="25"/>
  <c r="Y959" i="25"/>
  <c r="AA958" i="25"/>
  <c r="Z958" i="25"/>
  <c r="Y958" i="25"/>
  <c r="AA957" i="25"/>
  <c r="Z957" i="25"/>
  <c r="Y957" i="25"/>
  <c r="AA956" i="25"/>
  <c r="Z956" i="25"/>
  <c r="Y956" i="25"/>
  <c r="AA955" i="25"/>
  <c r="Z955" i="25"/>
  <c r="Y955" i="25"/>
  <c r="AA954" i="25"/>
  <c r="Z954" i="25"/>
  <c r="Y954" i="25"/>
  <c r="AA953" i="25"/>
  <c r="Z953" i="25"/>
  <c r="Y953" i="25"/>
  <c r="AA952" i="25"/>
  <c r="Z952" i="25"/>
  <c r="Y952" i="25"/>
  <c r="AA951" i="25"/>
  <c r="Z951" i="25"/>
  <c r="Y951" i="25"/>
  <c r="AA950" i="25"/>
  <c r="Z950" i="25"/>
  <c r="Y950" i="25"/>
  <c r="AA949" i="25"/>
  <c r="Z949" i="25"/>
  <c r="Y949" i="25"/>
  <c r="AA948" i="25"/>
  <c r="Z948" i="25"/>
  <c r="Y948" i="25"/>
  <c r="AA947" i="25"/>
  <c r="Z947" i="25"/>
  <c r="Y947" i="25"/>
  <c r="AA946" i="25"/>
  <c r="Z946" i="25"/>
  <c r="Y946" i="25"/>
  <c r="AA945" i="25"/>
  <c r="Z945" i="25"/>
  <c r="Y945" i="25"/>
  <c r="AA944" i="25"/>
  <c r="Z944" i="25"/>
  <c r="Y944" i="25"/>
  <c r="AA943" i="25"/>
  <c r="Z943" i="25"/>
  <c r="Y943" i="25"/>
  <c r="AA942" i="25"/>
  <c r="Z942" i="25"/>
  <c r="Y942" i="25"/>
  <c r="AA941" i="25"/>
  <c r="Z941" i="25"/>
  <c r="Y941" i="25"/>
  <c r="AA940" i="25"/>
  <c r="Z940" i="25"/>
  <c r="Y940" i="25"/>
  <c r="AA939" i="25"/>
  <c r="Z939" i="25"/>
  <c r="Y939" i="25"/>
  <c r="AA938" i="25"/>
  <c r="Z938" i="25"/>
  <c r="Y938" i="25"/>
  <c r="AA937" i="25"/>
  <c r="Z937" i="25"/>
  <c r="Y937" i="25"/>
  <c r="AA936" i="25"/>
  <c r="Z936" i="25"/>
  <c r="Y936" i="25"/>
  <c r="AA935" i="25"/>
  <c r="Z935" i="25"/>
  <c r="Y935" i="25"/>
  <c r="AA934" i="25"/>
  <c r="Z934" i="25"/>
  <c r="Y934" i="25"/>
  <c r="AA933" i="25"/>
  <c r="Z933" i="25"/>
  <c r="Y933" i="25"/>
  <c r="AA932" i="25"/>
  <c r="Z932" i="25"/>
  <c r="Y932" i="25"/>
  <c r="AA931" i="25"/>
  <c r="Z931" i="25"/>
  <c r="Y931" i="25"/>
  <c r="AA930" i="25"/>
  <c r="Z930" i="25"/>
  <c r="Y930" i="25"/>
  <c r="AA929" i="25"/>
  <c r="Z929" i="25"/>
  <c r="Y929" i="25"/>
  <c r="AA928" i="25"/>
  <c r="Z928" i="25"/>
  <c r="Y928" i="25"/>
  <c r="AA927" i="25"/>
  <c r="Z927" i="25"/>
  <c r="Y927" i="25"/>
  <c r="AA926" i="25"/>
  <c r="Z926" i="25"/>
  <c r="Y926" i="25"/>
  <c r="AA925" i="25"/>
  <c r="Z925" i="25"/>
  <c r="Y925" i="25"/>
  <c r="AA924" i="25"/>
  <c r="Z924" i="25"/>
  <c r="Y924" i="25"/>
  <c r="AA923" i="25"/>
  <c r="Z923" i="25"/>
  <c r="Y923" i="25"/>
  <c r="AA922" i="25"/>
  <c r="Z922" i="25"/>
  <c r="Y922" i="25"/>
  <c r="AA921" i="25"/>
  <c r="Z921" i="25"/>
  <c r="Y921" i="25"/>
  <c r="AA920" i="25"/>
  <c r="Z920" i="25"/>
  <c r="Y920" i="25"/>
  <c r="AA919" i="25"/>
  <c r="Z919" i="25"/>
  <c r="Y919" i="25"/>
  <c r="AA918" i="25"/>
  <c r="Z918" i="25"/>
  <c r="Y918" i="25"/>
  <c r="AA917" i="25"/>
  <c r="Z917" i="25"/>
  <c r="Y917" i="25"/>
  <c r="AA916" i="25"/>
  <c r="Z916" i="25"/>
  <c r="Y916" i="25"/>
  <c r="AA915" i="25"/>
  <c r="Z915" i="25"/>
  <c r="Y915" i="25"/>
  <c r="AA914" i="25"/>
  <c r="Z914" i="25"/>
  <c r="Y914" i="25"/>
  <c r="AA913" i="25"/>
  <c r="Z913" i="25"/>
  <c r="Y913" i="25"/>
  <c r="AA912" i="25"/>
  <c r="Z912" i="25"/>
  <c r="Y912" i="25"/>
  <c r="AA911" i="25"/>
  <c r="Z911" i="25"/>
  <c r="Y911" i="25"/>
  <c r="AA910" i="25"/>
  <c r="Z910" i="25"/>
  <c r="Y910" i="25"/>
  <c r="AA909" i="25"/>
  <c r="Z909" i="25"/>
  <c r="Y909" i="25"/>
  <c r="AA908" i="25"/>
  <c r="Z908" i="25"/>
  <c r="Y908" i="25"/>
  <c r="AA907" i="25"/>
  <c r="Z907" i="25"/>
  <c r="Y907" i="25"/>
  <c r="AA906" i="25"/>
  <c r="Z906" i="25"/>
  <c r="Y906" i="25"/>
  <c r="AA905" i="25"/>
  <c r="Z905" i="25"/>
  <c r="Y905" i="25"/>
  <c r="AA904" i="25"/>
  <c r="Z904" i="25"/>
  <c r="Y904" i="25"/>
  <c r="AA903" i="25"/>
  <c r="Z903" i="25"/>
  <c r="Y903" i="25"/>
  <c r="AA902" i="25"/>
  <c r="Z902" i="25"/>
  <c r="Y902" i="25"/>
  <c r="AA901" i="25"/>
  <c r="Z901" i="25"/>
  <c r="Y901" i="25"/>
  <c r="AA900" i="25"/>
  <c r="Z900" i="25"/>
  <c r="Y900" i="25"/>
  <c r="AA899" i="25"/>
  <c r="Z899" i="25"/>
  <c r="Y899" i="25"/>
  <c r="AA898" i="25"/>
  <c r="Z898" i="25"/>
  <c r="Y898" i="25"/>
  <c r="AA897" i="25"/>
  <c r="Z897" i="25"/>
  <c r="Y897" i="25"/>
  <c r="AA896" i="25"/>
  <c r="Z896" i="25"/>
  <c r="Y896" i="25"/>
  <c r="AA895" i="25"/>
  <c r="Z895" i="25"/>
  <c r="Y895" i="25"/>
  <c r="AA894" i="25"/>
  <c r="Z894" i="25"/>
  <c r="Y894" i="25"/>
  <c r="AA893" i="25"/>
  <c r="Z893" i="25"/>
  <c r="Y893" i="25"/>
  <c r="AA892" i="25"/>
  <c r="Z892" i="25"/>
  <c r="Y892" i="25"/>
  <c r="AA891" i="25"/>
  <c r="Z891" i="25"/>
  <c r="Y891" i="25"/>
  <c r="AA890" i="25"/>
  <c r="Z890" i="25"/>
  <c r="Y890" i="25"/>
  <c r="AA889" i="25"/>
  <c r="Z889" i="25"/>
  <c r="Y889" i="25"/>
  <c r="AA888" i="25"/>
  <c r="Z888" i="25"/>
  <c r="Y888" i="25"/>
  <c r="AA887" i="25"/>
  <c r="Z887" i="25"/>
  <c r="Y887" i="25"/>
  <c r="AA886" i="25"/>
  <c r="Z886" i="25"/>
  <c r="Y886" i="25"/>
  <c r="AA885" i="25"/>
  <c r="Z885" i="25"/>
  <c r="Y885" i="25"/>
  <c r="AA884" i="25"/>
  <c r="Z884" i="25"/>
  <c r="Y884" i="25"/>
  <c r="AA883" i="25"/>
  <c r="Z883" i="25"/>
  <c r="Y883" i="25"/>
  <c r="AA882" i="25"/>
  <c r="Z882" i="25"/>
  <c r="Y882" i="25"/>
  <c r="AA881" i="25"/>
  <c r="Z881" i="25"/>
  <c r="Y881" i="25"/>
  <c r="AA880" i="25"/>
  <c r="Z880" i="25"/>
  <c r="Y880" i="25"/>
  <c r="AA879" i="25"/>
  <c r="Z879" i="25"/>
  <c r="Y879" i="25"/>
  <c r="AA878" i="25"/>
  <c r="Z878" i="25"/>
  <c r="Y878" i="25"/>
  <c r="AA877" i="25"/>
  <c r="Z877" i="25"/>
  <c r="Y877" i="25"/>
  <c r="AA876" i="25"/>
  <c r="Z876" i="25"/>
  <c r="Y876" i="25"/>
  <c r="AA875" i="25"/>
  <c r="Z875" i="25"/>
  <c r="Y875" i="25"/>
  <c r="AA874" i="25"/>
  <c r="Z874" i="25"/>
  <c r="Y874" i="25"/>
  <c r="AA873" i="25"/>
  <c r="Z873" i="25"/>
  <c r="Y873" i="25"/>
  <c r="AA872" i="25"/>
  <c r="Z872" i="25"/>
  <c r="Y872" i="25"/>
  <c r="AA871" i="25"/>
  <c r="Z871" i="25"/>
  <c r="Y871" i="25"/>
  <c r="AA870" i="25"/>
  <c r="Z870" i="25"/>
  <c r="Y870" i="25"/>
  <c r="AA869" i="25"/>
  <c r="Z869" i="25"/>
  <c r="Y869" i="25"/>
  <c r="AA868" i="25"/>
  <c r="Z868" i="25"/>
  <c r="Y868" i="25"/>
  <c r="AA867" i="25"/>
  <c r="Z867" i="25"/>
  <c r="Y867" i="25"/>
  <c r="AA866" i="25"/>
  <c r="Z866" i="25"/>
  <c r="Y866" i="25"/>
  <c r="AA865" i="25"/>
  <c r="Z865" i="25"/>
  <c r="Y865" i="25"/>
  <c r="AA864" i="25"/>
  <c r="Z864" i="25"/>
  <c r="Y864" i="25"/>
  <c r="AA863" i="25"/>
  <c r="Z863" i="25"/>
  <c r="Y863" i="25"/>
  <c r="AA862" i="25"/>
  <c r="Z862" i="25"/>
  <c r="Y862" i="25"/>
  <c r="AA861" i="25"/>
  <c r="Z861" i="25"/>
  <c r="Y861" i="25"/>
  <c r="AA860" i="25"/>
  <c r="Z860" i="25"/>
  <c r="Y860" i="25"/>
  <c r="AA859" i="25"/>
  <c r="Z859" i="25"/>
  <c r="Y859" i="25"/>
  <c r="AA858" i="25"/>
  <c r="Z858" i="25"/>
  <c r="Y858" i="25"/>
  <c r="AA857" i="25"/>
  <c r="Z857" i="25"/>
  <c r="Y857" i="25"/>
  <c r="AA856" i="25"/>
  <c r="Z856" i="25"/>
  <c r="Y856" i="25"/>
  <c r="AA855" i="25"/>
  <c r="Z855" i="25"/>
  <c r="Y855" i="25"/>
  <c r="AA854" i="25"/>
  <c r="Z854" i="25"/>
  <c r="Y854" i="25"/>
  <c r="AA853" i="25"/>
  <c r="Z853" i="25"/>
  <c r="Y853" i="25"/>
  <c r="AA852" i="25"/>
  <c r="Z852" i="25"/>
  <c r="Y852" i="25"/>
  <c r="AA851" i="25"/>
  <c r="Z851" i="25"/>
  <c r="Y851" i="25"/>
  <c r="AA850" i="25"/>
  <c r="Z850" i="25"/>
  <c r="Y850" i="25"/>
  <c r="AA849" i="25"/>
  <c r="Z849" i="25"/>
  <c r="Y849" i="25"/>
  <c r="AA848" i="25"/>
  <c r="Z848" i="25"/>
  <c r="Y848" i="25"/>
  <c r="AA847" i="25"/>
  <c r="Z847" i="25"/>
  <c r="Y847" i="25"/>
  <c r="AA846" i="25"/>
  <c r="Z846" i="25"/>
  <c r="Y846" i="25"/>
  <c r="AA845" i="25"/>
  <c r="Z845" i="25"/>
  <c r="Y845" i="25"/>
  <c r="AA844" i="25"/>
  <c r="Z844" i="25"/>
  <c r="Y844" i="25"/>
  <c r="AA843" i="25"/>
  <c r="Z843" i="25"/>
  <c r="Y843" i="25"/>
  <c r="AA842" i="25"/>
  <c r="Z842" i="25"/>
  <c r="Y842" i="25"/>
  <c r="AA841" i="25"/>
  <c r="Z841" i="25"/>
  <c r="Y841" i="25"/>
  <c r="AA840" i="25"/>
  <c r="Z840" i="25"/>
  <c r="Y840" i="25"/>
  <c r="AA839" i="25"/>
  <c r="Z839" i="25"/>
  <c r="Y839" i="25"/>
  <c r="AA838" i="25"/>
  <c r="Z838" i="25"/>
  <c r="Y838" i="25"/>
  <c r="AA837" i="25"/>
  <c r="Z837" i="25"/>
  <c r="Y837" i="25"/>
  <c r="AA836" i="25"/>
  <c r="Z836" i="25"/>
  <c r="Y836" i="25"/>
  <c r="AA835" i="25"/>
  <c r="Z835" i="25"/>
  <c r="Y835" i="25"/>
  <c r="AA834" i="25"/>
  <c r="Z834" i="25"/>
  <c r="Y834" i="25"/>
  <c r="AA833" i="25"/>
  <c r="Z833" i="25"/>
  <c r="Y833" i="25"/>
  <c r="AA832" i="25"/>
  <c r="Z832" i="25"/>
  <c r="Y832" i="25"/>
  <c r="AA831" i="25"/>
  <c r="Z831" i="25"/>
  <c r="Y831" i="25"/>
  <c r="AA830" i="25"/>
  <c r="Z830" i="25"/>
  <c r="Y830" i="25"/>
  <c r="AA829" i="25"/>
  <c r="Z829" i="25"/>
  <c r="Y829" i="25"/>
  <c r="AA828" i="25"/>
  <c r="Z828" i="25"/>
  <c r="Y828" i="25"/>
  <c r="AA827" i="25"/>
  <c r="Z827" i="25"/>
  <c r="Y827" i="25"/>
  <c r="AA826" i="25"/>
  <c r="Z826" i="25"/>
  <c r="Y826" i="25"/>
  <c r="AA825" i="25"/>
  <c r="Z825" i="25"/>
  <c r="Y825" i="25"/>
  <c r="AA824" i="25"/>
  <c r="Z824" i="25"/>
  <c r="Y824" i="25"/>
  <c r="AA823" i="25"/>
  <c r="Z823" i="25"/>
  <c r="Y823" i="25"/>
  <c r="AA822" i="25"/>
  <c r="Z822" i="25"/>
  <c r="Y822" i="25"/>
  <c r="AA821" i="25"/>
  <c r="Z821" i="25"/>
  <c r="Y821" i="25"/>
  <c r="AA820" i="25"/>
  <c r="Z820" i="25"/>
  <c r="Y820" i="25"/>
  <c r="AA819" i="25"/>
  <c r="Z819" i="25"/>
  <c r="Y819" i="25"/>
  <c r="AA818" i="25"/>
  <c r="Z818" i="25"/>
  <c r="Y818" i="25"/>
  <c r="AA817" i="25"/>
  <c r="Z817" i="25"/>
  <c r="Y817" i="25"/>
  <c r="AA816" i="25"/>
  <c r="Z816" i="25"/>
  <c r="Y816" i="25"/>
  <c r="AA815" i="25"/>
  <c r="Z815" i="25"/>
  <c r="Y815" i="25"/>
  <c r="AA814" i="25"/>
  <c r="Z814" i="25"/>
  <c r="Y814" i="25"/>
  <c r="AA813" i="25"/>
  <c r="Z813" i="25"/>
  <c r="Y813" i="25"/>
  <c r="AA812" i="25"/>
  <c r="Z812" i="25"/>
  <c r="Y812" i="25"/>
  <c r="AA811" i="25"/>
  <c r="Z811" i="25"/>
  <c r="Y811" i="25"/>
  <c r="AA810" i="25"/>
  <c r="Z810" i="25"/>
  <c r="Y810" i="25"/>
  <c r="AA809" i="25"/>
  <c r="Z809" i="25"/>
  <c r="Y809" i="25"/>
  <c r="AA808" i="25"/>
  <c r="Z808" i="25"/>
  <c r="Y808" i="25"/>
  <c r="AA807" i="25"/>
  <c r="Z807" i="25"/>
  <c r="Y807" i="25"/>
  <c r="AA806" i="25"/>
  <c r="Z806" i="25"/>
  <c r="Y806" i="25"/>
  <c r="AA805" i="25"/>
  <c r="Z805" i="25"/>
  <c r="Y805" i="25"/>
  <c r="AA804" i="25"/>
  <c r="Z804" i="25"/>
  <c r="Y804" i="25"/>
  <c r="AA803" i="25"/>
  <c r="Z803" i="25"/>
  <c r="Y803" i="25"/>
  <c r="AA802" i="25"/>
  <c r="Z802" i="25"/>
  <c r="Y802" i="25"/>
  <c r="AA801" i="25"/>
  <c r="Z801" i="25"/>
  <c r="Y801" i="25"/>
  <c r="AA800" i="25"/>
  <c r="Z800" i="25"/>
  <c r="Y800" i="25"/>
  <c r="AA799" i="25"/>
  <c r="Z799" i="25"/>
  <c r="Y799" i="25"/>
  <c r="AA798" i="25"/>
  <c r="Z798" i="25"/>
  <c r="Y798" i="25"/>
  <c r="AA797" i="25"/>
  <c r="Z797" i="25"/>
  <c r="Y797" i="25"/>
  <c r="AA796" i="25"/>
  <c r="Z796" i="25"/>
  <c r="Y796" i="25"/>
  <c r="AA795" i="25"/>
  <c r="Z795" i="25"/>
  <c r="Y795" i="25"/>
  <c r="AA794" i="25"/>
  <c r="Z794" i="25"/>
  <c r="Y794" i="25"/>
  <c r="AA793" i="25"/>
  <c r="Z793" i="25"/>
  <c r="Y793" i="25"/>
  <c r="AA792" i="25"/>
  <c r="Z792" i="25"/>
  <c r="Y792" i="25"/>
  <c r="AA791" i="25"/>
  <c r="Z791" i="25"/>
  <c r="Y791" i="25"/>
  <c r="AA790" i="25"/>
  <c r="Z790" i="25"/>
  <c r="Y790" i="25"/>
  <c r="AA789" i="25"/>
  <c r="Z789" i="25"/>
  <c r="Y789" i="25"/>
  <c r="AA788" i="25"/>
  <c r="Z788" i="25"/>
  <c r="Y788" i="25"/>
  <c r="AA787" i="25"/>
  <c r="Z787" i="25"/>
  <c r="Y787" i="25"/>
  <c r="AA786" i="25"/>
  <c r="Z786" i="25"/>
  <c r="Y786" i="25"/>
  <c r="AA785" i="25"/>
  <c r="Z785" i="25"/>
  <c r="Y785" i="25"/>
  <c r="AA784" i="25"/>
  <c r="Z784" i="25"/>
  <c r="Y784" i="25"/>
  <c r="AA783" i="25"/>
  <c r="Z783" i="25"/>
  <c r="Y783" i="25"/>
  <c r="AA782" i="25"/>
  <c r="Z782" i="25"/>
  <c r="Y782" i="25"/>
  <c r="AA781" i="25"/>
  <c r="Z781" i="25"/>
  <c r="Y781" i="25"/>
  <c r="AA780" i="25"/>
  <c r="Z780" i="25"/>
  <c r="Y780" i="25"/>
  <c r="AA779" i="25"/>
  <c r="Z779" i="25"/>
  <c r="Y779" i="25"/>
  <c r="AA778" i="25"/>
  <c r="Z778" i="25"/>
  <c r="Y778" i="25"/>
  <c r="AA777" i="25"/>
  <c r="Z777" i="25"/>
  <c r="Y777" i="25"/>
  <c r="AA776" i="25"/>
  <c r="Z776" i="25"/>
  <c r="Y776" i="25"/>
  <c r="AA775" i="25"/>
  <c r="Z775" i="25"/>
  <c r="Y775" i="25"/>
  <c r="AA774" i="25"/>
  <c r="Z774" i="25"/>
  <c r="Y774" i="25"/>
  <c r="AA773" i="25"/>
  <c r="Z773" i="25"/>
  <c r="Y773" i="25"/>
  <c r="AA772" i="25"/>
  <c r="Z772" i="25"/>
  <c r="Y772" i="25"/>
  <c r="AA771" i="25"/>
  <c r="Z771" i="25"/>
  <c r="Y771" i="25"/>
  <c r="AA770" i="25"/>
  <c r="Z770" i="25"/>
  <c r="Y770" i="25"/>
  <c r="AA769" i="25"/>
  <c r="Z769" i="25"/>
  <c r="Y769" i="25"/>
  <c r="AA768" i="25"/>
  <c r="Z768" i="25"/>
  <c r="Y768" i="25"/>
  <c r="AA767" i="25"/>
  <c r="Z767" i="25"/>
  <c r="Y767" i="25"/>
  <c r="AA766" i="25"/>
  <c r="Z766" i="25"/>
  <c r="Y766" i="25"/>
  <c r="AA765" i="25"/>
  <c r="Z765" i="25"/>
  <c r="Y765" i="25"/>
  <c r="AA764" i="25"/>
  <c r="Z764" i="25"/>
  <c r="Y764" i="25"/>
  <c r="AA763" i="25"/>
  <c r="Z763" i="25"/>
  <c r="Y763" i="25"/>
  <c r="AA762" i="25"/>
  <c r="Z762" i="25"/>
  <c r="Y762" i="25"/>
  <c r="AA761" i="25"/>
  <c r="Z761" i="25"/>
  <c r="Y761" i="25"/>
  <c r="AA760" i="25"/>
  <c r="Z760" i="25"/>
  <c r="Y760" i="25"/>
  <c r="AA759" i="25"/>
  <c r="Z759" i="25"/>
  <c r="Y759" i="25"/>
  <c r="AA758" i="25"/>
  <c r="Z758" i="25"/>
  <c r="Y758" i="25"/>
  <c r="AA757" i="25"/>
  <c r="Z757" i="25"/>
  <c r="Y757" i="25"/>
  <c r="AA756" i="25"/>
  <c r="Z756" i="25"/>
  <c r="Y756" i="25"/>
  <c r="AA755" i="25"/>
  <c r="Z755" i="25"/>
  <c r="Y755" i="25"/>
  <c r="AA754" i="25"/>
  <c r="Z754" i="25"/>
  <c r="Y754" i="25"/>
  <c r="AA753" i="25"/>
  <c r="Z753" i="25"/>
  <c r="Y753" i="25"/>
  <c r="AA752" i="25"/>
  <c r="Z752" i="25"/>
  <c r="Y752" i="25"/>
  <c r="AA751" i="25"/>
  <c r="Z751" i="25"/>
  <c r="Y751" i="25"/>
  <c r="AA750" i="25"/>
  <c r="Z750" i="25"/>
  <c r="Y750" i="25"/>
  <c r="AA749" i="25"/>
  <c r="Z749" i="25"/>
  <c r="Y749" i="25"/>
  <c r="AA748" i="25"/>
  <c r="Z748" i="25"/>
  <c r="Y748" i="25"/>
  <c r="AA747" i="25"/>
  <c r="Z747" i="25"/>
  <c r="Y747" i="25"/>
  <c r="AA746" i="25"/>
  <c r="Z746" i="25"/>
  <c r="Y746" i="25"/>
  <c r="AA745" i="25"/>
  <c r="Z745" i="25"/>
  <c r="Y745" i="25"/>
  <c r="AA744" i="25"/>
  <c r="Z744" i="25"/>
  <c r="Y744" i="25"/>
  <c r="AA743" i="25"/>
  <c r="Z743" i="25"/>
  <c r="Y743" i="25"/>
  <c r="AA742" i="25"/>
  <c r="Z742" i="25"/>
  <c r="Y742" i="25"/>
  <c r="AA741" i="25"/>
  <c r="Z741" i="25"/>
  <c r="Y741" i="25"/>
  <c r="AA740" i="25"/>
  <c r="Z740" i="25"/>
  <c r="Y740" i="25"/>
  <c r="AA739" i="25"/>
  <c r="Z739" i="25"/>
  <c r="Y739" i="25"/>
  <c r="AA738" i="25"/>
  <c r="Z738" i="25"/>
  <c r="Y738" i="25"/>
  <c r="AA737" i="25"/>
  <c r="Z737" i="25"/>
  <c r="Y737" i="25"/>
  <c r="AA736" i="25"/>
  <c r="Z736" i="25"/>
  <c r="Y736" i="25"/>
  <c r="AA735" i="25"/>
  <c r="Z735" i="25"/>
  <c r="Y735" i="25"/>
  <c r="AA734" i="25"/>
  <c r="Z734" i="25"/>
  <c r="Y734" i="25"/>
  <c r="AA733" i="25"/>
  <c r="Z733" i="25"/>
  <c r="Y733" i="25"/>
  <c r="AA732" i="25"/>
  <c r="Z732" i="25"/>
  <c r="Y732" i="25"/>
  <c r="AA731" i="25"/>
  <c r="Z731" i="25"/>
  <c r="Y731" i="25"/>
  <c r="AA730" i="25"/>
  <c r="Z730" i="25"/>
  <c r="Y730" i="25"/>
  <c r="AA729" i="25"/>
  <c r="Z729" i="25"/>
  <c r="Y729" i="25"/>
  <c r="AA728" i="25"/>
  <c r="Z728" i="25"/>
  <c r="Y728" i="25"/>
  <c r="AA727" i="25"/>
  <c r="Z727" i="25"/>
  <c r="Y727" i="25"/>
  <c r="AA726" i="25"/>
  <c r="Z726" i="25"/>
  <c r="Y726" i="25"/>
  <c r="AA725" i="25"/>
  <c r="Z725" i="25"/>
  <c r="Y725" i="25"/>
  <c r="AA724" i="25"/>
  <c r="Z724" i="25"/>
  <c r="Y724" i="25"/>
  <c r="AA723" i="25"/>
  <c r="Z723" i="25"/>
  <c r="Y723" i="25"/>
  <c r="AA722" i="25"/>
  <c r="Z722" i="25"/>
  <c r="Y722" i="25"/>
  <c r="AA721" i="25"/>
  <c r="Z721" i="25"/>
  <c r="Y721" i="25"/>
  <c r="AA720" i="25"/>
  <c r="Z720" i="25"/>
  <c r="Y720" i="25"/>
  <c r="AA719" i="25"/>
  <c r="Z719" i="25"/>
  <c r="Y719" i="25"/>
  <c r="AA718" i="25"/>
  <c r="Z718" i="25"/>
  <c r="Y718" i="25"/>
  <c r="AA717" i="25"/>
  <c r="Z717" i="25"/>
  <c r="Y717" i="25"/>
  <c r="AA716" i="25"/>
  <c r="Z716" i="25"/>
  <c r="Y716" i="25"/>
  <c r="AA715" i="25"/>
  <c r="Z715" i="25"/>
  <c r="Y715" i="25"/>
  <c r="AA714" i="25"/>
  <c r="Z714" i="25"/>
  <c r="Y714" i="25"/>
  <c r="AA713" i="25"/>
  <c r="Z713" i="25"/>
  <c r="Y713" i="25"/>
  <c r="AA712" i="25"/>
  <c r="Z712" i="25"/>
  <c r="Y712" i="25"/>
  <c r="AA711" i="25"/>
  <c r="Z711" i="25"/>
  <c r="Y711" i="25"/>
  <c r="AA710" i="25"/>
  <c r="Z710" i="25"/>
  <c r="Y710" i="25"/>
  <c r="AA709" i="25"/>
  <c r="Z709" i="25"/>
  <c r="Y709" i="25"/>
  <c r="AA708" i="25"/>
  <c r="Z708" i="25"/>
  <c r="Y708" i="25"/>
  <c r="AA707" i="25"/>
  <c r="Z707" i="25"/>
  <c r="Y707" i="25"/>
  <c r="AA706" i="25"/>
  <c r="Z706" i="25"/>
  <c r="Y706" i="25"/>
  <c r="AA705" i="25"/>
  <c r="Z705" i="25"/>
  <c r="Y705" i="25"/>
  <c r="AA704" i="25"/>
  <c r="Z704" i="25"/>
  <c r="Y704" i="25"/>
  <c r="AA703" i="25"/>
  <c r="Z703" i="25"/>
  <c r="Y703" i="25"/>
  <c r="AA702" i="25"/>
  <c r="Z702" i="25"/>
  <c r="Y702" i="25"/>
  <c r="AA701" i="25"/>
  <c r="Z701" i="25"/>
  <c r="Y701" i="25"/>
  <c r="AA700" i="25"/>
  <c r="Z700" i="25"/>
  <c r="Y700" i="25"/>
  <c r="AA699" i="25"/>
  <c r="Z699" i="25"/>
  <c r="Y699" i="25"/>
  <c r="AA698" i="25"/>
  <c r="Z698" i="25"/>
  <c r="Y698" i="25"/>
  <c r="AA697" i="25"/>
  <c r="Z697" i="25"/>
  <c r="Y697" i="25"/>
  <c r="AA696" i="25"/>
  <c r="Z696" i="25"/>
  <c r="Y696" i="25"/>
  <c r="AA695" i="25"/>
  <c r="Z695" i="25"/>
  <c r="Y695" i="25"/>
  <c r="AA694" i="25"/>
  <c r="Z694" i="25"/>
  <c r="Y694" i="25"/>
  <c r="AA693" i="25"/>
  <c r="Z693" i="25"/>
  <c r="Y693" i="25"/>
  <c r="AA692" i="25"/>
  <c r="Z692" i="25"/>
  <c r="Y692" i="25"/>
  <c r="AA691" i="25"/>
  <c r="Z691" i="25"/>
  <c r="Y691" i="25"/>
  <c r="AA690" i="25"/>
  <c r="Z690" i="25"/>
  <c r="Y690" i="25"/>
  <c r="AA689" i="25"/>
  <c r="Z689" i="25"/>
  <c r="Y689" i="25"/>
  <c r="AA688" i="25"/>
  <c r="Z688" i="25"/>
  <c r="Y688" i="25"/>
  <c r="AA687" i="25"/>
  <c r="Z687" i="25"/>
  <c r="Y687" i="25"/>
  <c r="AA686" i="25"/>
  <c r="Z686" i="25"/>
  <c r="Y686" i="25"/>
  <c r="AA685" i="25"/>
  <c r="Z685" i="25"/>
  <c r="Y685" i="25"/>
  <c r="AA684" i="25"/>
  <c r="Z684" i="25"/>
  <c r="Y684" i="25"/>
  <c r="AA683" i="25"/>
  <c r="Z683" i="25"/>
  <c r="Y683" i="25"/>
  <c r="AA682" i="25"/>
  <c r="Z682" i="25"/>
  <c r="Y682" i="25"/>
  <c r="AA681" i="25"/>
  <c r="Z681" i="25"/>
  <c r="Y681" i="25"/>
  <c r="AA680" i="25"/>
  <c r="Z680" i="25"/>
  <c r="Y680" i="25"/>
  <c r="AA679" i="25"/>
  <c r="Z679" i="25"/>
  <c r="Y679" i="25"/>
  <c r="AA678" i="25"/>
  <c r="Z678" i="25"/>
  <c r="Y678" i="25"/>
  <c r="AA677" i="25"/>
  <c r="Z677" i="25"/>
  <c r="Y677" i="25"/>
  <c r="AA676" i="25"/>
  <c r="Z676" i="25"/>
  <c r="Y676" i="25"/>
  <c r="AA675" i="25"/>
  <c r="Z675" i="25"/>
  <c r="Y675" i="25"/>
  <c r="AA674" i="25"/>
  <c r="Z674" i="25"/>
  <c r="Y674" i="25"/>
  <c r="AA673" i="25"/>
  <c r="Z673" i="25"/>
  <c r="Y673" i="25"/>
  <c r="AA672" i="25"/>
  <c r="Z672" i="25"/>
  <c r="Y672" i="25"/>
  <c r="AA671" i="25"/>
  <c r="Z671" i="25"/>
  <c r="Y671" i="25"/>
  <c r="AA670" i="25"/>
  <c r="Z670" i="25"/>
  <c r="Y670" i="25"/>
  <c r="AA669" i="25"/>
  <c r="Z669" i="25"/>
  <c r="Y669" i="25"/>
  <c r="AA668" i="25"/>
  <c r="Z668" i="25"/>
  <c r="Y668" i="25"/>
  <c r="AA667" i="25"/>
  <c r="Z667" i="25"/>
  <c r="Y667" i="25"/>
  <c r="AA666" i="25"/>
  <c r="Z666" i="25"/>
  <c r="Y666" i="25"/>
  <c r="AA665" i="25"/>
  <c r="Z665" i="25"/>
  <c r="Y665" i="25"/>
  <c r="AA664" i="25"/>
  <c r="Z664" i="25"/>
  <c r="Y664" i="25"/>
  <c r="AA663" i="25"/>
  <c r="Z663" i="25"/>
  <c r="Y663" i="25"/>
  <c r="AA662" i="25"/>
  <c r="Z662" i="25"/>
  <c r="Y662" i="25"/>
  <c r="AA661" i="25"/>
  <c r="Z661" i="25"/>
  <c r="Y661" i="25"/>
  <c r="AA660" i="25"/>
  <c r="Z660" i="25"/>
  <c r="Y660" i="25"/>
  <c r="AA659" i="25"/>
  <c r="Z659" i="25"/>
  <c r="Y659" i="25"/>
  <c r="AA658" i="25"/>
  <c r="Z658" i="25"/>
  <c r="Y658" i="25"/>
  <c r="AA657" i="25"/>
  <c r="Z657" i="25"/>
  <c r="Y657" i="25"/>
  <c r="AA656" i="25"/>
  <c r="Z656" i="25"/>
  <c r="Y656" i="25"/>
  <c r="AA655" i="25"/>
  <c r="Z655" i="25"/>
  <c r="Y655" i="25"/>
  <c r="AA654" i="25"/>
  <c r="Z654" i="25"/>
  <c r="Y654" i="25"/>
  <c r="AA653" i="25"/>
  <c r="Z653" i="25"/>
  <c r="Y653" i="25"/>
  <c r="AA652" i="25"/>
  <c r="Z652" i="25"/>
  <c r="Y652" i="25"/>
  <c r="AA651" i="25"/>
  <c r="Z651" i="25"/>
  <c r="Y651" i="25"/>
  <c r="AA650" i="25"/>
  <c r="Z650" i="25"/>
  <c r="Y650" i="25"/>
  <c r="AA649" i="25"/>
  <c r="Z649" i="25"/>
  <c r="Y649" i="25"/>
  <c r="AA648" i="25"/>
  <c r="Z648" i="25"/>
  <c r="Y648" i="25"/>
  <c r="AA647" i="25"/>
  <c r="Z647" i="25"/>
  <c r="Y647" i="25"/>
  <c r="AA646" i="25"/>
  <c r="Z646" i="25"/>
  <c r="Y646" i="25"/>
  <c r="AA645" i="25"/>
  <c r="Z645" i="25"/>
  <c r="Y645" i="25"/>
  <c r="AA644" i="25"/>
  <c r="Z644" i="25"/>
  <c r="Y644" i="25"/>
  <c r="AA643" i="25"/>
  <c r="Z643" i="25"/>
  <c r="Y643" i="25"/>
  <c r="AA642" i="25"/>
  <c r="Z642" i="25"/>
  <c r="Y642" i="25"/>
  <c r="AA641" i="25"/>
  <c r="Z641" i="25"/>
  <c r="Y641" i="25"/>
  <c r="AA640" i="25"/>
  <c r="Z640" i="25"/>
  <c r="Y640" i="25"/>
  <c r="AA639" i="25"/>
  <c r="Z639" i="25"/>
  <c r="Y639" i="25"/>
  <c r="AA638" i="25"/>
  <c r="Z638" i="25"/>
  <c r="Y638" i="25"/>
  <c r="AA637" i="25"/>
  <c r="Z637" i="25"/>
  <c r="Y637" i="25"/>
  <c r="AA636" i="25"/>
  <c r="Z636" i="25"/>
  <c r="Y636" i="25"/>
  <c r="AA635" i="25"/>
  <c r="Z635" i="25"/>
  <c r="Y635" i="25"/>
  <c r="AA634" i="25"/>
  <c r="Z634" i="25"/>
  <c r="Y634" i="25"/>
  <c r="AA633" i="25"/>
  <c r="Z633" i="25"/>
  <c r="Y633" i="25"/>
  <c r="AA632" i="25"/>
  <c r="Z632" i="25"/>
  <c r="Y632" i="25"/>
  <c r="AA631" i="25"/>
  <c r="Z631" i="25"/>
  <c r="Y631" i="25"/>
  <c r="AA630" i="25"/>
  <c r="Z630" i="25"/>
  <c r="Y630" i="25"/>
  <c r="AA629" i="25"/>
  <c r="Z629" i="25"/>
  <c r="Y629" i="25"/>
  <c r="AA628" i="25"/>
  <c r="Z628" i="25"/>
  <c r="Y628" i="25"/>
  <c r="AA627" i="25"/>
  <c r="Z627" i="25"/>
  <c r="Y627" i="25"/>
  <c r="AA626" i="25"/>
  <c r="Z626" i="25"/>
  <c r="Y626" i="25"/>
  <c r="AA625" i="25"/>
  <c r="Z625" i="25"/>
  <c r="Y625" i="25"/>
  <c r="AA624" i="25"/>
  <c r="Z624" i="25"/>
  <c r="Y624" i="25"/>
  <c r="AA623" i="25"/>
  <c r="Z623" i="25"/>
  <c r="Y623" i="25"/>
  <c r="AA622" i="25"/>
  <c r="Z622" i="25"/>
  <c r="Y622" i="25"/>
  <c r="AA621" i="25"/>
  <c r="Z621" i="25"/>
  <c r="Y621" i="25"/>
  <c r="AA620" i="25"/>
  <c r="Z620" i="25"/>
  <c r="Y620" i="25"/>
  <c r="AA619" i="25"/>
  <c r="Z619" i="25"/>
  <c r="Y619" i="25"/>
  <c r="AA618" i="25"/>
  <c r="Z618" i="25"/>
  <c r="Y618" i="25"/>
  <c r="AA617" i="25"/>
  <c r="Z617" i="25"/>
  <c r="Y617" i="25"/>
  <c r="AA616" i="25"/>
  <c r="Z616" i="25"/>
  <c r="Y616" i="25"/>
  <c r="AA615" i="25"/>
  <c r="Z615" i="25"/>
  <c r="Y615" i="25"/>
  <c r="AA614" i="25"/>
  <c r="Z614" i="25"/>
  <c r="Y614" i="25"/>
  <c r="AA613" i="25"/>
  <c r="Z613" i="25"/>
  <c r="Y613" i="25"/>
  <c r="AA612" i="25"/>
  <c r="Z612" i="25"/>
  <c r="Y612" i="25"/>
  <c r="AA611" i="25"/>
  <c r="Z611" i="25"/>
  <c r="Y611" i="25"/>
  <c r="AA610" i="25"/>
  <c r="Z610" i="25"/>
  <c r="Y610" i="25"/>
  <c r="AA609" i="25"/>
  <c r="Z609" i="25"/>
  <c r="Y609" i="25"/>
  <c r="AA608" i="25"/>
  <c r="Z608" i="25"/>
  <c r="Y608" i="25"/>
  <c r="AA607" i="25"/>
  <c r="Z607" i="25"/>
  <c r="Y607" i="25"/>
  <c r="AA606" i="25"/>
  <c r="Z606" i="25"/>
  <c r="Y606" i="25"/>
  <c r="AA605" i="25"/>
  <c r="Z605" i="25"/>
  <c r="Y605" i="25"/>
  <c r="AA604" i="25"/>
  <c r="Z604" i="25"/>
  <c r="Y604" i="25"/>
  <c r="AA603" i="25"/>
  <c r="Z603" i="25"/>
  <c r="Y603" i="25"/>
  <c r="AA602" i="25"/>
  <c r="Z602" i="25"/>
  <c r="Y602" i="25"/>
  <c r="AA601" i="25"/>
  <c r="Z601" i="25"/>
  <c r="Y601" i="25"/>
  <c r="AA600" i="25"/>
  <c r="Z600" i="25"/>
  <c r="Y600" i="25"/>
  <c r="AA599" i="25"/>
  <c r="Z599" i="25"/>
  <c r="Y599" i="25"/>
  <c r="AA598" i="25"/>
  <c r="Z598" i="25"/>
  <c r="Y598" i="25"/>
  <c r="AA597" i="25"/>
  <c r="Z597" i="25"/>
  <c r="Y597" i="25"/>
  <c r="AA596" i="25"/>
  <c r="Z596" i="25"/>
  <c r="Y596" i="25"/>
  <c r="AA595" i="25"/>
  <c r="Z595" i="25"/>
  <c r="Y595" i="25"/>
  <c r="AA594" i="25"/>
  <c r="Z594" i="25"/>
  <c r="Y594" i="25"/>
  <c r="AA593" i="25"/>
  <c r="Z593" i="25"/>
  <c r="Y593" i="25"/>
  <c r="AA592" i="25"/>
  <c r="Z592" i="25"/>
  <c r="Y592" i="25"/>
  <c r="AA591" i="25"/>
  <c r="Z591" i="25"/>
  <c r="Y591" i="25"/>
  <c r="AA590" i="25"/>
  <c r="Z590" i="25"/>
  <c r="Y590" i="25"/>
  <c r="AA589" i="25"/>
  <c r="Z589" i="25"/>
  <c r="Y589" i="25"/>
  <c r="AA588" i="25"/>
  <c r="Z588" i="25"/>
  <c r="Y588" i="25"/>
  <c r="AA587" i="25"/>
  <c r="Z587" i="25"/>
  <c r="Y587" i="25"/>
  <c r="AA586" i="25"/>
  <c r="Z586" i="25"/>
  <c r="Y586" i="25"/>
  <c r="AA585" i="25"/>
  <c r="Z585" i="25"/>
  <c r="Y585" i="25"/>
  <c r="AA584" i="25"/>
  <c r="Z584" i="25"/>
  <c r="Y584" i="25"/>
  <c r="AA583" i="25"/>
  <c r="Z583" i="25"/>
  <c r="Y583" i="25"/>
  <c r="AA582" i="25"/>
  <c r="Z582" i="25"/>
  <c r="Y582" i="25"/>
  <c r="AA581" i="25"/>
  <c r="Z581" i="25"/>
  <c r="Y581" i="25"/>
  <c r="AA580" i="25"/>
  <c r="Z580" i="25"/>
  <c r="Y580" i="25"/>
  <c r="AA579" i="25"/>
  <c r="Z579" i="25"/>
  <c r="Y579" i="25"/>
  <c r="AA578" i="25"/>
  <c r="Z578" i="25"/>
  <c r="Y578" i="25"/>
  <c r="AA577" i="25"/>
  <c r="Z577" i="25"/>
  <c r="Y577" i="25"/>
  <c r="AA576" i="25"/>
  <c r="Z576" i="25"/>
  <c r="Y576" i="25"/>
  <c r="AA575" i="25"/>
  <c r="Z575" i="25"/>
  <c r="Y575" i="25"/>
  <c r="AA574" i="25"/>
  <c r="Z574" i="25"/>
  <c r="Y574" i="25"/>
  <c r="AA573" i="25"/>
  <c r="Z573" i="25"/>
  <c r="Y573" i="25"/>
  <c r="AA572" i="25"/>
  <c r="Z572" i="25"/>
  <c r="Y572" i="25"/>
  <c r="AA571" i="25"/>
  <c r="Z571" i="25"/>
  <c r="Y571" i="25"/>
  <c r="AA570" i="25"/>
  <c r="Z570" i="25"/>
  <c r="Y570" i="25"/>
  <c r="AA569" i="25"/>
  <c r="Z569" i="25"/>
  <c r="Y569" i="25"/>
  <c r="AA568" i="25"/>
  <c r="Z568" i="25"/>
  <c r="Y568" i="25"/>
  <c r="AA567" i="25"/>
  <c r="Z567" i="25"/>
  <c r="Y567" i="25"/>
  <c r="AA566" i="25"/>
  <c r="Z566" i="25"/>
  <c r="Y566" i="25"/>
  <c r="AA565" i="25"/>
  <c r="Z565" i="25"/>
  <c r="Y565" i="25"/>
  <c r="AA564" i="25"/>
  <c r="Z564" i="25"/>
  <c r="Y564" i="25"/>
  <c r="AA563" i="25"/>
  <c r="Z563" i="25"/>
  <c r="Y563" i="25"/>
  <c r="AA562" i="25"/>
  <c r="Z562" i="25"/>
  <c r="Y562" i="25"/>
  <c r="AA561" i="25"/>
  <c r="Z561" i="25"/>
  <c r="Y561" i="25"/>
  <c r="AA560" i="25"/>
  <c r="Z560" i="25"/>
  <c r="Y560" i="25"/>
  <c r="AA559" i="25"/>
  <c r="Z559" i="25"/>
  <c r="Y559" i="25"/>
  <c r="AA558" i="25"/>
  <c r="Z558" i="25"/>
  <c r="Y558" i="25"/>
  <c r="AA557" i="25"/>
  <c r="Z557" i="25"/>
  <c r="Y557" i="25"/>
  <c r="AA556" i="25"/>
  <c r="Z556" i="25"/>
  <c r="Y556" i="25"/>
  <c r="AA555" i="25"/>
  <c r="Z555" i="25"/>
  <c r="Y555" i="25"/>
  <c r="AA554" i="25"/>
  <c r="Z554" i="25"/>
  <c r="Y554" i="25"/>
  <c r="AA553" i="25"/>
  <c r="Z553" i="25"/>
  <c r="Y553" i="25"/>
  <c r="AA552" i="25"/>
  <c r="Z552" i="25"/>
  <c r="Y552" i="25"/>
  <c r="AA551" i="25"/>
  <c r="Z551" i="25"/>
  <c r="Y551" i="25"/>
  <c r="AA550" i="25"/>
  <c r="Z550" i="25"/>
  <c r="Y550" i="25"/>
  <c r="AA549" i="25"/>
  <c r="Z549" i="25"/>
  <c r="Y549" i="25"/>
  <c r="AA548" i="25"/>
  <c r="Z548" i="25"/>
  <c r="Y548" i="25"/>
  <c r="AA547" i="25"/>
  <c r="Z547" i="25"/>
  <c r="Y547" i="25"/>
  <c r="AA546" i="25"/>
  <c r="Z546" i="25"/>
  <c r="Y546" i="25"/>
  <c r="AA545" i="25"/>
  <c r="Z545" i="25"/>
  <c r="Y545" i="25"/>
  <c r="AA544" i="25"/>
  <c r="Z544" i="25"/>
  <c r="Y544" i="25"/>
  <c r="AA543" i="25"/>
  <c r="Z543" i="25"/>
  <c r="Y543" i="25"/>
  <c r="AA542" i="25"/>
  <c r="Z542" i="25"/>
  <c r="Y542" i="25"/>
  <c r="AA541" i="25"/>
  <c r="Z541" i="25"/>
  <c r="Y541" i="25"/>
  <c r="AA540" i="25"/>
  <c r="Z540" i="25"/>
  <c r="Y540" i="25"/>
  <c r="AA539" i="25"/>
  <c r="Z539" i="25"/>
  <c r="Y539" i="25"/>
  <c r="AA538" i="25"/>
  <c r="Z538" i="25"/>
  <c r="Y538" i="25"/>
  <c r="AA537" i="25"/>
  <c r="Z537" i="25"/>
  <c r="Y537" i="25"/>
  <c r="AA536" i="25"/>
  <c r="Z536" i="25"/>
  <c r="Y536" i="25"/>
  <c r="AA535" i="25"/>
  <c r="Z535" i="25"/>
  <c r="Y535" i="25"/>
  <c r="AA534" i="25"/>
  <c r="Z534" i="25"/>
  <c r="Y534" i="25"/>
  <c r="AA533" i="25"/>
  <c r="Z533" i="25"/>
  <c r="Y533" i="25"/>
  <c r="AA532" i="25"/>
  <c r="Z532" i="25"/>
  <c r="Y532" i="25"/>
  <c r="AA531" i="25"/>
  <c r="Z531" i="25"/>
  <c r="Y531" i="25"/>
  <c r="AA530" i="25"/>
  <c r="Z530" i="25"/>
  <c r="Y530" i="25"/>
  <c r="AA529" i="25"/>
  <c r="Z529" i="25"/>
  <c r="Y529" i="25"/>
  <c r="AA528" i="25"/>
  <c r="Z528" i="25"/>
  <c r="Y528" i="25"/>
  <c r="AA527" i="25"/>
  <c r="Z527" i="25"/>
  <c r="Y527" i="25"/>
  <c r="AA526" i="25"/>
  <c r="Z526" i="25"/>
  <c r="Y526" i="25"/>
  <c r="AA525" i="25"/>
  <c r="Z525" i="25"/>
  <c r="Y525" i="25"/>
  <c r="AA524" i="25"/>
  <c r="Z524" i="25"/>
  <c r="Y524" i="25"/>
  <c r="AA523" i="25"/>
  <c r="Z523" i="25"/>
  <c r="Y523" i="25"/>
  <c r="AA522" i="25"/>
  <c r="Z522" i="25"/>
  <c r="Y522" i="25"/>
  <c r="AA521" i="25"/>
  <c r="Z521" i="25"/>
  <c r="Y521" i="25"/>
  <c r="AA520" i="25"/>
  <c r="Z520" i="25"/>
  <c r="Y520" i="25"/>
  <c r="AA519" i="25"/>
  <c r="Z519" i="25"/>
  <c r="Y519" i="25"/>
  <c r="AA518" i="25"/>
  <c r="Z518" i="25"/>
  <c r="Y518" i="25"/>
  <c r="AA517" i="25"/>
  <c r="Z517" i="25"/>
  <c r="Y517" i="25"/>
  <c r="AA516" i="25"/>
  <c r="Z516" i="25"/>
  <c r="Y516" i="25"/>
  <c r="AA515" i="25"/>
  <c r="Z515" i="25"/>
  <c r="Y515" i="25"/>
  <c r="AA514" i="25"/>
  <c r="Z514" i="25"/>
  <c r="Y514" i="25"/>
  <c r="AA513" i="25"/>
  <c r="Z513" i="25"/>
  <c r="Y513" i="25"/>
  <c r="AA512" i="25"/>
  <c r="Z512" i="25"/>
  <c r="Y512" i="25"/>
  <c r="AA511" i="25"/>
  <c r="Z511" i="25"/>
  <c r="Y511" i="25"/>
  <c r="AA510" i="25"/>
  <c r="Z510" i="25"/>
  <c r="Y510" i="25"/>
  <c r="AA509" i="25"/>
  <c r="Z509" i="25"/>
  <c r="Y509" i="25"/>
  <c r="AA508" i="25"/>
  <c r="Z508" i="25"/>
  <c r="Y508" i="25"/>
  <c r="AA507" i="25"/>
  <c r="Z507" i="25"/>
  <c r="Y507" i="25"/>
  <c r="AA506" i="25"/>
  <c r="Z506" i="25"/>
  <c r="Y506" i="25"/>
  <c r="AA505" i="25"/>
  <c r="Z505" i="25"/>
  <c r="Y505" i="25"/>
  <c r="AA504" i="25"/>
  <c r="Z504" i="25"/>
  <c r="Y504" i="25"/>
  <c r="AA503" i="25"/>
  <c r="Z503" i="25"/>
  <c r="Y503" i="25"/>
  <c r="AA502" i="25"/>
  <c r="Z502" i="25"/>
  <c r="Y502" i="25"/>
  <c r="AA501" i="25"/>
  <c r="Z501" i="25"/>
  <c r="Y501" i="25"/>
  <c r="AA500" i="25"/>
  <c r="Z500" i="25"/>
  <c r="Y500" i="25"/>
  <c r="AA499" i="25"/>
  <c r="Z499" i="25"/>
  <c r="Y499" i="25"/>
  <c r="AA498" i="25"/>
  <c r="Z498" i="25"/>
  <c r="Y498" i="25"/>
  <c r="AA497" i="25"/>
  <c r="Z497" i="25"/>
  <c r="Y497" i="25"/>
  <c r="AA496" i="25"/>
  <c r="Z496" i="25"/>
  <c r="Y496" i="25"/>
  <c r="AA495" i="25"/>
  <c r="Z495" i="25"/>
  <c r="Y495" i="25"/>
  <c r="AA494" i="25"/>
  <c r="Z494" i="25"/>
  <c r="Y494" i="25"/>
  <c r="AA493" i="25"/>
  <c r="Z493" i="25"/>
  <c r="Y493" i="25"/>
  <c r="AA492" i="25"/>
  <c r="Z492" i="25"/>
  <c r="Y492" i="25"/>
  <c r="AA491" i="25"/>
  <c r="Z491" i="25"/>
  <c r="Y491" i="25"/>
  <c r="AA490" i="25"/>
  <c r="Z490" i="25"/>
  <c r="Y490" i="25"/>
  <c r="AA489" i="25"/>
  <c r="Z489" i="25"/>
  <c r="Y489" i="25"/>
  <c r="AA488" i="25"/>
  <c r="Z488" i="25"/>
  <c r="Y488" i="25"/>
  <c r="AA487" i="25"/>
  <c r="Z487" i="25"/>
  <c r="Y487" i="25"/>
  <c r="AA486" i="25"/>
  <c r="Z486" i="25"/>
  <c r="Y486" i="25"/>
  <c r="AA485" i="25"/>
  <c r="Z485" i="25"/>
  <c r="Y485" i="25"/>
  <c r="AA484" i="25"/>
  <c r="Z484" i="25"/>
  <c r="Y484" i="25"/>
  <c r="AA483" i="25"/>
  <c r="Z483" i="25"/>
  <c r="Y483" i="25"/>
  <c r="AA482" i="25"/>
  <c r="Z482" i="25"/>
  <c r="Y482" i="25"/>
  <c r="AA481" i="25"/>
  <c r="Z481" i="25"/>
  <c r="Y481" i="25"/>
  <c r="AA480" i="25"/>
  <c r="Z480" i="25"/>
  <c r="Y480" i="25"/>
  <c r="AA479" i="25"/>
  <c r="Z479" i="25"/>
  <c r="Y479" i="25"/>
  <c r="AA478" i="25"/>
  <c r="Z478" i="25"/>
  <c r="Y478" i="25"/>
  <c r="AA477" i="25"/>
  <c r="Z477" i="25"/>
  <c r="Y477" i="25"/>
  <c r="AA476" i="25"/>
  <c r="Z476" i="25"/>
  <c r="Y476" i="25"/>
  <c r="AA475" i="25"/>
  <c r="Z475" i="25"/>
  <c r="Y475" i="25"/>
  <c r="AA474" i="25"/>
  <c r="Z474" i="25"/>
  <c r="Y474" i="25"/>
  <c r="AA473" i="25"/>
  <c r="Z473" i="25"/>
  <c r="Y473" i="25"/>
  <c r="AA472" i="25"/>
  <c r="Z472" i="25"/>
  <c r="Y472" i="25"/>
  <c r="AA471" i="25"/>
  <c r="Z471" i="25"/>
  <c r="Y471" i="25"/>
  <c r="AA470" i="25"/>
  <c r="Z470" i="25"/>
  <c r="Y470" i="25"/>
  <c r="AA469" i="25"/>
  <c r="Z469" i="25"/>
  <c r="Y469" i="25"/>
  <c r="AA468" i="25"/>
  <c r="Z468" i="25"/>
  <c r="Y468" i="25"/>
  <c r="AA467" i="25"/>
  <c r="Z467" i="25"/>
  <c r="Y467" i="25"/>
  <c r="AA466" i="25"/>
  <c r="Z466" i="25"/>
  <c r="Y466" i="25"/>
  <c r="AA465" i="25"/>
  <c r="Z465" i="25"/>
  <c r="Y465" i="25"/>
  <c r="AA464" i="25"/>
  <c r="Z464" i="25"/>
  <c r="Y464" i="25"/>
  <c r="AA463" i="25"/>
  <c r="Z463" i="25"/>
  <c r="Y463" i="25"/>
  <c r="AA462" i="25"/>
  <c r="Z462" i="25"/>
  <c r="Y462" i="25"/>
  <c r="AA461" i="25"/>
  <c r="Z461" i="25"/>
  <c r="Y461" i="25"/>
  <c r="AA460" i="25"/>
  <c r="Z460" i="25"/>
  <c r="Y460" i="25"/>
  <c r="AA459" i="25"/>
  <c r="Z459" i="25"/>
  <c r="Y459" i="25"/>
  <c r="AA458" i="25"/>
  <c r="Z458" i="25"/>
  <c r="Y458" i="25"/>
  <c r="AA457" i="25"/>
  <c r="Z457" i="25"/>
  <c r="Y457" i="25"/>
  <c r="AA456" i="25"/>
  <c r="Z456" i="25"/>
  <c r="Y456" i="25"/>
  <c r="AA455" i="25"/>
  <c r="Z455" i="25"/>
  <c r="Y455" i="25"/>
  <c r="AA454" i="25"/>
  <c r="Z454" i="25"/>
  <c r="Y454" i="25"/>
  <c r="AA453" i="25"/>
  <c r="Z453" i="25"/>
  <c r="Y453" i="25"/>
  <c r="AA452" i="25"/>
  <c r="Z452" i="25"/>
  <c r="Y452" i="25"/>
  <c r="AA451" i="25"/>
  <c r="Z451" i="25"/>
  <c r="Y451" i="25"/>
  <c r="AA450" i="25"/>
  <c r="Z450" i="25"/>
  <c r="Y450" i="25"/>
  <c r="AA449" i="25"/>
  <c r="Z449" i="25"/>
  <c r="Y449" i="25"/>
  <c r="AA448" i="25"/>
  <c r="Z448" i="25"/>
  <c r="Y448" i="25"/>
  <c r="AA447" i="25"/>
  <c r="Z447" i="25"/>
  <c r="Y447" i="25"/>
  <c r="AA446" i="25"/>
  <c r="Z446" i="25"/>
  <c r="Y446" i="25"/>
  <c r="AA445" i="25"/>
  <c r="Z445" i="25"/>
  <c r="Y445" i="25"/>
  <c r="AA444" i="25"/>
  <c r="Z444" i="25"/>
  <c r="Y444" i="25"/>
  <c r="AA443" i="25"/>
  <c r="Z443" i="25"/>
  <c r="Y443" i="25"/>
  <c r="AA442" i="25"/>
  <c r="Z442" i="25"/>
  <c r="Y442" i="25"/>
  <c r="AA441" i="25"/>
  <c r="Z441" i="25"/>
  <c r="Y441" i="25"/>
  <c r="AA440" i="25"/>
  <c r="Z440" i="25"/>
  <c r="Y440" i="25"/>
  <c r="AA439" i="25"/>
  <c r="Z439" i="25"/>
  <c r="Y439" i="25"/>
  <c r="AA438" i="25"/>
  <c r="Z438" i="25"/>
  <c r="Y438" i="25"/>
  <c r="AA437" i="25"/>
  <c r="Z437" i="25"/>
  <c r="Y437" i="25"/>
  <c r="AA436" i="25"/>
  <c r="Z436" i="25"/>
  <c r="Y436" i="25"/>
  <c r="AA435" i="25"/>
  <c r="Z435" i="25"/>
  <c r="Y435" i="25"/>
  <c r="AA434" i="25"/>
  <c r="Z434" i="25"/>
  <c r="Y434" i="25"/>
  <c r="AA433" i="25"/>
  <c r="Z433" i="25"/>
  <c r="Y433" i="25"/>
  <c r="AA432" i="25"/>
  <c r="Z432" i="25"/>
  <c r="Y432" i="25"/>
  <c r="AA431" i="25"/>
  <c r="Z431" i="25"/>
  <c r="Y431" i="25"/>
  <c r="AA430" i="25"/>
  <c r="Z430" i="25"/>
  <c r="Y430" i="25"/>
  <c r="AA429" i="25"/>
  <c r="Z429" i="25"/>
  <c r="Y429" i="25"/>
  <c r="AA428" i="25"/>
  <c r="Z428" i="25"/>
  <c r="Y428" i="25"/>
  <c r="AA427" i="25"/>
  <c r="Z427" i="25"/>
  <c r="Y427" i="25"/>
  <c r="AA426" i="25"/>
  <c r="Z426" i="25"/>
  <c r="Y426" i="25"/>
  <c r="AA425" i="25"/>
  <c r="Z425" i="25"/>
  <c r="Y425" i="25"/>
  <c r="AA424" i="25"/>
  <c r="Z424" i="25"/>
  <c r="Y424" i="25"/>
  <c r="AA423" i="25"/>
  <c r="Z423" i="25"/>
  <c r="Y423" i="25"/>
  <c r="AA422" i="25"/>
  <c r="Z422" i="25"/>
  <c r="Y422" i="25"/>
  <c r="AA421" i="25"/>
  <c r="Z421" i="25"/>
  <c r="Y421" i="25"/>
  <c r="AA420" i="25"/>
  <c r="Z420" i="25"/>
  <c r="Y420" i="25"/>
  <c r="AA419" i="25"/>
  <c r="Z419" i="25"/>
  <c r="Y419" i="25"/>
  <c r="AA418" i="25"/>
  <c r="Z418" i="25"/>
  <c r="Y418" i="25"/>
  <c r="AA417" i="25"/>
  <c r="Z417" i="25"/>
  <c r="Y417" i="25"/>
  <c r="AA416" i="25"/>
  <c r="Z416" i="25"/>
  <c r="Y416" i="25"/>
  <c r="AA415" i="25"/>
  <c r="Z415" i="25"/>
  <c r="Y415" i="25"/>
  <c r="AA414" i="25"/>
  <c r="Z414" i="25"/>
  <c r="Y414" i="25"/>
  <c r="AA413" i="25"/>
  <c r="Z413" i="25"/>
  <c r="Y413" i="25"/>
  <c r="AA412" i="25"/>
  <c r="Z412" i="25"/>
  <c r="Y412" i="25"/>
  <c r="AA411" i="25"/>
  <c r="Z411" i="25"/>
  <c r="Y411" i="25"/>
  <c r="AA410" i="25"/>
  <c r="Z410" i="25"/>
  <c r="Y410" i="25"/>
  <c r="AA409" i="25"/>
  <c r="Z409" i="25"/>
  <c r="Y409" i="25"/>
  <c r="AA408" i="25"/>
  <c r="Z408" i="25"/>
  <c r="Y408" i="25"/>
  <c r="AA407" i="25"/>
  <c r="Z407" i="25"/>
  <c r="Y407" i="25"/>
  <c r="AA406" i="25"/>
  <c r="Z406" i="25"/>
  <c r="Y406" i="25"/>
  <c r="AA405" i="25"/>
  <c r="Z405" i="25"/>
  <c r="Y405" i="25"/>
  <c r="AA404" i="25"/>
  <c r="Z404" i="25"/>
  <c r="Y404" i="25"/>
  <c r="AA403" i="25"/>
  <c r="Z403" i="25"/>
  <c r="Y403" i="25"/>
  <c r="AA402" i="25"/>
  <c r="Z402" i="25"/>
  <c r="Y402" i="25"/>
  <c r="AA401" i="25"/>
  <c r="Z401" i="25"/>
  <c r="Y401" i="25"/>
  <c r="AA400" i="25"/>
  <c r="Z400" i="25"/>
  <c r="Y400" i="25"/>
  <c r="AA399" i="25"/>
  <c r="Z399" i="25"/>
  <c r="Y399" i="25"/>
  <c r="AA398" i="25"/>
  <c r="Z398" i="25"/>
  <c r="Y398" i="25"/>
  <c r="AA397" i="25"/>
  <c r="Z397" i="25"/>
  <c r="Y397" i="25"/>
  <c r="AA396" i="25"/>
  <c r="Z396" i="25"/>
  <c r="Y396" i="25"/>
  <c r="AA395" i="25"/>
  <c r="Z395" i="25"/>
  <c r="Y395" i="25"/>
  <c r="AA394" i="25"/>
  <c r="Z394" i="25"/>
  <c r="Y394" i="25"/>
  <c r="AA393" i="25"/>
  <c r="Z393" i="25"/>
  <c r="Y393" i="25"/>
  <c r="AA392" i="25"/>
  <c r="Z392" i="25"/>
  <c r="Y392" i="25"/>
  <c r="AA391" i="25"/>
  <c r="Z391" i="25"/>
  <c r="Y391" i="25"/>
  <c r="AA390" i="25"/>
  <c r="Z390" i="25"/>
  <c r="Y390" i="25"/>
  <c r="AA389" i="25"/>
  <c r="Z389" i="25"/>
  <c r="Y389" i="25"/>
  <c r="AA388" i="25"/>
  <c r="Z388" i="25"/>
  <c r="Y388" i="25"/>
  <c r="AA387" i="25"/>
  <c r="Z387" i="25"/>
  <c r="Y387" i="25"/>
  <c r="AA386" i="25"/>
  <c r="Z386" i="25"/>
  <c r="Y386" i="25"/>
  <c r="AA385" i="25"/>
  <c r="Z385" i="25"/>
  <c r="Y385" i="25"/>
  <c r="AA384" i="25"/>
  <c r="Z384" i="25"/>
  <c r="Y384" i="25"/>
  <c r="AA383" i="25"/>
  <c r="Z383" i="25"/>
  <c r="Y383" i="25"/>
  <c r="AA382" i="25"/>
  <c r="Z382" i="25"/>
  <c r="Y382" i="25"/>
  <c r="AA381" i="25"/>
  <c r="Z381" i="25"/>
  <c r="Y381" i="25"/>
  <c r="AA380" i="25"/>
  <c r="Z380" i="25"/>
  <c r="Y380" i="25"/>
  <c r="AA379" i="25"/>
  <c r="Z379" i="25"/>
  <c r="Y379" i="25"/>
  <c r="AA378" i="25"/>
  <c r="Z378" i="25"/>
  <c r="Y378" i="25"/>
  <c r="AA377" i="25"/>
  <c r="Z377" i="25"/>
  <c r="Y377" i="25"/>
  <c r="AA376" i="25"/>
  <c r="Z376" i="25"/>
  <c r="Y376" i="25"/>
  <c r="AA375" i="25"/>
  <c r="Z375" i="25"/>
  <c r="Y375" i="25"/>
  <c r="AA374" i="25"/>
  <c r="Z374" i="25"/>
  <c r="Y374" i="25"/>
  <c r="AA373" i="25"/>
  <c r="Z373" i="25"/>
  <c r="Y373" i="25"/>
  <c r="AA372" i="25"/>
  <c r="Z372" i="25"/>
  <c r="Y372" i="25"/>
  <c r="AA371" i="25"/>
  <c r="Z371" i="25"/>
  <c r="Y371" i="25"/>
  <c r="AA370" i="25"/>
  <c r="Z370" i="25"/>
  <c r="Y370" i="25"/>
  <c r="AA369" i="25"/>
  <c r="Z369" i="25"/>
  <c r="Y369" i="25"/>
  <c r="AA368" i="25"/>
  <c r="Z368" i="25"/>
  <c r="Y368" i="25"/>
  <c r="AA367" i="25"/>
  <c r="Z367" i="25"/>
  <c r="Y367" i="25"/>
  <c r="AA366" i="25"/>
  <c r="Z366" i="25"/>
  <c r="Y366" i="25"/>
  <c r="AA365" i="25"/>
  <c r="Z365" i="25"/>
  <c r="Y365" i="25"/>
  <c r="AA364" i="25"/>
  <c r="Z364" i="25"/>
  <c r="Y364" i="25"/>
  <c r="AA363" i="25"/>
  <c r="Z363" i="25"/>
  <c r="Y363" i="25"/>
  <c r="AA362" i="25"/>
  <c r="Z362" i="25"/>
  <c r="Y362" i="25"/>
  <c r="AA361" i="25"/>
  <c r="Z361" i="25"/>
  <c r="Y361" i="25"/>
  <c r="AA360" i="25"/>
  <c r="Z360" i="25"/>
  <c r="Y360" i="25"/>
  <c r="AA359" i="25"/>
  <c r="Z359" i="25"/>
  <c r="Y359" i="25"/>
  <c r="AA358" i="25"/>
  <c r="Z358" i="25"/>
  <c r="Y358" i="25"/>
  <c r="AA357" i="25"/>
  <c r="Z357" i="25"/>
  <c r="Y357" i="25"/>
  <c r="AA356" i="25"/>
  <c r="Z356" i="25"/>
  <c r="Y356" i="25"/>
  <c r="AA355" i="25"/>
  <c r="Z355" i="25"/>
  <c r="Y355" i="25"/>
  <c r="AA354" i="25"/>
  <c r="Z354" i="25"/>
  <c r="Y354" i="25"/>
  <c r="AA353" i="25"/>
  <c r="Z353" i="25"/>
  <c r="Y353" i="25"/>
  <c r="AA352" i="25"/>
  <c r="Z352" i="25"/>
  <c r="Y352" i="25"/>
  <c r="AA351" i="25"/>
  <c r="Z351" i="25"/>
  <c r="Y351" i="25"/>
  <c r="AA350" i="25"/>
  <c r="Z350" i="25"/>
  <c r="Y350" i="25"/>
  <c r="AA349" i="25"/>
  <c r="Z349" i="25"/>
  <c r="Y349" i="25"/>
  <c r="AA348" i="25"/>
  <c r="Z348" i="25"/>
  <c r="Y348" i="25"/>
  <c r="AA347" i="25"/>
  <c r="Z347" i="25"/>
  <c r="Y347" i="25"/>
  <c r="AA346" i="25"/>
  <c r="Z346" i="25"/>
  <c r="Y346" i="25"/>
  <c r="AA345" i="25"/>
  <c r="Z345" i="25"/>
  <c r="Y345" i="25"/>
  <c r="AA344" i="25"/>
  <c r="Z344" i="25"/>
  <c r="Y344" i="25"/>
  <c r="AA343" i="25"/>
  <c r="Z343" i="25"/>
  <c r="Y343" i="25"/>
  <c r="AA342" i="25"/>
  <c r="Z342" i="25"/>
  <c r="Y342" i="25"/>
  <c r="AA341" i="25"/>
  <c r="Z341" i="25"/>
  <c r="Y341" i="25"/>
  <c r="AA340" i="25"/>
  <c r="Z340" i="25"/>
  <c r="Y340" i="25"/>
  <c r="AA339" i="25"/>
  <c r="Z339" i="25"/>
  <c r="Y339" i="25"/>
  <c r="AA338" i="25"/>
  <c r="Z338" i="25"/>
  <c r="Y338" i="25"/>
  <c r="AA337" i="25"/>
  <c r="Z337" i="25"/>
  <c r="Y337" i="25"/>
  <c r="AA336" i="25"/>
  <c r="Z336" i="25"/>
  <c r="Y336" i="25"/>
  <c r="AA335" i="25"/>
  <c r="Z335" i="25"/>
  <c r="Y335" i="25"/>
  <c r="AA334" i="25"/>
  <c r="Z334" i="25"/>
  <c r="Y334" i="25"/>
  <c r="AA333" i="25"/>
  <c r="Z333" i="25"/>
  <c r="Y333" i="25"/>
  <c r="AA332" i="25"/>
  <c r="Z332" i="25"/>
  <c r="Y332" i="25"/>
  <c r="AA331" i="25"/>
  <c r="Z331" i="25"/>
  <c r="Y331" i="25"/>
  <c r="AA330" i="25"/>
  <c r="Z330" i="25"/>
  <c r="Y330" i="25"/>
  <c r="AA329" i="25"/>
  <c r="Z329" i="25"/>
  <c r="Y329" i="25"/>
  <c r="AA328" i="25"/>
  <c r="Z328" i="25"/>
  <c r="Y328" i="25"/>
  <c r="AA327" i="25"/>
  <c r="Z327" i="25"/>
  <c r="Y327" i="25"/>
  <c r="AA326" i="25"/>
  <c r="Z326" i="25"/>
  <c r="Y326" i="25"/>
  <c r="AA325" i="25"/>
  <c r="Z325" i="25"/>
  <c r="Y325" i="25"/>
  <c r="AA324" i="25"/>
  <c r="Z324" i="25"/>
  <c r="Y324" i="25"/>
  <c r="AA323" i="25"/>
  <c r="Z323" i="25"/>
  <c r="Y323" i="25"/>
  <c r="AA322" i="25"/>
  <c r="Z322" i="25"/>
  <c r="Y322" i="25"/>
  <c r="AA321" i="25"/>
  <c r="Z321" i="25"/>
  <c r="Y321" i="25"/>
  <c r="AA320" i="25"/>
  <c r="Z320" i="25"/>
  <c r="Y320" i="25"/>
  <c r="AA319" i="25"/>
  <c r="Z319" i="25"/>
  <c r="Y319" i="25"/>
  <c r="AA318" i="25"/>
  <c r="Z318" i="25"/>
  <c r="Y318" i="25"/>
  <c r="AA317" i="25"/>
  <c r="Z317" i="25"/>
  <c r="Y317" i="25"/>
  <c r="AA316" i="25"/>
  <c r="Z316" i="25"/>
  <c r="Y316" i="25"/>
  <c r="AA315" i="25"/>
  <c r="Z315" i="25"/>
  <c r="Y315" i="25"/>
  <c r="AA314" i="25"/>
  <c r="Z314" i="25"/>
  <c r="Y314" i="25"/>
  <c r="AA313" i="25"/>
  <c r="Z313" i="25"/>
  <c r="Y313" i="25"/>
  <c r="AA312" i="25"/>
  <c r="Z312" i="25"/>
  <c r="Y312" i="25"/>
  <c r="AA311" i="25"/>
  <c r="Z311" i="25"/>
  <c r="Y311" i="25"/>
  <c r="AA310" i="25"/>
  <c r="Z310" i="25"/>
  <c r="Y310" i="25"/>
  <c r="AA309" i="25"/>
  <c r="Z309" i="25"/>
  <c r="Y309" i="25"/>
  <c r="AA308" i="25"/>
  <c r="Z308" i="25"/>
  <c r="Y308" i="25"/>
  <c r="AA307" i="25"/>
  <c r="Z307" i="25"/>
  <c r="Y307" i="25"/>
  <c r="AA306" i="25"/>
  <c r="Z306" i="25"/>
  <c r="Y306" i="25"/>
  <c r="AA305" i="25"/>
  <c r="Z305" i="25"/>
  <c r="Y305" i="25"/>
  <c r="AA304" i="25"/>
  <c r="Z304" i="25"/>
  <c r="Y304" i="25"/>
  <c r="AA303" i="25"/>
  <c r="Z303" i="25"/>
  <c r="Y303" i="25"/>
  <c r="AA302" i="25"/>
  <c r="Z302" i="25"/>
  <c r="Y302" i="25"/>
  <c r="AA301" i="25"/>
  <c r="Z301" i="25"/>
  <c r="Y301" i="25"/>
  <c r="AA300" i="25"/>
  <c r="Z300" i="25"/>
  <c r="Y300" i="25"/>
  <c r="AA299" i="25"/>
  <c r="Z299" i="25"/>
  <c r="Y299" i="25"/>
  <c r="AA298" i="25"/>
  <c r="Z298" i="25"/>
  <c r="Y298" i="25"/>
  <c r="AA297" i="25"/>
  <c r="Z297" i="25"/>
  <c r="Y297" i="25"/>
  <c r="AA296" i="25"/>
  <c r="Z296" i="25"/>
  <c r="Y296" i="25"/>
  <c r="AA295" i="25"/>
  <c r="Z295" i="25"/>
  <c r="Y295" i="25"/>
  <c r="AA294" i="25"/>
  <c r="Z294" i="25"/>
  <c r="Y294" i="25"/>
  <c r="AA293" i="25"/>
  <c r="Z293" i="25"/>
  <c r="Y293" i="25"/>
  <c r="AA292" i="25"/>
  <c r="Z292" i="25"/>
  <c r="Y292" i="25"/>
  <c r="AA291" i="25"/>
  <c r="Z291" i="25"/>
  <c r="Y291" i="25"/>
  <c r="AA290" i="25"/>
  <c r="Z290" i="25"/>
  <c r="Y290" i="25"/>
  <c r="AA289" i="25"/>
  <c r="Z289" i="25"/>
  <c r="Y289" i="25"/>
  <c r="AA288" i="25"/>
  <c r="Z288" i="25"/>
  <c r="Y288" i="25"/>
  <c r="AA287" i="25"/>
  <c r="Z287" i="25"/>
  <c r="Y287" i="25"/>
  <c r="AA286" i="25"/>
  <c r="Z286" i="25"/>
  <c r="Y286" i="25"/>
  <c r="AA285" i="25"/>
  <c r="Z285" i="25"/>
  <c r="Y285" i="25"/>
  <c r="AA284" i="25"/>
  <c r="Z284" i="25"/>
  <c r="Y284" i="25"/>
  <c r="AA283" i="25"/>
  <c r="Z283" i="25"/>
  <c r="Y283" i="25"/>
  <c r="AA282" i="25"/>
  <c r="Z282" i="25"/>
  <c r="Y282" i="25"/>
  <c r="AA281" i="25"/>
  <c r="Z281" i="25"/>
  <c r="Y281" i="25"/>
  <c r="AA280" i="25"/>
  <c r="Z280" i="25"/>
  <c r="Y280" i="25"/>
  <c r="AA279" i="25"/>
  <c r="Z279" i="25"/>
  <c r="Y279" i="25"/>
  <c r="AA278" i="25"/>
  <c r="Z278" i="25"/>
  <c r="Y278" i="25"/>
  <c r="AA277" i="25"/>
  <c r="Z277" i="25"/>
  <c r="Y277" i="25"/>
  <c r="AA276" i="25"/>
  <c r="Z276" i="25"/>
  <c r="Y276" i="25"/>
  <c r="AA275" i="25"/>
  <c r="Z275" i="25"/>
  <c r="Y275" i="25"/>
  <c r="AA274" i="25"/>
  <c r="Z274" i="25"/>
  <c r="Y274" i="25"/>
  <c r="AA273" i="25"/>
  <c r="Z273" i="25"/>
  <c r="Y273" i="25"/>
  <c r="AA272" i="25"/>
  <c r="Z272" i="25"/>
  <c r="Y272" i="25"/>
  <c r="AA271" i="25"/>
  <c r="Z271" i="25"/>
  <c r="Y271" i="25"/>
  <c r="AA270" i="25"/>
  <c r="Z270" i="25"/>
  <c r="Y270" i="25"/>
  <c r="AA269" i="25"/>
  <c r="Z269" i="25"/>
  <c r="Y269" i="25"/>
  <c r="AA268" i="25"/>
  <c r="Z268" i="25"/>
  <c r="Y268" i="25"/>
  <c r="AA267" i="25"/>
  <c r="Z267" i="25"/>
  <c r="Y267" i="25"/>
  <c r="AA266" i="25"/>
  <c r="Z266" i="25"/>
  <c r="Y266" i="25"/>
  <c r="AA265" i="25"/>
  <c r="Z265" i="25"/>
  <c r="Y265" i="25"/>
  <c r="AA264" i="25"/>
  <c r="Z264" i="25"/>
  <c r="Y264" i="25"/>
  <c r="AA263" i="25"/>
  <c r="Z263" i="25"/>
  <c r="Y263" i="25"/>
  <c r="AA262" i="25"/>
  <c r="Z262" i="25"/>
  <c r="Y262" i="25"/>
  <c r="AA261" i="25"/>
  <c r="Z261" i="25"/>
  <c r="Y261" i="25"/>
  <c r="AA260" i="25"/>
  <c r="Z260" i="25"/>
  <c r="Y260" i="25"/>
  <c r="AA259" i="25"/>
  <c r="Z259" i="25"/>
  <c r="Y259" i="25"/>
  <c r="AA258" i="25"/>
  <c r="Z258" i="25"/>
  <c r="Y258" i="25"/>
  <c r="AA257" i="25"/>
  <c r="Z257" i="25"/>
  <c r="Y257" i="25"/>
  <c r="AA256" i="25"/>
  <c r="Z256" i="25"/>
  <c r="Y256" i="25"/>
  <c r="AA255" i="25"/>
  <c r="Z255" i="25"/>
  <c r="Y255" i="25"/>
  <c r="AA254" i="25"/>
  <c r="Z254" i="25"/>
  <c r="Y254" i="25"/>
  <c r="AA253" i="25"/>
  <c r="Z253" i="25"/>
  <c r="Y253" i="25"/>
  <c r="AA252" i="25"/>
  <c r="Z252" i="25"/>
  <c r="Y252" i="25"/>
  <c r="AA251" i="25"/>
  <c r="Z251" i="25"/>
  <c r="Y251" i="25"/>
  <c r="AA250" i="25"/>
  <c r="Z250" i="25"/>
  <c r="Y250" i="25"/>
  <c r="AA249" i="25"/>
  <c r="Z249" i="25"/>
  <c r="Y249" i="25"/>
  <c r="AA248" i="25"/>
  <c r="Z248" i="25"/>
  <c r="Y248" i="25"/>
  <c r="AA247" i="25"/>
  <c r="Z247" i="25"/>
  <c r="Y247" i="25"/>
  <c r="AA246" i="25"/>
  <c r="Z246" i="25"/>
  <c r="Y246" i="25"/>
  <c r="AA245" i="25"/>
  <c r="Z245" i="25"/>
  <c r="Y245" i="25"/>
  <c r="AA244" i="25"/>
  <c r="Z244" i="25"/>
  <c r="Y244" i="25"/>
  <c r="AA243" i="25"/>
  <c r="Z243" i="25"/>
  <c r="Y243" i="25"/>
  <c r="AA242" i="25"/>
  <c r="Z242" i="25"/>
  <c r="Y242" i="25"/>
  <c r="AA241" i="25"/>
  <c r="Z241" i="25"/>
  <c r="Y241" i="25"/>
  <c r="AA240" i="25"/>
  <c r="Z240" i="25"/>
  <c r="Y240" i="25"/>
  <c r="AA239" i="25"/>
  <c r="Z239" i="25"/>
  <c r="Y239" i="25"/>
  <c r="AA238" i="25"/>
  <c r="Z238" i="25"/>
  <c r="Y238" i="25"/>
  <c r="AA237" i="25"/>
  <c r="Z237" i="25"/>
  <c r="Y237" i="25"/>
  <c r="AA236" i="25"/>
  <c r="Z236" i="25"/>
  <c r="Y236" i="25"/>
  <c r="AA235" i="25"/>
  <c r="Z235" i="25"/>
  <c r="Y235" i="25"/>
  <c r="AA234" i="25"/>
  <c r="Z234" i="25"/>
  <c r="Y234" i="25"/>
  <c r="AA233" i="25"/>
  <c r="Z233" i="25"/>
  <c r="Y233" i="25"/>
  <c r="AA232" i="25"/>
  <c r="Z232" i="25"/>
  <c r="Y232" i="25"/>
  <c r="AA231" i="25"/>
  <c r="Z231" i="25"/>
  <c r="Y231" i="25"/>
  <c r="AA230" i="25"/>
  <c r="Z230" i="25"/>
  <c r="Y230" i="25"/>
  <c r="AA229" i="25"/>
  <c r="Z229" i="25"/>
  <c r="Y229" i="25"/>
  <c r="AA228" i="25"/>
  <c r="Z228" i="25"/>
  <c r="Y228" i="25"/>
  <c r="AA227" i="25"/>
  <c r="Z227" i="25"/>
  <c r="Y227" i="25"/>
  <c r="AA226" i="25"/>
  <c r="Z226" i="25"/>
  <c r="Y226" i="25"/>
  <c r="AA225" i="25"/>
  <c r="Z225" i="25"/>
  <c r="Y225" i="25"/>
  <c r="AA224" i="25"/>
  <c r="Z224" i="25"/>
  <c r="Y224" i="25"/>
  <c r="AA223" i="25"/>
  <c r="Z223" i="25"/>
  <c r="Y223" i="25"/>
  <c r="AA222" i="25"/>
  <c r="Z222" i="25"/>
  <c r="Y222" i="25"/>
  <c r="AA221" i="25"/>
  <c r="Z221" i="25"/>
  <c r="Y221" i="25"/>
  <c r="AA220" i="25"/>
  <c r="Z220" i="25"/>
  <c r="Y220" i="25"/>
  <c r="AA219" i="25"/>
  <c r="Z219" i="25"/>
  <c r="Y219" i="25"/>
  <c r="AA218" i="25"/>
  <c r="Z218" i="25"/>
  <c r="Y218" i="25"/>
  <c r="AA217" i="25"/>
  <c r="Z217" i="25"/>
  <c r="Y217" i="25"/>
  <c r="AA216" i="25"/>
  <c r="Z216" i="25"/>
  <c r="Y216" i="25"/>
  <c r="AA215" i="25"/>
  <c r="Z215" i="25"/>
  <c r="Y215" i="25"/>
  <c r="AA214" i="25"/>
  <c r="Z214" i="25"/>
  <c r="Y214" i="25"/>
  <c r="AA213" i="25"/>
  <c r="Z213" i="25"/>
  <c r="Y213" i="25"/>
  <c r="AA212" i="25"/>
  <c r="Z212" i="25"/>
  <c r="Y212" i="25"/>
  <c r="AA211" i="25"/>
  <c r="Z211" i="25"/>
  <c r="Y211" i="25"/>
  <c r="AA210" i="25"/>
  <c r="Z210" i="25"/>
  <c r="Y210" i="25"/>
  <c r="AA209" i="25"/>
  <c r="Z209" i="25"/>
  <c r="Y209" i="25"/>
  <c r="AA208" i="25"/>
  <c r="Z208" i="25"/>
  <c r="Y208" i="25"/>
  <c r="AA207" i="25"/>
  <c r="Z207" i="25"/>
  <c r="Y207" i="25"/>
  <c r="AA206" i="25"/>
  <c r="Z206" i="25"/>
  <c r="Y206" i="25"/>
  <c r="AA205" i="25"/>
  <c r="Z205" i="25"/>
  <c r="Y205" i="25"/>
  <c r="AA204" i="25"/>
  <c r="Z204" i="25"/>
  <c r="Y204" i="25"/>
  <c r="AA203" i="25"/>
  <c r="Z203" i="25"/>
  <c r="Y203" i="25"/>
  <c r="AA202" i="25"/>
  <c r="Z202" i="25"/>
  <c r="Y202" i="25"/>
  <c r="AA201" i="25"/>
  <c r="Z201" i="25"/>
  <c r="Y201" i="25"/>
  <c r="AA200" i="25"/>
  <c r="Z200" i="25"/>
  <c r="Y200" i="25"/>
  <c r="AA199" i="25"/>
  <c r="Z199" i="25"/>
  <c r="Y199" i="25"/>
  <c r="AA198" i="25"/>
  <c r="Z198" i="25"/>
  <c r="Y198" i="25"/>
  <c r="AA197" i="25"/>
  <c r="Z197" i="25"/>
  <c r="Y197" i="25"/>
  <c r="AA196" i="25"/>
  <c r="Z196" i="25"/>
  <c r="Y196" i="25"/>
  <c r="AA195" i="25"/>
  <c r="Z195" i="25"/>
  <c r="Y195" i="25"/>
  <c r="AA194" i="25"/>
  <c r="Z194" i="25"/>
  <c r="Y194" i="25"/>
  <c r="AA193" i="25"/>
  <c r="Z193" i="25"/>
  <c r="Y193" i="25"/>
  <c r="AA192" i="25"/>
  <c r="Z192" i="25"/>
  <c r="Y192" i="25"/>
  <c r="AA191" i="25"/>
  <c r="Z191" i="25"/>
  <c r="Y191" i="25"/>
  <c r="AA190" i="25"/>
  <c r="Z190" i="25"/>
  <c r="Y190" i="25"/>
  <c r="AA189" i="25"/>
  <c r="Z189" i="25"/>
  <c r="Y189" i="25"/>
  <c r="AA188" i="25"/>
  <c r="Z188" i="25"/>
  <c r="Y188" i="25"/>
  <c r="AA187" i="25"/>
  <c r="Z187" i="25"/>
  <c r="Y187" i="25"/>
  <c r="AA186" i="25"/>
  <c r="Z186" i="25"/>
  <c r="Y186" i="25"/>
  <c r="AA185" i="25"/>
  <c r="Z185" i="25"/>
  <c r="Y185" i="25"/>
  <c r="AA184" i="25"/>
  <c r="Z184" i="25"/>
  <c r="Y184" i="25"/>
  <c r="AA183" i="25"/>
  <c r="Z183" i="25"/>
  <c r="Y183" i="25"/>
  <c r="AA182" i="25"/>
  <c r="Z182" i="25"/>
  <c r="Y182" i="25"/>
  <c r="AA181" i="25"/>
  <c r="Z181" i="25"/>
  <c r="Y181" i="25"/>
  <c r="AA180" i="25"/>
  <c r="Z180" i="25"/>
  <c r="Y180" i="25"/>
  <c r="AA179" i="25"/>
  <c r="Z179" i="25"/>
  <c r="Y179" i="25"/>
  <c r="AA178" i="25"/>
  <c r="Z178" i="25"/>
  <c r="Y178" i="25"/>
  <c r="AA177" i="25"/>
  <c r="Z177" i="25"/>
  <c r="Y177" i="25"/>
  <c r="AA176" i="25"/>
  <c r="Z176" i="25"/>
  <c r="Y176" i="25"/>
  <c r="AA175" i="25"/>
  <c r="Z175" i="25"/>
  <c r="Y175" i="25"/>
  <c r="AA174" i="25"/>
  <c r="Z174" i="25"/>
  <c r="Y174" i="25"/>
  <c r="AA173" i="25"/>
  <c r="Z173" i="25"/>
  <c r="Y173" i="25"/>
  <c r="AA172" i="25"/>
  <c r="Z172" i="25"/>
  <c r="Y172" i="25"/>
  <c r="AA171" i="25"/>
  <c r="Z171" i="25"/>
  <c r="Y171" i="25"/>
  <c r="AA170" i="25"/>
  <c r="Z170" i="25"/>
  <c r="Y170" i="25"/>
  <c r="AA169" i="25"/>
  <c r="Z169" i="25"/>
  <c r="Y169" i="25"/>
  <c r="AA168" i="25"/>
  <c r="Z168" i="25"/>
  <c r="Y168" i="25"/>
  <c r="AA167" i="25"/>
  <c r="Z167" i="25"/>
  <c r="Y167" i="25"/>
  <c r="AA166" i="25"/>
  <c r="Z166" i="25"/>
  <c r="Y166" i="25"/>
  <c r="AA165" i="25"/>
  <c r="Z165" i="25"/>
  <c r="Y165" i="25"/>
  <c r="AA164" i="25"/>
  <c r="Z164" i="25"/>
  <c r="Y164" i="25"/>
  <c r="AA163" i="25"/>
  <c r="Z163" i="25"/>
  <c r="Y163" i="25"/>
  <c r="AA162" i="25"/>
  <c r="Z162" i="25"/>
  <c r="Y162" i="25"/>
  <c r="AA161" i="25"/>
  <c r="Z161" i="25"/>
  <c r="Y161" i="25"/>
  <c r="AA160" i="25"/>
  <c r="Z160" i="25"/>
  <c r="Y160" i="25"/>
  <c r="AA159" i="25"/>
  <c r="Z159" i="25"/>
  <c r="Y159" i="25"/>
  <c r="AA158" i="25"/>
  <c r="Z158" i="25"/>
  <c r="Y158" i="25"/>
  <c r="AA157" i="25"/>
  <c r="Z157" i="25"/>
  <c r="Y157" i="25"/>
  <c r="AA156" i="25"/>
  <c r="Z156" i="25"/>
  <c r="Y156" i="25"/>
  <c r="AA155" i="25"/>
  <c r="Z155" i="25"/>
  <c r="Y155" i="25"/>
  <c r="AA154" i="25"/>
  <c r="Z154" i="25"/>
  <c r="Y154" i="25"/>
  <c r="AA153" i="25"/>
  <c r="Z153" i="25"/>
  <c r="Y153" i="25"/>
  <c r="AA152" i="25"/>
  <c r="Z152" i="25"/>
  <c r="Y152" i="25"/>
  <c r="AA151" i="25"/>
  <c r="Z151" i="25"/>
  <c r="Y151" i="25"/>
  <c r="AA150" i="25"/>
  <c r="Z150" i="25"/>
  <c r="Y150" i="25"/>
  <c r="AA149" i="25"/>
  <c r="Z149" i="25"/>
  <c r="Y149" i="25"/>
  <c r="AA148" i="25"/>
  <c r="Z148" i="25"/>
  <c r="Y148" i="25"/>
  <c r="AA147" i="25"/>
  <c r="Z147" i="25"/>
  <c r="Y147" i="25"/>
  <c r="AA146" i="25"/>
  <c r="Z146" i="25"/>
  <c r="Y146" i="25"/>
  <c r="AA145" i="25"/>
  <c r="Z145" i="25"/>
  <c r="Y145" i="25"/>
  <c r="AA144" i="25"/>
  <c r="Z144" i="25"/>
  <c r="Y144" i="25"/>
  <c r="AA143" i="25"/>
  <c r="Z143" i="25"/>
  <c r="Y143" i="25"/>
  <c r="AA142" i="25"/>
  <c r="Z142" i="25"/>
  <c r="Y142" i="25"/>
  <c r="AA141" i="25"/>
  <c r="Z141" i="25"/>
  <c r="Y141" i="25"/>
  <c r="AA140" i="25"/>
  <c r="Z140" i="25"/>
  <c r="Y140" i="25"/>
  <c r="AA139" i="25"/>
  <c r="Z139" i="25"/>
  <c r="Y139" i="25"/>
  <c r="AA138" i="25"/>
  <c r="Z138" i="25"/>
  <c r="Y138" i="25"/>
  <c r="AA137" i="25"/>
  <c r="Z137" i="25"/>
  <c r="Y137" i="25"/>
  <c r="AA136" i="25"/>
  <c r="Z136" i="25"/>
  <c r="Y136" i="25"/>
  <c r="AA135" i="25"/>
  <c r="Z135" i="25"/>
  <c r="Y135" i="25"/>
  <c r="AA134" i="25"/>
  <c r="Z134" i="25"/>
  <c r="Y134" i="25"/>
  <c r="AA133" i="25"/>
  <c r="Z133" i="25"/>
  <c r="Y133" i="25"/>
  <c r="AA132" i="25"/>
  <c r="Z132" i="25"/>
  <c r="Y132" i="25"/>
  <c r="AA131" i="25"/>
  <c r="Z131" i="25"/>
  <c r="Y131" i="25"/>
  <c r="AA130" i="25"/>
  <c r="Z130" i="25"/>
  <c r="Y130" i="25"/>
  <c r="AA129" i="25"/>
  <c r="Z129" i="25"/>
  <c r="Y129" i="25"/>
  <c r="AA128" i="25"/>
  <c r="Z128" i="25"/>
  <c r="Y128" i="25"/>
  <c r="AA127" i="25"/>
  <c r="Z127" i="25"/>
  <c r="Y127" i="25"/>
  <c r="AA126" i="25"/>
  <c r="Z126" i="25"/>
  <c r="Y126" i="25"/>
  <c r="AA125" i="25"/>
  <c r="Z125" i="25"/>
  <c r="Y125" i="25"/>
  <c r="AA124" i="25"/>
  <c r="Z124" i="25"/>
  <c r="Y124" i="25"/>
  <c r="AA123" i="25"/>
  <c r="Z123" i="25"/>
  <c r="Y123" i="25"/>
  <c r="AA122" i="25"/>
  <c r="Z122" i="25"/>
  <c r="Y122" i="25"/>
  <c r="AA121" i="25"/>
  <c r="Z121" i="25"/>
  <c r="Y121" i="25"/>
  <c r="AA120" i="25"/>
  <c r="Z120" i="25"/>
  <c r="Y120" i="25"/>
  <c r="AA119" i="25"/>
  <c r="Z119" i="25"/>
  <c r="Y119" i="25"/>
  <c r="AA118" i="25"/>
  <c r="Z118" i="25"/>
  <c r="Y118" i="25"/>
  <c r="AA117" i="25"/>
  <c r="Z117" i="25"/>
  <c r="Y117" i="25"/>
  <c r="AA116" i="25"/>
  <c r="Z116" i="25"/>
  <c r="Y116" i="25"/>
  <c r="AA115" i="25"/>
  <c r="Z115" i="25"/>
  <c r="Y115" i="25"/>
  <c r="AA114" i="25"/>
  <c r="Z114" i="25"/>
  <c r="Y114" i="25"/>
  <c r="AA113" i="25"/>
  <c r="Z113" i="25"/>
  <c r="Y113" i="25"/>
  <c r="AA112" i="25"/>
  <c r="Z112" i="25"/>
  <c r="Y112" i="25"/>
  <c r="AA111" i="25"/>
  <c r="Z111" i="25"/>
  <c r="Y111" i="25"/>
  <c r="AA110" i="25"/>
  <c r="Z110" i="25"/>
  <c r="Y110" i="25"/>
  <c r="AA109" i="25"/>
  <c r="Z109" i="25"/>
  <c r="Y109" i="25"/>
  <c r="AA108" i="25"/>
  <c r="Z108" i="25"/>
  <c r="Y108" i="25"/>
  <c r="AA107" i="25"/>
  <c r="Z107" i="25"/>
  <c r="Y107" i="25"/>
  <c r="AA106" i="25"/>
  <c r="Z106" i="25"/>
  <c r="Y106" i="25"/>
  <c r="AA105" i="25"/>
  <c r="Z105" i="25"/>
  <c r="Y105" i="25"/>
  <c r="AA104" i="25"/>
  <c r="Z104" i="25"/>
  <c r="Y104" i="25"/>
  <c r="AA103" i="25"/>
  <c r="Z103" i="25"/>
  <c r="Y103" i="25"/>
  <c r="AA102" i="25"/>
  <c r="Z102" i="25"/>
  <c r="Y102" i="25"/>
  <c r="AA101" i="25"/>
  <c r="Z101" i="25"/>
  <c r="Y101" i="25"/>
  <c r="AA100" i="25"/>
  <c r="Z100" i="25"/>
  <c r="Y100" i="25"/>
  <c r="AA99" i="25"/>
  <c r="Z99" i="25"/>
  <c r="Y99" i="25"/>
  <c r="AA98" i="25"/>
  <c r="Z98" i="25"/>
  <c r="Y98" i="25"/>
  <c r="AA97" i="25"/>
  <c r="Z97" i="25"/>
  <c r="Y97" i="25"/>
  <c r="AA96" i="25"/>
  <c r="Z96" i="25"/>
  <c r="Y96" i="25"/>
  <c r="AA95" i="25"/>
  <c r="Z95" i="25"/>
  <c r="Y95" i="25"/>
  <c r="AA94" i="25"/>
  <c r="Z94" i="25"/>
  <c r="Y94" i="25"/>
  <c r="AA93" i="25"/>
  <c r="Z93" i="25"/>
  <c r="Y93" i="25"/>
  <c r="AA92" i="25"/>
  <c r="Z92" i="25"/>
  <c r="Y92" i="25"/>
  <c r="AA91" i="25"/>
  <c r="Z91" i="25"/>
  <c r="Y91" i="25"/>
  <c r="AA90" i="25"/>
  <c r="Z90" i="25"/>
  <c r="Y90" i="25"/>
  <c r="AA89" i="25"/>
  <c r="Z89" i="25"/>
  <c r="Y89" i="25"/>
  <c r="AA88" i="25"/>
  <c r="Z88" i="25"/>
  <c r="Y88" i="25"/>
  <c r="AA87" i="25"/>
  <c r="Z87" i="25"/>
  <c r="Y87" i="25"/>
  <c r="AA86" i="25"/>
  <c r="Z86" i="25"/>
  <c r="Y86" i="25"/>
  <c r="AA85" i="25"/>
  <c r="Z85" i="25"/>
  <c r="Y85" i="25"/>
  <c r="AA84" i="25"/>
  <c r="Z84" i="25"/>
  <c r="Y84" i="25"/>
  <c r="AA83" i="25"/>
  <c r="Z83" i="25"/>
  <c r="Y83" i="25"/>
  <c r="AA82" i="25"/>
  <c r="Z82" i="25"/>
  <c r="Y82" i="25"/>
  <c r="AA81" i="25"/>
  <c r="Z81" i="25"/>
  <c r="Y81" i="25"/>
  <c r="AA80" i="25"/>
  <c r="Z80" i="25"/>
  <c r="Y80" i="25"/>
  <c r="AA79" i="25"/>
  <c r="Z79" i="25"/>
  <c r="Y79" i="25"/>
  <c r="AA78" i="25"/>
  <c r="Z78" i="25"/>
  <c r="Y78" i="25"/>
  <c r="AA77" i="25"/>
  <c r="Z77" i="25"/>
  <c r="Y77" i="25"/>
  <c r="AA76" i="25"/>
  <c r="Z76" i="25"/>
  <c r="Y76" i="25"/>
  <c r="AA75" i="25"/>
  <c r="Z75" i="25"/>
  <c r="Y75" i="25"/>
  <c r="AA74" i="25"/>
  <c r="Z74" i="25"/>
  <c r="Y74" i="25"/>
  <c r="AA73" i="25"/>
  <c r="Z73" i="25"/>
  <c r="Y73" i="25"/>
  <c r="AA72" i="25"/>
  <c r="Z72" i="25"/>
  <c r="Y72" i="25"/>
  <c r="AA71" i="25"/>
  <c r="Z71" i="25"/>
  <c r="Y71" i="25"/>
  <c r="AA70" i="25"/>
  <c r="Z70" i="25"/>
  <c r="Y70" i="25"/>
  <c r="AA69" i="25"/>
  <c r="Z69" i="25"/>
  <c r="Y69" i="25"/>
  <c r="AA68" i="25"/>
  <c r="Z68" i="25"/>
  <c r="Y68" i="25"/>
  <c r="AA67" i="25"/>
  <c r="Z67" i="25"/>
  <c r="Y67" i="25"/>
  <c r="AA66" i="25"/>
  <c r="Z66" i="25"/>
  <c r="Y66" i="25"/>
  <c r="AA65" i="25"/>
  <c r="Z65" i="25"/>
  <c r="Y65" i="25"/>
  <c r="AA64" i="25"/>
  <c r="Z64" i="25"/>
  <c r="Y64" i="25"/>
  <c r="AA63" i="25"/>
  <c r="Z63" i="25"/>
  <c r="Y63" i="25"/>
  <c r="AA62" i="25"/>
  <c r="Z62" i="25"/>
  <c r="Y62" i="25"/>
  <c r="AA61" i="25"/>
  <c r="Z61" i="25"/>
  <c r="Y61" i="25"/>
  <c r="AA60" i="25"/>
  <c r="Z60" i="25"/>
  <c r="Y60" i="25"/>
  <c r="AA59" i="25"/>
  <c r="Z59" i="25"/>
  <c r="Y59" i="25"/>
  <c r="AA58" i="25"/>
  <c r="Z58" i="25"/>
  <c r="Y58" i="25"/>
  <c r="AA57" i="25"/>
  <c r="Z57" i="25"/>
  <c r="Y57" i="25"/>
  <c r="AA56" i="25"/>
  <c r="Z56" i="25"/>
  <c r="Y56" i="25"/>
  <c r="AA55" i="25"/>
  <c r="Z55" i="25"/>
  <c r="Y55" i="25"/>
  <c r="AA54" i="25"/>
  <c r="Z54" i="25"/>
  <c r="Y54" i="25"/>
  <c r="AA53" i="25"/>
  <c r="Z53" i="25"/>
  <c r="Y53" i="25"/>
  <c r="AA52" i="25"/>
  <c r="Z52" i="25"/>
  <c r="Y52" i="25"/>
  <c r="AA51" i="25"/>
  <c r="Z51" i="25"/>
  <c r="Y51" i="25"/>
  <c r="AA50" i="25"/>
  <c r="Z50" i="25"/>
  <c r="Y50" i="25"/>
  <c r="AA49" i="25"/>
  <c r="Z49" i="25"/>
  <c r="Y49" i="25"/>
  <c r="AA48" i="25"/>
  <c r="Z48" i="25"/>
  <c r="Y48" i="25"/>
  <c r="AA47" i="25"/>
  <c r="Z47" i="25"/>
  <c r="Y47" i="25"/>
  <c r="AA46" i="25"/>
  <c r="Z46" i="25"/>
  <c r="Y46" i="25"/>
  <c r="AA45" i="25"/>
  <c r="Z45" i="25"/>
  <c r="Y45" i="25"/>
  <c r="AA44" i="25"/>
  <c r="Z44" i="25"/>
  <c r="Y44" i="25"/>
  <c r="AA43" i="25"/>
  <c r="Z43" i="25"/>
  <c r="Y43" i="25"/>
  <c r="AA42" i="25"/>
  <c r="Z42" i="25"/>
  <c r="Y42" i="25"/>
  <c r="AA41" i="25"/>
  <c r="Z41" i="25"/>
  <c r="Y41" i="25"/>
  <c r="AA40" i="25"/>
  <c r="Z40" i="25"/>
  <c r="Y40" i="25"/>
  <c r="AA39" i="25"/>
  <c r="Z39" i="25"/>
  <c r="Y39" i="25"/>
  <c r="AA38" i="25"/>
  <c r="Z38" i="25"/>
  <c r="Y38" i="25"/>
  <c r="AA37" i="25"/>
  <c r="Z37" i="25"/>
  <c r="Y37" i="25"/>
  <c r="AA36" i="25"/>
  <c r="Z36" i="25"/>
  <c r="Y36" i="25"/>
  <c r="AA35" i="25"/>
  <c r="Z35" i="25"/>
  <c r="Y35" i="25"/>
  <c r="AA34" i="25"/>
  <c r="Z34" i="25"/>
  <c r="Y34" i="25"/>
  <c r="AA33" i="25"/>
  <c r="Z33" i="25"/>
  <c r="Y33" i="25"/>
  <c r="AA32" i="25"/>
  <c r="Z32" i="25"/>
  <c r="Y32" i="25"/>
  <c r="AA31" i="25"/>
  <c r="Z31" i="25"/>
  <c r="Y31" i="25"/>
  <c r="AA30" i="25"/>
  <c r="Z30" i="25"/>
  <c r="Y30" i="25"/>
  <c r="AA29" i="25"/>
  <c r="Z29" i="25"/>
  <c r="Y29" i="25"/>
  <c r="AA28" i="25"/>
  <c r="Z28" i="25"/>
  <c r="Y28" i="25"/>
  <c r="AA27" i="25"/>
  <c r="Z27" i="25"/>
  <c r="Y27" i="25"/>
  <c r="AA26" i="25"/>
  <c r="Z26" i="25"/>
  <c r="Y26" i="25"/>
  <c r="AA25" i="25"/>
  <c r="Z25" i="25"/>
  <c r="Y25" i="25"/>
  <c r="AA24" i="25"/>
  <c r="Z24" i="25"/>
  <c r="Y24" i="25"/>
  <c r="AA23" i="25"/>
  <c r="Z23" i="25"/>
  <c r="Y23" i="25"/>
  <c r="AA22" i="25"/>
  <c r="Z22" i="25"/>
  <c r="Y22" i="25"/>
  <c r="AA21" i="25"/>
  <c r="Z21" i="25"/>
  <c r="Y21" i="25"/>
  <c r="AA20" i="25"/>
  <c r="Z20" i="25"/>
  <c r="Y20" i="25"/>
  <c r="AA19" i="25"/>
  <c r="Z19" i="25"/>
  <c r="Y19" i="25"/>
  <c r="AA18" i="25"/>
  <c r="Z18" i="25"/>
  <c r="Y18" i="25"/>
  <c r="AA17" i="25"/>
  <c r="Z17" i="25"/>
  <c r="Y17" i="25"/>
  <c r="AA16" i="25"/>
  <c r="Z16" i="25"/>
  <c r="Y16" i="25"/>
  <c r="AA15" i="25"/>
  <c r="Z15" i="25"/>
  <c r="Y15" i="25"/>
  <c r="AA14" i="25"/>
  <c r="Z14" i="25"/>
  <c r="Y14" i="25"/>
  <c r="AA13" i="25"/>
  <c r="Z13" i="25"/>
  <c r="Y13" i="25"/>
  <c r="AA12" i="25"/>
  <c r="Z12" i="25"/>
  <c r="Y12" i="25"/>
  <c r="AA11" i="25"/>
  <c r="Z11" i="25"/>
  <c r="Y11" i="25"/>
  <c r="AA10" i="25"/>
  <c r="Z10" i="25"/>
  <c r="Y10" i="25"/>
  <c r="AA9" i="25"/>
  <c r="Z9" i="25"/>
  <c r="Y9" i="25"/>
  <c r="AA8" i="25"/>
  <c r="Z8" i="25"/>
  <c r="Y8" i="25"/>
  <c r="AA7" i="25"/>
  <c r="Z7" i="25"/>
  <c r="Y7" i="25"/>
  <c r="AA6" i="25"/>
  <c r="Z6" i="25"/>
  <c r="Y6" i="25"/>
  <c r="AA5" i="25"/>
  <c r="Z5" i="25"/>
  <c r="Y5" i="25"/>
  <c r="AA4" i="25"/>
  <c r="Z4" i="25"/>
  <c r="Y4" i="25"/>
  <c r="AA3" i="25"/>
  <c r="Z3" i="25"/>
  <c r="Y3" i="25"/>
  <c r="AA2" i="25"/>
  <c r="Z2" i="25"/>
  <c r="Y2" i="25"/>
  <c r="H6" i="29" a="1"/>
  <c r="I6" i="29" l="1"/>
  <c r="I7" i="29"/>
  <c r="H7" i="29"/>
  <c r="H6" i="29"/>
  <c r="D3" i="25"/>
  <c r="A8" i="11"/>
  <c r="F14" i="24" a="1"/>
  <c r="F14" i="24" s="1"/>
  <c r="H17" i="24"/>
  <c r="F13" i="24"/>
  <c r="H16" i="24"/>
  <c r="G16" i="24"/>
  <c r="H13" i="24"/>
  <c r="G3" i="25" a="1"/>
  <c r="E3" i="25" a="1"/>
  <c r="F3" i="25" a="1"/>
  <c r="E6" i="29" a="1"/>
  <c r="J1" i="25"/>
  <c r="F7" i="29" l="1"/>
  <c r="F6" i="29"/>
  <c r="E7" i="29"/>
  <c r="E6" i="29"/>
  <c r="F3" i="25"/>
  <c r="G3" i="25"/>
  <c r="E3" i="25"/>
  <c r="G5" i="24"/>
  <c r="G4" i="24"/>
  <c r="G3" i="24"/>
  <c r="F12" i="24"/>
  <c r="F11" i="24"/>
  <c r="F10" i="24"/>
  <c r="F9" i="24"/>
  <c r="F8" i="24"/>
  <c r="F7" i="24"/>
  <c r="F6" i="24"/>
  <c r="F12" i="13"/>
  <c r="F11" i="13"/>
  <c r="F10" i="13"/>
  <c r="F9" i="13"/>
  <c r="F8" i="13"/>
  <c r="F7" i="13"/>
  <c r="F6" i="13"/>
  <c r="G18" i="13"/>
  <c r="F18" i="13"/>
  <c r="G17" i="13"/>
  <c r="F17" i="13"/>
  <c r="H2" i="12" l="1"/>
  <c r="I301" i="12" s="1"/>
  <c r="I272" i="12"/>
  <c r="I271" i="12"/>
  <c r="I258" i="12"/>
  <c r="I257" i="12"/>
  <c r="I247" i="12"/>
  <c r="I246" i="12"/>
  <c r="I233" i="12"/>
  <c r="I232" i="12"/>
  <c r="I222" i="12"/>
  <c r="I218" i="12"/>
  <c r="I209" i="12"/>
  <c r="I208" i="12"/>
  <c r="I199" i="12"/>
  <c r="I198" i="12"/>
  <c r="I187" i="12"/>
  <c r="I186" i="12"/>
  <c r="I177" i="12"/>
  <c r="I176" i="12"/>
  <c r="I167" i="12"/>
  <c r="I166" i="12"/>
  <c r="I155" i="12"/>
  <c r="I154" i="12"/>
  <c r="I145" i="12"/>
  <c r="I144" i="12"/>
  <c r="I135" i="12"/>
  <c r="I134" i="12"/>
  <c r="I123" i="12"/>
  <c r="I122" i="12"/>
  <c r="I113" i="12"/>
  <c r="I112" i="12"/>
  <c r="I103" i="12"/>
  <c r="I102" i="12"/>
  <c r="I91" i="12"/>
  <c r="I90" i="12"/>
  <c r="I81" i="12"/>
  <c r="I80" i="12"/>
  <c r="I71" i="12"/>
  <c r="I70" i="12"/>
  <c r="I59" i="12"/>
  <c r="I58" i="12"/>
  <c r="I49" i="12"/>
  <c r="I48" i="12"/>
  <c r="I47" i="12"/>
  <c r="I46" i="12"/>
  <c r="I39" i="12"/>
  <c r="I38" i="12"/>
  <c r="I35" i="12"/>
  <c r="I34" i="12"/>
  <c r="I27" i="12"/>
  <c r="I26" i="12"/>
  <c r="I25" i="12"/>
  <c r="I24" i="12"/>
  <c r="I17" i="12"/>
  <c r="I16" i="12"/>
  <c r="I15" i="12"/>
  <c r="I14" i="12"/>
  <c r="I7" i="12"/>
  <c r="I6" i="12"/>
  <c r="I3" i="12"/>
  <c r="I2" i="12"/>
  <c r="E13" i="12"/>
  <c r="E12" i="12"/>
  <c r="E5" i="12"/>
  <c r="E6" i="12"/>
  <c r="E7" i="12" l="1"/>
  <c r="I8" i="12"/>
  <c r="I18" i="12"/>
  <c r="I30" i="12"/>
  <c r="I40" i="12"/>
  <c r="I50" i="12"/>
  <c r="I62" i="12"/>
  <c r="I72" i="12"/>
  <c r="I82" i="12"/>
  <c r="I94" i="12"/>
  <c r="I104" i="12"/>
  <c r="I114" i="12"/>
  <c r="I126" i="12"/>
  <c r="I136" i="12"/>
  <c r="I146" i="12"/>
  <c r="I158" i="12"/>
  <c r="I168" i="12"/>
  <c r="I178" i="12"/>
  <c r="I190" i="12"/>
  <c r="I200" i="12"/>
  <c r="I210" i="12"/>
  <c r="I223" i="12"/>
  <c r="I234" i="12"/>
  <c r="I248" i="12"/>
  <c r="I262" i="12"/>
  <c r="I273" i="12"/>
  <c r="I9" i="12"/>
  <c r="I19" i="12"/>
  <c r="I31" i="12"/>
  <c r="I41" i="12"/>
  <c r="I51" i="12"/>
  <c r="I63" i="12"/>
  <c r="I73" i="12"/>
  <c r="I83" i="12"/>
  <c r="I95" i="12"/>
  <c r="I105" i="12"/>
  <c r="I115" i="12"/>
  <c r="I127" i="12"/>
  <c r="I137" i="12"/>
  <c r="I147" i="12"/>
  <c r="I159" i="12"/>
  <c r="I169" i="12"/>
  <c r="I179" i="12"/>
  <c r="I191" i="12"/>
  <c r="I201" i="12"/>
  <c r="I211" i="12"/>
  <c r="I224" i="12"/>
  <c r="I238" i="12"/>
  <c r="I249" i="12"/>
  <c r="I263" i="12"/>
  <c r="I274" i="12"/>
  <c r="I10" i="12"/>
  <c r="I22" i="12"/>
  <c r="I32" i="12"/>
  <c r="I42" i="12"/>
  <c r="I54" i="12"/>
  <c r="I64" i="12"/>
  <c r="I74" i="12"/>
  <c r="I86" i="12"/>
  <c r="I96" i="12"/>
  <c r="I106" i="12"/>
  <c r="I118" i="12"/>
  <c r="I128" i="12"/>
  <c r="I138" i="12"/>
  <c r="I150" i="12"/>
  <c r="I160" i="12"/>
  <c r="I170" i="12"/>
  <c r="I182" i="12"/>
  <c r="I192" i="12"/>
  <c r="I202" i="12"/>
  <c r="I214" i="12"/>
  <c r="I225" i="12"/>
  <c r="I239" i="12"/>
  <c r="I250" i="12"/>
  <c r="I264" i="12"/>
  <c r="I278" i="12"/>
  <c r="I11" i="12"/>
  <c r="I23" i="12"/>
  <c r="I33" i="12"/>
  <c r="I43" i="12"/>
  <c r="I55" i="12"/>
  <c r="I65" i="12"/>
  <c r="I75" i="12"/>
  <c r="I87" i="12"/>
  <c r="I97" i="12"/>
  <c r="I107" i="12"/>
  <c r="I119" i="12"/>
  <c r="I129" i="12"/>
  <c r="I139" i="12"/>
  <c r="I151" i="12"/>
  <c r="I161" i="12"/>
  <c r="I171" i="12"/>
  <c r="I183" i="12"/>
  <c r="I193" i="12"/>
  <c r="I203" i="12"/>
  <c r="I215" i="12"/>
  <c r="I226" i="12"/>
  <c r="I240" i="12"/>
  <c r="I254" i="12"/>
  <c r="I265" i="12"/>
  <c r="I279" i="12"/>
  <c r="I56" i="12"/>
  <c r="I66" i="12"/>
  <c r="I78" i="12"/>
  <c r="I88" i="12"/>
  <c r="I98" i="12"/>
  <c r="I110" i="12"/>
  <c r="I120" i="12"/>
  <c r="I130" i="12"/>
  <c r="I142" i="12"/>
  <c r="I152" i="12"/>
  <c r="I162" i="12"/>
  <c r="I174" i="12"/>
  <c r="I184" i="12"/>
  <c r="I194" i="12"/>
  <c r="I206" i="12"/>
  <c r="I216" i="12"/>
  <c r="I230" i="12"/>
  <c r="I241" i="12"/>
  <c r="I255" i="12"/>
  <c r="I266" i="12"/>
  <c r="I280" i="12"/>
  <c r="I57" i="12"/>
  <c r="I67" i="12"/>
  <c r="I79" i="12"/>
  <c r="I89" i="12"/>
  <c r="I99" i="12"/>
  <c r="I111" i="12"/>
  <c r="I121" i="12"/>
  <c r="I131" i="12"/>
  <c r="I143" i="12"/>
  <c r="I153" i="12"/>
  <c r="I163" i="12"/>
  <c r="I175" i="12"/>
  <c r="I185" i="12"/>
  <c r="I195" i="12"/>
  <c r="I207" i="12"/>
  <c r="I217" i="12"/>
  <c r="I231" i="12"/>
  <c r="I242" i="12"/>
  <c r="I256" i="12"/>
  <c r="I270" i="12"/>
  <c r="I281" i="12"/>
  <c r="I282" i="12"/>
  <c r="I286" i="12"/>
  <c r="I287" i="12"/>
  <c r="I288" i="12"/>
  <c r="I289" i="12"/>
  <c r="I290" i="12"/>
  <c r="I294" i="12"/>
  <c r="I295" i="12"/>
  <c r="I296" i="12"/>
  <c r="I297" i="12"/>
  <c r="I298" i="12"/>
  <c r="I299" i="12"/>
  <c r="I300" i="12"/>
  <c r="I219" i="12"/>
  <c r="I227" i="12"/>
  <c r="I235" i="12"/>
  <c r="I243" i="12"/>
  <c r="I251" i="12"/>
  <c r="I259" i="12"/>
  <c r="I267" i="12"/>
  <c r="I275" i="12"/>
  <c r="I283" i="12"/>
  <c r="I291" i="12"/>
  <c r="I4" i="12"/>
  <c r="I12" i="12"/>
  <c r="I20" i="12"/>
  <c r="I28" i="12"/>
  <c r="I36" i="12"/>
  <c r="I44" i="12"/>
  <c r="I52" i="12"/>
  <c r="I60" i="12"/>
  <c r="I68" i="12"/>
  <c r="I76" i="12"/>
  <c r="I84" i="12"/>
  <c r="I92" i="12"/>
  <c r="I100" i="12"/>
  <c r="I108" i="12"/>
  <c r="I116" i="12"/>
  <c r="I124" i="12"/>
  <c r="I132" i="12"/>
  <c r="I140" i="12"/>
  <c r="I148" i="12"/>
  <c r="I156" i="12"/>
  <c r="I164" i="12"/>
  <c r="I172" i="12"/>
  <c r="I180" i="12"/>
  <c r="I188" i="12"/>
  <c r="I196" i="12"/>
  <c r="I204" i="12"/>
  <c r="I212" i="12"/>
  <c r="I220" i="12"/>
  <c r="I228" i="12"/>
  <c r="I236" i="12"/>
  <c r="I244" i="12"/>
  <c r="I252" i="12"/>
  <c r="I260" i="12"/>
  <c r="I268" i="12"/>
  <c r="I276" i="12"/>
  <c r="I284" i="12"/>
  <c r="I292" i="12"/>
  <c r="I5" i="12"/>
  <c r="I13" i="12"/>
  <c r="I21" i="12"/>
  <c r="I29" i="12"/>
  <c r="I37" i="12"/>
  <c r="I45" i="12"/>
  <c r="I53" i="12"/>
  <c r="I61" i="12"/>
  <c r="I69" i="12"/>
  <c r="I77" i="12"/>
  <c r="I85" i="12"/>
  <c r="I93" i="12"/>
  <c r="I101" i="12"/>
  <c r="I109" i="12"/>
  <c r="I117" i="12"/>
  <c r="I125" i="12"/>
  <c r="I133" i="12"/>
  <c r="I141" i="12"/>
  <c r="I149" i="12"/>
  <c r="I157" i="12"/>
  <c r="I165" i="12"/>
  <c r="I173" i="12"/>
  <c r="I181" i="12"/>
  <c r="I189" i="12"/>
  <c r="I197" i="12"/>
  <c r="I205" i="12"/>
  <c r="I213" i="12"/>
  <c r="I221" i="12"/>
  <c r="I229" i="12"/>
  <c r="I237" i="12"/>
  <c r="I245" i="12"/>
  <c r="I253" i="12"/>
  <c r="I261" i="12"/>
  <c r="I269" i="12"/>
  <c r="I277" i="12"/>
  <c r="I285" i="12"/>
  <c r="I293" i="12"/>
  <c r="D80" i="34"/>
  <c r="D143" i="34"/>
  <c r="D22" i="34"/>
  <c r="D54" i="34"/>
  <c r="D103" i="34"/>
  <c r="D225" i="34"/>
  <c r="D146" i="34"/>
  <c r="D162" i="34"/>
  <c r="D283" i="34"/>
  <c r="D76" i="34"/>
  <c r="D196" i="34"/>
  <c r="D202" i="34"/>
  <c r="D256" i="34"/>
  <c r="D193" i="34"/>
  <c r="D211" i="34"/>
  <c r="D248" i="34"/>
  <c r="D274" i="34"/>
  <c r="D244" i="34"/>
  <c r="D127" i="34"/>
  <c r="D286" i="34"/>
  <c r="D4" i="34"/>
  <c r="D32" i="34"/>
  <c r="D266" i="34"/>
  <c r="D181" i="34"/>
  <c r="D59" i="34"/>
  <c r="D272" i="34"/>
  <c r="D195" i="34"/>
  <c r="D301" i="34"/>
  <c r="D145" i="34"/>
  <c r="D131" i="34"/>
  <c r="D112" i="34"/>
  <c r="D205" i="34"/>
  <c r="D47" i="34"/>
  <c r="D74" i="34"/>
  <c r="D100" i="34"/>
  <c r="D56" i="34"/>
  <c r="D130" i="34"/>
  <c r="D288" i="34"/>
  <c r="D165" i="34"/>
  <c r="D210" i="34"/>
  <c r="D46" i="34"/>
  <c r="D185" i="34"/>
  <c r="D279" i="34"/>
  <c r="D51" i="34"/>
  <c r="D200" i="34"/>
  <c r="D241" i="34"/>
  <c r="D52" i="34"/>
  <c r="D89" i="34"/>
  <c r="D296" i="34"/>
  <c r="D66" i="34"/>
  <c r="D238" i="34"/>
  <c r="D31" i="34"/>
  <c r="D180" i="34"/>
  <c r="D17" i="34"/>
  <c r="D255" i="34"/>
  <c r="D38" i="34"/>
  <c r="D86" i="34"/>
  <c r="D116" i="34"/>
  <c r="D35" i="34"/>
  <c r="D129" i="34"/>
  <c r="D158" i="34"/>
  <c r="D207" i="34"/>
  <c r="D142" i="34"/>
  <c r="D124" i="34"/>
  <c r="D39" i="34"/>
  <c r="D212" i="34"/>
  <c r="D91" i="34"/>
  <c r="D204" i="34"/>
  <c r="D174" i="34"/>
  <c r="D254" i="34"/>
  <c r="D11" i="34"/>
  <c r="D58" i="34"/>
  <c r="D147" i="34"/>
  <c r="D214" i="34"/>
  <c r="D14" i="34"/>
  <c r="D83" i="34"/>
  <c r="D117" i="34"/>
  <c r="D201" i="34"/>
  <c r="D184" i="34"/>
  <c r="D273" i="34"/>
  <c r="D217" i="34"/>
  <c r="D298" i="34"/>
  <c r="D40" i="34"/>
  <c r="D67" i="34"/>
  <c r="D188" i="34"/>
  <c r="D258" i="34"/>
  <c r="D139" i="34"/>
  <c r="D20" i="34"/>
  <c r="D265" i="34"/>
  <c r="D95" i="34"/>
  <c r="D277" i="34"/>
  <c r="D249" i="34"/>
  <c r="D291" i="34"/>
  <c r="D285" i="34"/>
  <c r="D138" i="34"/>
  <c r="D137" i="34"/>
  <c r="D168" i="34"/>
  <c r="D97" i="34"/>
  <c r="D292" i="34"/>
  <c r="D290" i="34"/>
  <c r="D109" i="34"/>
  <c r="D270" i="34"/>
  <c r="D281" i="34"/>
  <c r="D102" i="34"/>
  <c r="D8" i="34"/>
  <c r="D3" i="34"/>
  <c r="D2" i="34"/>
  <c r="D120" i="34"/>
  <c r="D237" i="34"/>
  <c r="D13" i="34"/>
  <c r="D18" i="34"/>
  <c r="D164" i="34"/>
  <c r="D26" i="34"/>
  <c r="D262" i="34"/>
  <c r="D213" i="34"/>
  <c r="D85" i="34"/>
  <c r="D10" i="34"/>
  <c r="D48" i="34"/>
  <c r="D275" i="34"/>
  <c r="D218" i="34"/>
  <c r="D230" i="34"/>
  <c r="D43" i="34"/>
  <c r="D215" i="34"/>
  <c r="D62" i="34"/>
  <c r="D28" i="34"/>
  <c r="D156" i="34"/>
  <c r="D264" i="34"/>
  <c r="D300" i="34"/>
  <c r="D5" i="34"/>
  <c r="D297" i="34"/>
  <c r="D148" i="34"/>
  <c r="D88" i="34"/>
  <c r="D257" i="34"/>
  <c r="D293" i="34"/>
  <c r="D251" i="34"/>
  <c r="D178" i="34"/>
  <c r="D123" i="34"/>
  <c r="D25" i="34"/>
  <c r="D240" i="34"/>
  <c r="D222" i="34"/>
  <c r="D239" i="34"/>
  <c r="D268" i="34"/>
  <c r="D166" i="34"/>
  <c r="D189" i="34"/>
  <c r="D113" i="34"/>
  <c r="D108" i="34"/>
  <c r="D299" i="34"/>
  <c r="D34" i="34"/>
  <c r="D229" i="34"/>
  <c r="D21" i="34"/>
  <c r="D144" i="34"/>
  <c r="D79" i="34"/>
  <c r="D172" i="34"/>
  <c r="D159" i="34"/>
  <c r="D198" i="34"/>
  <c r="D224" i="34"/>
  <c r="D278" i="34"/>
  <c r="D42" i="34"/>
  <c r="D171" i="34"/>
  <c r="D223" i="34"/>
  <c r="D208" i="34"/>
  <c r="D167" i="34"/>
  <c r="D197" i="34"/>
  <c r="D280" i="34"/>
  <c r="D94" i="34"/>
  <c r="D191" i="34"/>
  <c r="D187" i="34"/>
  <c r="D206" i="34"/>
  <c r="D128" i="34"/>
  <c r="D295" i="34"/>
  <c r="D84" i="34"/>
  <c r="D44" i="34"/>
  <c r="D136" i="34"/>
  <c r="D135" i="34"/>
  <c r="D149" i="34"/>
  <c r="D269" i="34"/>
  <c r="D134" i="34"/>
  <c r="D133" i="34"/>
  <c r="D132" i="34"/>
  <c r="D27" i="34"/>
  <c r="D232" i="34"/>
  <c r="D60" i="34"/>
  <c r="D235" i="34"/>
  <c r="D37" i="34"/>
  <c r="D141" i="34"/>
  <c r="D104" i="34"/>
  <c r="D253" i="34"/>
  <c r="D227" i="34"/>
  <c r="D160" i="34"/>
  <c r="D183" i="34"/>
  <c r="D220" i="34"/>
  <c r="D263" i="34"/>
  <c r="D276" i="34"/>
  <c r="D182" i="34"/>
  <c r="D176" i="34"/>
  <c r="D151" i="34"/>
  <c r="D243" i="34"/>
  <c r="D75" i="34"/>
  <c r="D24" i="34"/>
  <c r="D154" i="34"/>
  <c r="D157" i="34"/>
  <c r="D45" i="34"/>
  <c r="D77" i="34"/>
  <c r="D36" i="34"/>
  <c r="D16" i="34"/>
  <c r="D152" i="34"/>
  <c r="D267" i="34"/>
  <c r="D81" i="34"/>
  <c r="D29" i="34"/>
  <c r="D228" i="34"/>
  <c r="D30" i="34"/>
  <c r="D153" i="34"/>
  <c r="D6" i="34"/>
  <c r="D161" i="34"/>
  <c r="D190" i="34"/>
  <c r="D247" i="34"/>
  <c r="D72" i="34"/>
  <c r="D111" i="34"/>
  <c r="D82" i="34"/>
  <c r="D169" i="34"/>
  <c r="D110" i="34"/>
  <c r="D203" i="34"/>
  <c r="D90" i="34"/>
  <c r="D87" i="34"/>
  <c r="D73" i="34"/>
  <c r="D226" i="34"/>
  <c r="D199" i="34"/>
  <c r="D98" i="34"/>
  <c r="D99" i="34"/>
  <c r="D170" i="34"/>
  <c r="D163" i="34"/>
  <c r="D186" i="34"/>
  <c r="D233" i="34"/>
  <c r="D55" i="34"/>
  <c r="D194" i="34"/>
  <c r="D287" i="34"/>
  <c r="D49" i="34"/>
  <c r="D63" i="34"/>
  <c r="D19" i="34"/>
  <c r="D68" i="34"/>
  <c r="D101" i="34"/>
  <c r="D289" i="34"/>
  <c r="D114" i="34"/>
  <c r="D250" i="34"/>
  <c r="D71" i="34"/>
  <c r="D64" i="34"/>
  <c r="D245" i="34"/>
  <c r="D119" i="34"/>
  <c r="D234" i="34"/>
  <c r="D61" i="34"/>
  <c r="D271" i="34"/>
  <c r="D231" i="34"/>
  <c r="D221" i="34"/>
  <c r="D15" i="34"/>
  <c r="D236" i="34"/>
  <c r="D9" i="34"/>
  <c r="D252" i="34"/>
  <c r="D65" i="34"/>
  <c r="D53" i="34"/>
  <c r="D209" i="34"/>
  <c r="D125" i="34"/>
  <c r="D179" i="34"/>
  <c r="D78" i="34"/>
  <c r="D173" i="34"/>
  <c r="D121" i="34"/>
  <c r="D260" i="34"/>
  <c r="D96" i="34"/>
  <c r="D242" i="34"/>
  <c r="D69" i="34"/>
  <c r="D259" i="34"/>
  <c r="D282" i="34"/>
  <c r="D219" i="34"/>
  <c r="D140" i="34"/>
  <c r="D92" i="34"/>
  <c r="D126" i="34"/>
  <c r="D118" i="34"/>
  <c r="D93" i="34"/>
  <c r="D294" i="34"/>
  <c r="D41" i="34"/>
  <c r="D23" i="34"/>
  <c r="D12" i="34"/>
  <c r="D7" i="34"/>
  <c r="D50" i="34"/>
  <c r="D284" i="34"/>
  <c r="D70" i="34"/>
  <c r="D122" i="34"/>
  <c r="D107" i="34"/>
  <c r="D106" i="34"/>
  <c r="D115" i="34"/>
  <c r="D261" i="34"/>
  <c r="D33" i="34"/>
  <c r="D216" i="34"/>
  <c r="D150" i="34"/>
  <c r="D105" i="34"/>
  <c r="D155" i="34"/>
  <c r="D192" i="34"/>
  <c r="D177" i="34"/>
  <c r="D246" i="34"/>
  <c r="D57" i="34"/>
  <c r="D175" i="34"/>
  <c r="E11" i="4"/>
  <c r="E10" i="4"/>
  <c r="E7" i="4"/>
  <c r="E6" i="4"/>
  <c r="E3" i="4"/>
  <c r="E1" i="43"/>
  <c r="E5" i="43"/>
  <c r="E9" i="43"/>
  <c r="N13" i="24"/>
  <c r="E11" i="43"/>
  <c r="E7" i="43"/>
  <c r="E3" i="43"/>
  <c r="W302" i="33"/>
  <c r="W301" i="33"/>
  <c r="W300" i="33"/>
  <c r="W299" i="33"/>
  <c r="W298" i="33"/>
  <c r="W297" i="33"/>
  <c r="W296" i="33"/>
  <c r="W295" i="33"/>
  <c r="W294" i="33"/>
  <c r="W293" i="33"/>
  <c r="W292" i="33"/>
  <c r="W291" i="33"/>
  <c r="W290" i="33"/>
  <c r="W289" i="33"/>
  <c r="W288" i="33"/>
  <c r="W287" i="33"/>
  <c r="W286" i="33"/>
  <c r="W285" i="33"/>
  <c r="W284" i="33"/>
  <c r="W283" i="33"/>
  <c r="W282" i="33"/>
  <c r="W281" i="33"/>
  <c r="W280" i="33"/>
  <c r="W279" i="33"/>
  <c r="W278" i="33"/>
  <c r="W277" i="33"/>
  <c r="W276" i="33"/>
  <c r="W275" i="33"/>
  <c r="W274" i="33"/>
  <c r="W273" i="33"/>
  <c r="W272" i="33"/>
  <c r="W271" i="33"/>
  <c r="W270" i="33"/>
  <c r="W269" i="33"/>
  <c r="W268" i="33"/>
  <c r="W267" i="33"/>
  <c r="W266" i="33"/>
  <c r="W265" i="33"/>
  <c r="W264" i="33"/>
  <c r="W263" i="33"/>
  <c r="W262" i="33"/>
  <c r="W261" i="33"/>
  <c r="W260" i="33"/>
  <c r="W259" i="33"/>
  <c r="W258" i="33"/>
  <c r="W257" i="33"/>
  <c r="W256" i="33"/>
  <c r="W255" i="33"/>
  <c r="W254" i="33"/>
  <c r="W253" i="33"/>
  <c r="W252" i="33"/>
  <c r="W251" i="33"/>
  <c r="W250" i="33"/>
  <c r="W249" i="33"/>
  <c r="W248" i="33"/>
  <c r="W247" i="33"/>
  <c r="W246" i="33"/>
  <c r="W245" i="33"/>
  <c r="W244" i="33"/>
  <c r="W243" i="33"/>
  <c r="W242" i="33"/>
  <c r="W241" i="33"/>
  <c r="W240" i="33"/>
  <c r="W239" i="33"/>
  <c r="W238" i="33"/>
  <c r="W237" i="33"/>
  <c r="W236" i="33"/>
  <c r="W235" i="33"/>
  <c r="W234" i="33"/>
  <c r="W233" i="33"/>
  <c r="W232" i="33"/>
  <c r="W231" i="33"/>
  <c r="W230" i="33"/>
  <c r="W229" i="33"/>
  <c r="W228" i="33"/>
  <c r="W227" i="33"/>
  <c r="W226" i="33"/>
  <c r="W225" i="33"/>
  <c r="W224" i="33"/>
  <c r="W223" i="33"/>
  <c r="W222" i="33"/>
  <c r="W221" i="33"/>
  <c r="W220" i="33"/>
  <c r="W219" i="33"/>
  <c r="W218" i="33"/>
  <c r="W217" i="33"/>
  <c r="W216" i="33"/>
  <c r="W215" i="33"/>
  <c r="W214" i="33"/>
  <c r="W213" i="33"/>
  <c r="W212" i="33"/>
  <c r="W211" i="33"/>
  <c r="W210" i="33"/>
  <c r="W209" i="33"/>
  <c r="W208" i="33"/>
  <c r="W207" i="33"/>
  <c r="W206" i="33"/>
  <c r="W205" i="33"/>
  <c r="W204" i="33"/>
  <c r="W203" i="33"/>
  <c r="W202" i="33"/>
  <c r="W201" i="33"/>
  <c r="W200" i="33"/>
  <c r="W199" i="33"/>
  <c r="W198" i="33"/>
  <c r="W197" i="33"/>
  <c r="W196" i="33"/>
  <c r="W195" i="33"/>
  <c r="W194" i="33"/>
  <c r="W193" i="33"/>
  <c r="W192" i="33"/>
  <c r="W191" i="33"/>
  <c r="W190" i="33"/>
  <c r="W189" i="33"/>
  <c r="W188" i="33"/>
  <c r="W187" i="33"/>
  <c r="W186" i="33"/>
  <c r="W185" i="33"/>
  <c r="W184" i="33"/>
  <c r="W183" i="33"/>
  <c r="W182" i="33"/>
  <c r="W181" i="33"/>
  <c r="W180" i="33"/>
  <c r="W179" i="33"/>
  <c r="W178" i="33"/>
  <c r="W177" i="33"/>
  <c r="W176" i="33"/>
  <c r="W175" i="33"/>
  <c r="W174" i="33"/>
  <c r="W173" i="33"/>
  <c r="W172" i="33"/>
  <c r="W171" i="33"/>
  <c r="W170" i="33"/>
  <c r="W169" i="33"/>
  <c r="W168" i="33"/>
  <c r="W167" i="33"/>
  <c r="W166" i="33"/>
  <c r="W165" i="33"/>
  <c r="W164" i="33"/>
  <c r="W163" i="33"/>
  <c r="W162" i="33"/>
  <c r="W161" i="33"/>
  <c r="W160" i="33"/>
  <c r="W159" i="33"/>
  <c r="W158" i="33"/>
  <c r="W157" i="33"/>
  <c r="W156" i="33"/>
  <c r="W155" i="33"/>
  <c r="W154" i="33"/>
  <c r="W153" i="33"/>
  <c r="W152" i="33"/>
  <c r="W151" i="33"/>
  <c r="W150" i="33"/>
  <c r="W149" i="33"/>
  <c r="W148" i="33"/>
  <c r="W147" i="33"/>
  <c r="W146" i="33"/>
  <c r="W145" i="33"/>
  <c r="W144" i="33"/>
  <c r="W143" i="33"/>
  <c r="W142" i="33"/>
  <c r="W141" i="33"/>
  <c r="W140" i="33"/>
  <c r="W139" i="33"/>
  <c r="W138" i="33"/>
  <c r="W137" i="33"/>
  <c r="W136" i="33"/>
  <c r="W135" i="33"/>
  <c r="W134" i="33"/>
  <c r="W133" i="33"/>
  <c r="W132" i="33"/>
  <c r="W131" i="33"/>
  <c r="W130" i="33"/>
  <c r="W129" i="33"/>
  <c r="W128" i="33"/>
  <c r="W127" i="33"/>
  <c r="W126" i="33"/>
  <c r="W125" i="33"/>
  <c r="W124" i="33"/>
  <c r="W123" i="33"/>
  <c r="W122" i="33"/>
  <c r="W121" i="33"/>
  <c r="W120" i="33"/>
  <c r="W119" i="33"/>
  <c r="W118" i="33"/>
  <c r="W117" i="33"/>
  <c r="W116" i="33"/>
  <c r="W115" i="33"/>
  <c r="W114" i="33"/>
  <c r="W113" i="33"/>
  <c r="W112" i="33"/>
  <c r="W111" i="33"/>
  <c r="W110" i="33"/>
  <c r="W109" i="33"/>
  <c r="W108" i="33"/>
  <c r="W107" i="33"/>
  <c r="W106" i="33"/>
  <c r="W105" i="33"/>
  <c r="W104" i="33"/>
  <c r="W103" i="33"/>
  <c r="W102" i="33"/>
  <c r="W101" i="33"/>
  <c r="W100" i="33"/>
  <c r="W99" i="33"/>
  <c r="W98" i="33"/>
  <c r="W97" i="33"/>
  <c r="W96" i="33"/>
  <c r="W95" i="33"/>
  <c r="W94" i="33"/>
  <c r="W93" i="33"/>
  <c r="W92" i="33"/>
  <c r="W91" i="33"/>
  <c r="W90" i="33"/>
  <c r="W89" i="33"/>
  <c r="W88" i="33"/>
  <c r="W87" i="33"/>
  <c r="W86" i="33"/>
  <c r="W85" i="33"/>
  <c r="W84" i="33"/>
  <c r="W83" i="33"/>
  <c r="W82" i="33"/>
  <c r="W81" i="33"/>
  <c r="W80" i="33"/>
  <c r="W79" i="33"/>
  <c r="W78" i="33"/>
  <c r="W77" i="33"/>
  <c r="W76" i="33"/>
  <c r="W75" i="33"/>
  <c r="W74" i="33"/>
  <c r="W73" i="33"/>
  <c r="W72" i="33"/>
  <c r="W71" i="33"/>
  <c r="W70" i="33"/>
  <c r="W69" i="33"/>
  <c r="W68" i="33"/>
  <c r="W67" i="33"/>
  <c r="W66" i="33"/>
  <c r="W65" i="33"/>
  <c r="W64" i="33"/>
  <c r="W63" i="33"/>
  <c r="W62" i="33"/>
  <c r="W61" i="33"/>
  <c r="W60" i="33"/>
  <c r="W59" i="33"/>
  <c r="W58" i="33"/>
  <c r="W57" i="33"/>
  <c r="W56" i="33"/>
  <c r="W55" i="33"/>
  <c r="W54" i="33"/>
  <c r="W53" i="33"/>
  <c r="W52" i="33"/>
  <c r="W51" i="33"/>
  <c r="W50" i="33"/>
  <c r="W49" i="33"/>
  <c r="W48" i="33"/>
  <c r="W47" i="33"/>
  <c r="W46" i="33"/>
  <c r="W45" i="33"/>
  <c r="W44" i="33"/>
  <c r="W43" i="33"/>
  <c r="W42" i="33"/>
  <c r="W41" i="33"/>
  <c r="W40" i="33"/>
  <c r="W39" i="33"/>
  <c r="W38" i="33"/>
  <c r="W37" i="33"/>
  <c r="W36" i="33"/>
  <c r="W35" i="33"/>
  <c r="W34" i="33"/>
  <c r="W33" i="33"/>
  <c r="W32" i="33"/>
  <c r="W31" i="33"/>
  <c r="W30" i="33"/>
  <c r="W29" i="33"/>
  <c r="W28" i="33"/>
  <c r="W27" i="33"/>
  <c r="W26" i="33"/>
  <c r="W25" i="33"/>
  <c r="W24" i="33"/>
  <c r="W23" i="33"/>
  <c r="W22" i="33"/>
  <c r="W21" i="33"/>
  <c r="W20" i="33"/>
  <c r="W19" i="33"/>
  <c r="W18" i="33"/>
  <c r="W17" i="33"/>
  <c r="W16" i="33"/>
  <c r="W15" i="33"/>
  <c r="W14" i="33"/>
  <c r="W13" i="33"/>
  <c r="W12" i="33"/>
  <c r="W11" i="33"/>
  <c r="W10" i="33"/>
  <c r="W9" i="33"/>
  <c r="W8" i="33"/>
  <c r="W7" i="33"/>
  <c r="W6" i="33"/>
  <c r="W5" i="33"/>
  <c r="W4" i="33"/>
  <c r="W3" i="33"/>
  <c r="U302" i="33"/>
  <c r="U301" i="33"/>
  <c r="U300" i="33"/>
  <c r="U299" i="33"/>
  <c r="U298" i="33"/>
  <c r="U297" i="33"/>
  <c r="U296" i="33"/>
  <c r="U295" i="33"/>
  <c r="U294" i="33"/>
  <c r="U293" i="33"/>
  <c r="U292" i="33"/>
  <c r="U291" i="33"/>
  <c r="U290" i="33"/>
  <c r="U289" i="33"/>
  <c r="U288" i="33"/>
  <c r="U287" i="33"/>
  <c r="U286" i="33"/>
  <c r="U285" i="33"/>
  <c r="U284" i="33"/>
  <c r="U283" i="33"/>
  <c r="U282" i="33"/>
  <c r="U281" i="33"/>
  <c r="U280" i="33"/>
  <c r="U279" i="33"/>
  <c r="U278" i="33"/>
  <c r="U277" i="33"/>
  <c r="U276" i="33"/>
  <c r="U275" i="33"/>
  <c r="U274" i="33"/>
  <c r="U273" i="33"/>
  <c r="U272" i="33"/>
  <c r="U271" i="33"/>
  <c r="U270" i="33"/>
  <c r="U269" i="33"/>
  <c r="U268" i="33"/>
  <c r="U267" i="33"/>
  <c r="U266" i="33"/>
  <c r="U265" i="33"/>
  <c r="U264" i="33"/>
  <c r="U263" i="33"/>
  <c r="U262" i="33"/>
  <c r="U261" i="33"/>
  <c r="U260" i="33"/>
  <c r="U259" i="33"/>
  <c r="U258" i="33"/>
  <c r="U257" i="33"/>
  <c r="U256" i="33"/>
  <c r="U255" i="33"/>
  <c r="U254" i="33"/>
  <c r="U253" i="33"/>
  <c r="U252" i="33"/>
  <c r="U251" i="33"/>
  <c r="U250" i="33"/>
  <c r="U249" i="33"/>
  <c r="U248" i="33"/>
  <c r="U247" i="33"/>
  <c r="U246" i="33"/>
  <c r="U245" i="33"/>
  <c r="U244" i="33"/>
  <c r="U243" i="33"/>
  <c r="U242" i="33"/>
  <c r="U241" i="33"/>
  <c r="U240" i="33"/>
  <c r="U239" i="33"/>
  <c r="U238" i="33"/>
  <c r="U237" i="33"/>
  <c r="U236" i="33"/>
  <c r="U235" i="33"/>
  <c r="U234" i="33"/>
  <c r="U233" i="33"/>
  <c r="U232" i="33"/>
  <c r="U231" i="33"/>
  <c r="U230" i="33"/>
  <c r="U229" i="33"/>
  <c r="U228" i="33"/>
  <c r="U227" i="33"/>
  <c r="U226" i="33"/>
  <c r="U225" i="33"/>
  <c r="U224" i="33"/>
  <c r="U223" i="33"/>
  <c r="U222" i="33"/>
  <c r="U221" i="33"/>
  <c r="U220" i="33"/>
  <c r="U219" i="33"/>
  <c r="U218" i="33"/>
  <c r="U217" i="33"/>
  <c r="U216" i="33"/>
  <c r="U215" i="33"/>
  <c r="U214" i="33"/>
  <c r="U213" i="33"/>
  <c r="U212" i="33"/>
  <c r="U211" i="33"/>
  <c r="U210" i="33"/>
  <c r="U209" i="33"/>
  <c r="U208" i="33"/>
  <c r="U207" i="33"/>
  <c r="U206" i="33"/>
  <c r="U205" i="33"/>
  <c r="U204" i="33"/>
  <c r="U203" i="33"/>
  <c r="U202" i="33"/>
  <c r="U201" i="33"/>
  <c r="U200" i="33"/>
  <c r="U199" i="33"/>
  <c r="U198" i="33"/>
  <c r="U197" i="33"/>
  <c r="U196" i="33"/>
  <c r="U195" i="33"/>
  <c r="U194" i="33"/>
  <c r="U193" i="33"/>
  <c r="U192" i="33"/>
  <c r="U191" i="33"/>
  <c r="U190" i="33"/>
  <c r="U189" i="33"/>
  <c r="U188" i="33"/>
  <c r="U187" i="33"/>
  <c r="U186" i="33"/>
  <c r="U185" i="33"/>
  <c r="U184" i="33"/>
  <c r="U183" i="33"/>
  <c r="U182" i="33"/>
  <c r="U181" i="33"/>
  <c r="U180" i="33"/>
  <c r="U179" i="33"/>
  <c r="U178" i="33"/>
  <c r="U177" i="33"/>
  <c r="U176" i="33"/>
  <c r="U175" i="33"/>
  <c r="U174" i="33"/>
  <c r="U173" i="33"/>
  <c r="U172" i="33"/>
  <c r="U171" i="33"/>
  <c r="U170" i="33"/>
  <c r="U169" i="33"/>
  <c r="U168" i="33"/>
  <c r="U167" i="33"/>
  <c r="U166" i="33"/>
  <c r="U165" i="33"/>
  <c r="U164" i="33"/>
  <c r="U163" i="33"/>
  <c r="U162" i="33"/>
  <c r="U161" i="33"/>
  <c r="U160" i="33"/>
  <c r="U159" i="33"/>
  <c r="U158" i="33"/>
  <c r="U157" i="33"/>
  <c r="U156" i="33"/>
  <c r="U155" i="33"/>
  <c r="U154" i="33"/>
  <c r="U153" i="33"/>
  <c r="U152" i="33"/>
  <c r="U151" i="33"/>
  <c r="U150" i="33"/>
  <c r="U149" i="33"/>
  <c r="U148" i="33"/>
  <c r="U147" i="33"/>
  <c r="U146" i="33"/>
  <c r="U145" i="33"/>
  <c r="U144" i="33"/>
  <c r="U143" i="33"/>
  <c r="U142" i="33"/>
  <c r="U141" i="33"/>
  <c r="U140" i="33"/>
  <c r="U139" i="33"/>
  <c r="U138" i="33"/>
  <c r="U137" i="33"/>
  <c r="U136" i="33"/>
  <c r="U135" i="33"/>
  <c r="U134" i="33"/>
  <c r="U133" i="33"/>
  <c r="U132" i="33"/>
  <c r="U131" i="33"/>
  <c r="U130" i="33"/>
  <c r="U129" i="33"/>
  <c r="U128" i="33"/>
  <c r="U127" i="33"/>
  <c r="U126" i="33"/>
  <c r="U125" i="33"/>
  <c r="U124" i="33"/>
  <c r="U123" i="33"/>
  <c r="U122" i="33"/>
  <c r="U121" i="33"/>
  <c r="U120" i="33"/>
  <c r="U119" i="33"/>
  <c r="U118" i="33"/>
  <c r="U117" i="33"/>
  <c r="U116" i="33"/>
  <c r="U115" i="33"/>
  <c r="U114" i="33"/>
  <c r="U113" i="33"/>
  <c r="U112" i="33"/>
  <c r="U111" i="33"/>
  <c r="U110" i="33"/>
  <c r="U109" i="33"/>
  <c r="U108" i="33"/>
  <c r="U107" i="33"/>
  <c r="U106" i="33"/>
  <c r="U105" i="33"/>
  <c r="U104" i="33"/>
  <c r="U103" i="33"/>
  <c r="U102" i="33"/>
  <c r="U101" i="33"/>
  <c r="U100" i="33"/>
  <c r="U99" i="33"/>
  <c r="U98" i="33"/>
  <c r="U97" i="33"/>
  <c r="U96" i="33"/>
  <c r="U95" i="33"/>
  <c r="U94" i="33"/>
  <c r="U93" i="33"/>
  <c r="U92" i="33"/>
  <c r="U91" i="33"/>
  <c r="U90" i="33"/>
  <c r="U89" i="33"/>
  <c r="U88" i="33"/>
  <c r="U87" i="33"/>
  <c r="U86" i="33"/>
  <c r="U85" i="33"/>
  <c r="U84" i="33"/>
  <c r="U83" i="33"/>
  <c r="U82" i="33"/>
  <c r="U81" i="33"/>
  <c r="U80" i="33"/>
  <c r="U79" i="33"/>
  <c r="U78" i="33"/>
  <c r="U77" i="33"/>
  <c r="U76" i="33"/>
  <c r="U75" i="33"/>
  <c r="U74" i="33"/>
  <c r="U73" i="33"/>
  <c r="U72" i="33"/>
  <c r="U71" i="33"/>
  <c r="U70" i="33"/>
  <c r="U69" i="33"/>
  <c r="U68" i="33"/>
  <c r="U67" i="33"/>
  <c r="U66" i="33"/>
  <c r="U65" i="33"/>
  <c r="U64" i="33"/>
  <c r="U63" i="33"/>
  <c r="U62" i="33"/>
  <c r="U61" i="33"/>
  <c r="U60" i="33"/>
  <c r="U59" i="33"/>
  <c r="U58" i="33"/>
  <c r="U57" i="33"/>
  <c r="U56" i="33"/>
  <c r="U55" i="33"/>
  <c r="U54" i="33"/>
  <c r="U53" i="33"/>
  <c r="U52" i="33"/>
  <c r="U51" i="33"/>
  <c r="U50" i="33"/>
  <c r="U49" i="33"/>
  <c r="U48" i="33"/>
  <c r="U47" i="33"/>
  <c r="U46" i="33"/>
  <c r="U45" i="33"/>
  <c r="U44" i="33"/>
  <c r="U43" i="33"/>
  <c r="U42" i="33"/>
  <c r="U41" i="33"/>
  <c r="U40" i="33"/>
  <c r="U39" i="33"/>
  <c r="U38" i="33"/>
  <c r="U37" i="33"/>
  <c r="U36" i="33"/>
  <c r="U35" i="33"/>
  <c r="U34" i="33"/>
  <c r="U33" i="33"/>
  <c r="U32" i="33"/>
  <c r="U31" i="33"/>
  <c r="U30" i="33"/>
  <c r="U29" i="33"/>
  <c r="U28" i="33"/>
  <c r="U27" i="33"/>
  <c r="U26" i="33"/>
  <c r="U25" i="33"/>
  <c r="U24" i="33"/>
  <c r="U23" i="33"/>
  <c r="U22" i="33"/>
  <c r="U21" i="33"/>
  <c r="U20" i="33"/>
  <c r="U19" i="33"/>
  <c r="U18" i="33"/>
  <c r="U17" i="33"/>
  <c r="U16" i="33"/>
  <c r="U15" i="33"/>
  <c r="U14" i="33"/>
  <c r="U13" i="33"/>
  <c r="U12" i="33"/>
  <c r="U11" i="33"/>
  <c r="U10" i="33"/>
  <c r="U9" i="33"/>
  <c r="U8" i="33"/>
  <c r="U7" i="33"/>
  <c r="U6" i="33"/>
  <c r="U5" i="33"/>
  <c r="U4" i="33"/>
  <c r="U3" i="33"/>
  <c r="S302" i="33"/>
  <c r="S301" i="33"/>
  <c r="S300" i="33"/>
  <c r="S299" i="33"/>
  <c r="S298" i="33"/>
  <c r="S297" i="33"/>
  <c r="S296" i="33"/>
  <c r="S295" i="33"/>
  <c r="S294" i="33"/>
  <c r="S293" i="33"/>
  <c r="S292" i="33"/>
  <c r="S291" i="33"/>
  <c r="S290" i="33"/>
  <c r="S289" i="33"/>
  <c r="S288" i="33"/>
  <c r="S287" i="33"/>
  <c r="S286" i="33"/>
  <c r="S285" i="33"/>
  <c r="S284" i="33"/>
  <c r="S283" i="33"/>
  <c r="S282" i="33"/>
  <c r="S281" i="33"/>
  <c r="S280" i="33"/>
  <c r="S279" i="33"/>
  <c r="S278" i="33"/>
  <c r="S277" i="33"/>
  <c r="S276" i="33"/>
  <c r="S275" i="33"/>
  <c r="S274" i="33"/>
  <c r="S273" i="33"/>
  <c r="S272" i="33"/>
  <c r="S271" i="33"/>
  <c r="S270" i="33"/>
  <c r="S269" i="33"/>
  <c r="S268" i="33"/>
  <c r="S267" i="33"/>
  <c r="S266" i="33"/>
  <c r="S265" i="33"/>
  <c r="S264" i="33"/>
  <c r="S263" i="33"/>
  <c r="S262" i="33"/>
  <c r="S261" i="33"/>
  <c r="S260" i="33"/>
  <c r="S259" i="33"/>
  <c r="S258" i="33"/>
  <c r="S257" i="33"/>
  <c r="S256" i="33"/>
  <c r="S255" i="33"/>
  <c r="S254" i="33"/>
  <c r="S253" i="33"/>
  <c r="S252" i="33"/>
  <c r="S251" i="33"/>
  <c r="S250" i="33"/>
  <c r="S249" i="33"/>
  <c r="S248" i="33"/>
  <c r="S247" i="33"/>
  <c r="S246" i="33"/>
  <c r="S245" i="33"/>
  <c r="S244" i="33"/>
  <c r="S243" i="33"/>
  <c r="S242" i="33"/>
  <c r="S241" i="33"/>
  <c r="S240" i="33"/>
  <c r="S239" i="33"/>
  <c r="S238" i="33"/>
  <c r="S237" i="33"/>
  <c r="S236" i="33"/>
  <c r="S235" i="33"/>
  <c r="S234" i="33"/>
  <c r="S233" i="33"/>
  <c r="S232" i="33"/>
  <c r="S231" i="33"/>
  <c r="S230" i="33"/>
  <c r="S229" i="33"/>
  <c r="S228" i="33"/>
  <c r="S227" i="33"/>
  <c r="S226" i="33"/>
  <c r="S225" i="33"/>
  <c r="S224" i="33"/>
  <c r="S223" i="33"/>
  <c r="S222" i="33"/>
  <c r="S221" i="33"/>
  <c r="S220" i="33"/>
  <c r="S219" i="33"/>
  <c r="S218" i="33"/>
  <c r="S217" i="33"/>
  <c r="S216" i="33"/>
  <c r="S215" i="33"/>
  <c r="S214" i="33"/>
  <c r="S213" i="33"/>
  <c r="S212" i="33"/>
  <c r="S211" i="33"/>
  <c r="S210" i="33"/>
  <c r="S209" i="33"/>
  <c r="S208" i="33"/>
  <c r="S207" i="33"/>
  <c r="S206" i="33"/>
  <c r="S205" i="33"/>
  <c r="S204" i="33"/>
  <c r="S203" i="33"/>
  <c r="S202" i="33"/>
  <c r="S201" i="33"/>
  <c r="S200" i="33"/>
  <c r="S199" i="33"/>
  <c r="S198" i="33"/>
  <c r="S197" i="33"/>
  <c r="S196" i="33"/>
  <c r="S195" i="33"/>
  <c r="S194" i="33"/>
  <c r="S193" i="33"/>
  <c r="S192" i="33"/>
  <c r="S191" i="33"/>
  <c r="S190" i="33"/>
  <c r="S189" i="33"/>
  <c r="S188" i="33"/>
  <c r="S187" i="33"/>
  <c r="S186" i="33"/>
  <c r="S185" i="33"/>
  <c r="S184" i="33"/>
  <c r="S183" i="33"/>
  <c r="S182" i="33"/>
  <c r="S181" i="33"/>
  <c r="S180" i="33"/>
  <c r="S179" i="33"/>
  <c r="S178" i="33"/>
  <c r="S177" i="33"/>
  <c r="S176" i="33"/>
  <c r="S175" i="33"/>
  <c r="S174" i="33"/>
  <c r="S173" i="33"/>
  <c r="S172" i="33"/>
  <c r="S171" i="33"/>
  <c r="S170" i="33"/>
  <c r="S169" i="33"/>
  <c r="S168" i="33"/>
  <c r="S167" i="33"/>
  <c r="S166" i="33"/>
  <c r="S165" i="33"/>
  <c r="S164" i="33"/>
  <c r="S163" i="33"/>
  <c r="S162" i="33"/>
  <c r="S161" i="33"/>
  <c r="S160" i="33"/>
  <c r="S159" i="33"/>
  <c r="S158" i="33"/>
  <c r="S157" i="33"/>
  <c r="S156" i="33"/>
  <c r="S155" i="33"/>
  <c r="S154" i="33"/>
  <c r="S153" i="33"/>
  <c r="S152" i="33"/>
  <c r="S151" i="33"/>
  <c r="S150" i="33"/>
  <c r="S149" i="33"/>
  <c r="S148" i="33"/>
  <c r="S147" i="33"/>
  <c r="S146" i="33"/>
  <c r="S145" i="33"/>
  <c r="S144" i="33"/>
  <c r="S143" i="33"/>
  <c r="S142" i="33"/>
  <c r="S141" i="33"/>
  <c r="S140" i="33"/>
  <c r="S139" i="33"/>
  <c r="S138" i="33"/>
  <c r="S137" i="33"/>
  <c r="S136" i="33"/>
  <c r="S135" i="33"/>
  <c r="S134" i="33"/>
  <c r="S133" i="33"/>
  <c r="S132" i="33"/>
  <c r="S131" i="33"/>
  <c r="S130" i="33"/>
  <c r="S129" i="33"/>
  <c r="S128" i="33"/>
  <c r="S127" i="33"/>
  <c r="S126" i="33"/>
  <c r="S125" i="33"/>
  <c r="S124" i="33"/>
  <c r="S123" i="33"/>
  <c r="S122" i="33"/>
  <c r="S121" i="33"/>
  <c r="S120" i="33"/>
  <c r="S119" i="33"/>
  <c r="S118" i="33"/>
  <c r="S117" i="33"/>
  <c r="S116" i="33"/>
  <c r="S115" i="33"/>
  <c r="S114" i="33"/>
  <c r="S113" i="33"/>
  <c r="S112" i="33"/>
  <c r="S111" i="33"/>
  <c r="S110" i="33"/>
  <c r="S109" i="33"/>
  <c r="S108" i="33"/>
  <c r="S107" i="33"/>
  <c r="S106" i="33"/>
  <c r="S105" i="33"/>
  <c r="S104" i="33"/>
  <c r="S103" i="33"/>
  <c r="S102" i="33"/>
  <c r="S101" i="33"/>
  <c r="S100" i="33"/>
  <c r="S99" i="33"/>
  <c r="S98" i="33"/>
  <c r="S97" i="33"/>
  <c r="S96" i="33"/>
  <c r="S95" i="33"/>
  <c r="S94" i="33"/>
  <c r="S93" i="33"/>
  <c r="S92" i="33"/>
  <c r="S91" i="33"/>
  <c r="S90" i="33"/>
  <c r="S89" i="33"/>
  <c r="S88" i="33"/>
  <c r="S87" i="33"/>
  <c r="S86" i="33"/>
  <c r="S85" i="33"/>
  <c r="S84" i="33"/>
  <c r="S83" i="33"/>
  <c r="S82" i="33"/>
  <c r="S81" i="33"/>
  <c r="S80" i="33"/>
  <c r="S79" i="33"/>
  <c r="S78" i="33"/>
  <c r="S77" i="33"/>
  <c r="S76" i="33"/>
  <c r="S75" i="33"/>
  <c r="S74" i="33"/>
  <c r="S73" i="33"/>
  <c r="S72" i="33"/>
  <c r="S71" i="33"/>
  <c r="S70" i="33"/>
  <c r="S69" i="33"/>
  <c r="S68" i="33"/>
  <c r="S67" i="33"/>
  <c r="S66" i="33"/>
  <c r="S65" i="33"/>
  <c r="S64" i="33"/>
  <c r="S63" i="33"/>
  <c r="S62" i="33"/>
  <c r="S61" i="33"/>
  <c r="S60" i="33"/>
  <c r="S59" i="33"/>
  <c r="S58" i="33"/>
  <c r="S57" i="33"/>
  <c r="S56" i="33"/>
  <c r="S55" i="33"/>
  <c r="S54" i="33"/>
  <c r="S53" i="33"/>
  <c r="S52" i="33"/>
  <c r="S51" i="33"/>
  <c r="S50" i="33"/>
  <c r="S49" i="33"/>
  <c r="S48" i="33"/>
  <c r="S47" i="33"/>
  <c r="S46" i="33"/>
  <c r="S45" i="33"/>
  <c r="S44" i="33"/>
  <c r="S43" i="33"/>
  <c r="S42" i="33"/>
  <c r="S41" i="33"/>
  <c r="S40" i="33"/>
  <c r="S39" i="33"/>
  <c r="S38" i="33"/>
  <c r="S37" i="33"/>
  <c r="S36" i="33"/>
  <c r="S35" i="33"/>
  <c r="S34" i="33"/>
  <c r="S33" i="33"/>
  <c r="S32" i="33"/>
  <c r="S31" i="33"/>
  <c r="S30" i="33"/>
  <c r="S29" i="33"/>
  <c r="S28" i="33"/>
  <c r="S27" i="33"/>
  <c r="S26" i="33"/>
  <c r="S25" i="33"/>
  <c r="S24" i="33"/>
  <c r="S23" i="33"/>
  <c r="S22" i="33"/>
  <c r="S21" i="33"/>
  <c r="S20" i="33"/>
  <c r="S19" i="33"/>
  <c r="S18" i="33"/>
  <c r="S17" i="33"/>
  <c r="S16" i="33"/>
  <c r="S15" i="33"/>
  <c r="S14" i="33"/>
  <c r="S13" i="33"/>
  <c r="S12" i="33"/>
  <c r="S11" i="33"/>
  <c r="S10" i="33"/>
  <c r="S9" i="33"/>
  <c r="S8" i="33"/>
  <c r="S7" i="33"/>
  <c r="S6" i="33"/>
  <c r="S5" i="33"/>
  <c r="S4" i="33"/>
  <c r="S3" i="33"/>
  <c r="Q302" i="33"/>
  <c r="Q301" i="33"/>
  <c r="Q300" i="33"/>
  <c r="Q299" i="33"/>
  <c r="Q298" i="33"/>
  <c r="Q297" i="33"/>
  <c r="Q296" i="33"/>
  <c r="Q295" i="33"/>
  <c r="Q294" i="33"/>
  <c r="Q293" i="33"/>
  <c r="Q292" i="33"/>
  <c r="Q291" i="33"/>
  <c r="Q290" i="33"/>
  <c r="Q289" i="33"/>
  <c r="Q288" i="33"/>
  <c r="Q287" i="33"/>
  <c r="Q286" i="33"/>
  <c r="Q285" i="33"/>
  <c r="Q284" i="33"/>
  <c r="Q283" i="33"/>
  <c r="Q282" i="33"/>
  <c r="Q281" i="33"/>
  <c r="Q280" i="33"/>
  <c r="Q279" i="33"/>
  <c r="Q278" i="33"/>
  <c r="Q277" i="33"/>
  <c r="Q276" i="33"/>
  <c r="Q275" i="33"/>
  <c r="Q274" i="33"/>
  <c r="Q273" i="33"/>
  <c r="Q272" i="33"/>
  <c r="Q271" i="33"/>
  <c r="Q270" i="33"/>
  <c r="Q269" i="33"/>
  <c r="Q268" i="33"/>
  <c r="Q267" i="33"/>
  <c r="Q266" i="33"/>
  <c r="Q265" i="33"/>
  <c r="Q264" i="33"/>
  <c r="Q263" i="33"/>
  <c r="Q262" i="33"/>
  <c r="Q261" i="33"/>
  <c r="Q260" i="33"/>
  <c r="Q259" i="33"/>
  <c r="Q258" i="33"/>
  <c r="Q257" i="33"/>
  <c r="Q256" i="33"/>
  <c r="Q255" i="33"/>
  <c r="Q254" i="33"/>
  <c r="Q253" i="33"/>
  <c r="Q252" i="33"/>
  <c r="Q251" i="33"/>
  <c r="Q250" i="33"/>
  <c r="Q249" i="33"/>
  <c r="Q248" i="33"/>
  <c r="Q247" i="33"/>
  <c r="Q246" i="33"/>
  <c r="Q245" i="33"/>
  <c r="Q244" i="33"/>
  <c r="Q243" i="33"/>
  <c r="Q242" i="33"/>
  <c r="Q241" i="33"/>
  <c r="Q240" i="33"/>
  <c r="Q239" i="33"/>
  <c r="Q238" i="33"/>
  <c r="Q237" i="33"/>
  <c r="Q236" i="33"/>
  <c r="Q235" i="33"/>
  <c r="Q234" i="33"/>
  <c r="Q233" i="33"/>
  <c r="Q232" i="33"/>
  <c r="Q231" i="33"/>
  <c r="Q230" i="33"/>
  <c r="Q229" i="33"/>
  <c r="Q228" i="33"/>
  <c r="Q227" i="33"/>
  <c r="Q226" i="33"/>
  <c r="Q225" i="33"/>
  <c r="Q224" i="33"/>
  <c r="Q223" i="33"/>
  <c r="Q222" i="33"/>
  <c r="Q221" i="33"/>
  <c r="Q220" i="33"/>
  <c r="Q219" i="33"/>
  <c r="Q218" i="33"/>
  <c r="Q217" i="33"/>
  <c r="Q216" i="33"/>
  <c r="Q215" i="33"/>
  <c r="Q214" i="33"/>
  <c r="Q213" i="33"/>
  <c r="Q212" i="33"/>
  <c r="Q211" i="33"/>
  <c r="Q210" i="33"/>
  <c r="Q209" i="33"/>
  <c r="Q208" i="33"/>
  <c r="Q207" i="33"/>
  <c r="Q206" i="33"/>
  <c r="Q205" i="33"/>
  <c r="Q204" i="33"/>
  <c r="Q203" i="33"/>
  <c r="Q202" i="33"/>
  <c r="Q201" i="33"/>
  <c r="Q200" i="33"/>
  <c r="Q199" i="33"/>
  <c r="Q198" i="33"/>
  <c r="Q197" i="33"/>
  <c r="Q196" i="33"/>
  <c r="Q195" i="33"/>
  <c r="Q194" i="33"/>
  <c r="Q193" i="33"/>
  <c r="Q192" i="33"/>
  <c r="Q191" i="33"/>
  <c r="Q190" i="33"/>
  <c r="Q189" i="33"/>
  <c r="Q188" i="33"/>
  <c r="Q187" i="33"/>
  <c r="Q186" i="33"/>
  <c r="Q185" i="33"/>
  <c r="Q184" i="33"/>
  <c r="Q183" i="33"/>
  <c r="Q182" i="33"/>
  <c r="Q181" i="33"/>
  <c r="Q180" i="33"/>
  <c r="Q179" i="33"/>
  <c r="Q178" i="33"/>
  <c r="Q177" i="33"/>
  <c r="Q176" i="33"/>
  <c r="Q175" i="33"/>
  <c r="Q174" i="33"/>
  <c r="Q173" i="33"/>
  <c r="Q172" i="33"/>
  <c r="Q171" i="33"/>
  <c r="Q170" i="33"/>
  <c r="Q169" i="33"/>
  <c r="Q168" i="33"/>
  <c r="Q167" i="33"/>
  <c r="Q166" i="33"/>
  <c r="Q165" i="33"/>
  <c r="Q164" i="33"/>
  <c r="Q163" i="33"/>
  <c r="Q162" i="33"/>
  <c r="Q161" i="33"/>
  <c r="Q160" i="33"/>
  <c r="Q159" i="33"/>
  <c r="Q158" i="33"/>
  <c r="Q157" i="33"/>
  <c r="Q156" i="33"/>
  <c r="Q155" i="33"/>
  <c r="Q154" i="33"/>
  <c r="Q153" i="33"/>
  <c r="Q152" i="33"/>
  <c r="Q151" i="33"/>
  <c r="Q150" i="33"/>
  <c r="Q149" i="33"/>
  <c r="Q148" i="33"/>
  <c r="Q147" i="33"/>
  <c r="Q146" i="33"/>
  <c r="Q145" i="33"/>
  <c r="Q144" i="33"/>
  <c r="Q143" i="33"/>
  <c r="Q142" i="33"/>
  <c r="Q141" i="33"/>
  <c r="Q140" i="33"/>
  <c r="Q139" i="33"/>
  <c r="Q138" i="33"/>
  <c r="Q137" i="33"/>
  <c r="Q136" i="33"/>
  <c r="Q135" i="33"/>
  <c r="Q134" i="33"/>
  <c r="Q133" i="33"/>
  <c r="Q132" i="33"/>
  <c r="Q131" i="33"/>
  <c r="Q130" i="33"/>
  <c r="Q129" i="33"/>
  <c r="Q128" i="33"/>
  <c r="Q127" i="33"/>
  <c r="Q126" i="33"/>
  <c r="Q125" i="33"/>
  <c r="Q124" i="33"/>
  <c r="Q123" i="33"/>
  <c r="Q122" i="33"/>
  <c r="Q121" i="33"/>
  <c r="Q120" i="33"/>
  <c r="Q119" i="33"/>
  <c r="Q118" i="33"/>
  <c r="Q117" i="33"/>
  <c r="Q116" i="33"/>
  <c r="Q115" i="33"/>
  <c r="Q114" i="33"/>
  <c r="Q113" i="33"/>
  <c r="Q112" i="33"/>
  <c r="Q111" i="33"/>
  <c r="Q110" i="33"/>
  <c r="Q109" i="33"/>
  <c r="Q108" i="33"/>
  <c r="Q107" i="33"/>
  <c r="Q106" i="33"/>
  <c r="Q105" i="33"/>
  <c r="Q104" i="33"/>
  <c r="Q103" i="33"/>
  <c r="Q102" i="33"/>
  <c r="Q101" i="33"/>
  <c r="Q100" i="33"/>
  <c r="Q99" i="33"/>
  <c r="Q98" i="33"/>
  <c r="Q97" i="33"/>
  <c r="Q96" i="33"/>
  <c r="Q95" i="33"/>
  <c r="Q94" i="33"/>
  <c r="Q93" i="33"/>
  <c r="Q92" i="33"/>
  <c r="Q91" i="33"/>
  <c r="Q90" i="33"/>
  <c r="Q89" i="33"/>
  <c r="Q88" i="33"/>
  <c r="Q87" i="33"/>
  <c r="Q86" i="33"/>
  <c r="Q85" i="33"/>
  <c r="Q84" i="33"/>
  <c r="Q83" i="33"/>
  <c r="Q82" i="33"/>
  <c r="Q81" i="33"/>
  <c r="Q80" i="33"/>
  <c r="Q79" i="33"/>
  <c r="Q78" i="33"/>
  <c r="Q77" i="33"/>
  <c r="Q76" i="33"/>
  <c r="Q75" i="33"/>
  <c r="Q74" i="33"/>
  <c r="Q73" i="33"/>
  <c r="Q72" i="33"/>
  <c r="Q71" i="33"/>
  <c r="Q70" i="33"/>
  <c r="Q69" i="33"/>
  <c r="Q68" i="33"/>
  <c r="Q67" i="33"/>
  <c r="Q66" i="33"/>
  <c r="Q65" i="33"/>
  <c r="Q64" i="33"/>
  <c r="Q63" i="33"/>
  <c r="Q62" i="33"/>
  <c r="Q61" i="33"/>
  <c r="Q60" i="33"/>
  <c r="Q59" i="33"/>
  <c r="Q58" i="33"/>
  <c r="Q57" i="33"/>
  <c r="Q56" i="33"/>
  <c r="Q55" i="33"/>
  <c r="Q54" i="33"/>
  <c r="Q53" i="33"/>
  <c r="Q52" i="33"/>
  <c r="Q51" i="33"/>
  <c r="Q50" i="33"/>
  <c r="Q49" i="33"/>
  <c r="Q48" i="33"/>
  <c r="Q47" i="33"/>
  <c r="Q46" i="33"/>
  <c r="Q45" i="33"/>
  <c r="Q44" i="33"/>
  <c r="Q43" i="33"/>
  <c r="Q42" i="33"/>
  <c r="Q41" i="33"/>
  <c r="Q40" i="33"/>
  <c r="Q39" i="33"/>
  <c r="Q38" i="33"/>
  <c r="Q37" i="33"/>
  <c r="Q36" i="33"/>
  <c r="Q35" i="33"/>
  <c r="Q34" i="33"/>
  <c r="Q33" i="33"/>
  <c r="Q32" i="33"/>
  <c r="Q31" i="33"/>
  <c r="Q30" i="33"/>
  <c r="Q29" i="33"/>
  <c r="Q28" i="33"/>
  <c r="Q27" i="33"/>
  <c r="Q26" i="33"/>
  <c r="Q25" i="33"/>
  <c r="Q24" i="33"/>
  <c r="Q23" i="33"/>
  <c r="Q22" i="33"/>
  <c r="Q21" i="33"/>
  <c r="Q20" i="33"/>
  <c r="Q19" i="33"/>
  <c r="Q18" i="33"/>
  <c r="Q17" i="33"/>
  <c r="Q16" i="33"/>
  <c r="Q15" i="33"/>
  <c r="Q14" i="33"/>
  <c r="Q13" i="33"/>
  <c r="Q12" i="33"/>
  <c r="Q11" i="33"/>
  <c r="Q10" i="33"/>
  <c r="Q9" i="33"/>
  <c r="Q8" i="33"/>
  <c r="Q7" i="33"/>
  <c r="Q6" i="33"/>
  <c r="Q5" i="33"/>
  <c r="Q4" i="33"/>
  <c r="Q3" i="33"/>
  <c r="O302" i="33"/>
  <c r="O301" i="33"/>
  <c r="O300" i="33"/>
  <c r="O299" i="33"/>
  <c r="O298" i="33"/>
  <c r="O297" i="33"/>
  <c r="O296" i="33"/>
  <c r="O295" i="33"/>
  <c r="O294" i="33"/>
  <c r="O293" i="33"/>
  <c r="O292" i="33"/>
  <c r="O291" i="33"/>
  <c r="O290" i="33"/>
  <c r="O289" i="33"/>
  <c r="O288" i="33"/>
  <c r="O287" i="33"/>
  <c r="O286" i="33"/>
  <c r="O285" i="33"/>
  <c r="O284" i="33"/>
  <c r="O283" i="33"/>
  <c r="O282" i="33"/>
  <c r="O281" i="33"/>
  <c r="O280" i="33"/>
  <c r="O279" i="33"/>
  <c r="O278" i="33"/>
  <c r="O277" i="33"/>
  <c r="O276" i="33"/>
  <c r="O275" i="33"/>
  <c r="O274" i="33"/>
  <c r="O273" i="33"/>
  <c r="O272" i="33"/>
  <c r="O271" i="33"/>
  <c r="O270" i="33"/>
  <c r="O269" i="33"/>
  <c r="O268" i="33"/>
  <c r="O267" i="33"/>
  <c r="O266" i="33"/>
  <c r="O265" i="33"/>
  <c r="O264" i="33"/>
  <c r="O263" i="33"/>
  <c r="O262" i="33"/>
  <c r="O261" i="33"/>
  <c r="O260" i="33"/>
  <c r="O259" i="33"/>
  <c r="O258" i="33"/>
  <c r="O257" i="33"/>
  <c r="O256" i="33"/>
  <c r="O255" i="33"/>
  <c r="O254" i="33"/>
  <c r="O253" i="33"/>
  <c r="O252" i="33"/>
  <c r="O251" i="33"/>
  <c r="O250" i="33"/>
  <c r="O249" i="33"/>
  <c r="O248" i="33"/>
  <c r="O247" i="33"/>
  <c r="O246" i="33"/>
  <c r="O245" i="33"/>
  <c r="O244" i="33"/>
  <c r="O243" i="33"/>
  <c r="O242" i="33"/>
  <c r="O241" i="33"/>
  <c r="O240" i="33"/>
  <c r="O239" i="33"/>
  <c r="O238" i="33"/>
  <c r="O237" i="33"/>
  <c r="O236" i="33"/>
  <c r="O235" i="33"/>
  <c r="O234" i="33"/>
  <c r="O233" i="33"/>
  <c r="O232" i="33"/>
  <c r="O231" i="33"/>
  <c r="O230" i="33"/>
  <c r="O229" i="33"/>
  <c r="O228" i="33"/>
  <c r="O227" i="33"/>
  <c r="O226" i="33"/>
  <c r="O225" i="33"/>
  <c r="O224" i="33"/>
  <c r="O223" i="33"/>
  <c r="O222" i="33"/>
  <c r="O221" i="33"/>
  <c r="O220" i="33"/>
  <c r="O219" i="33"/>
  <c r="O218" i="33"/>
  <c r="O217" i="33"/>
  <c r="O216" i="33"/>
  <c r="O215" i="33"/>
  <c r="O214" i="33"/>
  <c r="O213" i="33"/>
  <c r="O212" i="33"/>
  <c r="O211" i="33"/>
  <c r="O210" i="33"/>
  <c r="O209" i="33"/>
  <c r="O208" i="33"/>
  <c r="O207" i="33"/>
  <c r="O206" i="33"/>
  <c r="O205" i="33"/>
  <c r="O204" i="33"/>
  <c r="O203" i="33"/>
  <c r="O202" i="33"/>
  <c r="O201" i="33"/>
  <c r="O200" i="33"/>
  <c r="O199" i="33"/>
  <c r="O198" i="33"/>
  <c r="O197" i="33"/>
  <c r="O196" i="33"/>
  <c r="O195" i="33"/>
  <c r="O194" i="33"/>
  <c r="O193" i="33"/>
  <c r="O192" i="33"/>
  <c r="O191" i="33"/>
  <c r="O190" i="33"/>
  <c r="O189" i="33"/>
  <c r="O188" i="33"/>
  <c r="O187" i="33"/>
  <c r="O186" i="33"/>
  <c r="O185" i="33"/>
  <c r="O184" i="33"/>
  <c r="O183" i="33"/>
  <c r="O182" i="33"/>
  <c r="O181" i="33"/>
  <c r="O180" i="33"/>
  <c r="O179" i="33"/>
  <c r="O178" i="33"/>
  <c r="O177" i="33"/>
  <c r="O176" i="33"/>
  <c r="O175" i="33"/>
  <c r="O174" i="33"/>
  <c r="O173" i="33"/>
  <c r="O172" i="33"/>
  <c r="O171" i="33"/>
  <c r="O170" i="33"/>
  <c r="O169" i="33"/>
  <c r="O168" i="33"/>
  <c r="O167" i="33"/>
  <c r="O166" i="33"/>
  <c r="O165" i="33"/>
  <c r="O164" i="33"/>
  <c r="O163" i="33"/>
  <c r="O162" i="33"/>
  <c r="O161" i="33"/>
  <c r="O160" i="33"/>
  <c r="O159" i="33"/>
  <c r="O158" i="33"/>
  <c r="O157" i="33"/>
  <c r="O156" i="33"/>
  <c r="O155" i="33"/>
  <c r="O154" i="33"/>
  <c r="O153" i="33"/>
  <c r="O152" i="33"/>
  <c r="O151" i="33"/>
  <c r="O150" i="33"/>
  <c r="O149" i="33"/>
  <c r="O148" i="33"/>
  <c r="O147" i="33"/>
  <c r="O146" i="33"/>
  <c r="O145" i="33"/>
  <c r="O144" i="33"/>
  <c r="O143" i="33"/>
  <c r="O142" i="33"/>
  <c r="O141" i="33"/>
  <c r="O140" i="33"/>
  <c r="O139" i="33"/>
  <c r="O138" i="33"/>
  <c r="O137" i="33"/>
  <c r="O136" i="33"/>
  <c r="O135" i="33"/>
  <c r="O134" i="33"/>
  <c r="O133" i="33"/>
  <c r="O132" i="33"/>
  <c r="O131" i="33"/>
  <c r="O130" i="33"/>
  <c r="O129" i="33"/>
  <c r="O128" i="33"/>
  <c r="O127" i="33"/>
  <c r="O126" i="33"/>
  <c r="O125" i="33"/>
  <c r="O124" i="33"/>
  <c r="O123" i="33"/>
  <c r="O122" i="33"/>
  <c r="O121" i="33"/>
  <c r="O120" i="33"/>
  <c r="O119" i="33"/>
  <c r="O118" i="33"/>
  <c r="O117" i="33"/>
  <c r="O116" i="33"/>
  <c r="O115" i="33"/>
  <c r="O114" i="33"/>
  <c r="O113" i="33"/>
  <c r="O112" i="33"/>
  <c r="O111" i="33"/>
  <c r="O110" i="33"/>
  <c r="O109" i="33"/>
  <c r="O108" i="33"/>
  <c r="O107" i="33"/>
  <c r="O106" i="33"/>
  <c r="O105" i="33"/>
  <c r="O104" i="33"/>
  <c r="O103" i="33"/>
  <c r="O102" i="33"/>
  <c r="O101" i="33"/>
  <c r="O100" i="33"/>
  <c r="O99" i="33"/>
  <c r="O98" i="33"/>
  <c r="O97" i="33"/>
  <c r="O96" i="33"/>
  <c r="O95" i="33"/>
  <c r="O94" i="33"/>
  <c r="O93" i="33"/>
  <c r="O92" i="33"/>
  <c r="O91" i="33"/>
  <c r="O90" i="33"/>
  <c r="O89" i="33"/>
  <c r="O88" i="33"/>
  <c r="O87" i="33"/>
  <c r="O86" i="33"/>
  <c r="O85" i="33"/>
  <c r="O84" i="33"/>
  <c r="O83" i="33"/>
  <c r="O82" i="33"/>
  <c r="O81" i="33"/>
  <c r="O80" i="33"/>
  <c r="O79" i="33"/>
  <c r="O78" i="33"/>
  <c r="O77" i="33"/>
  <c r="O76" i="33"/>
  <c r="O75" i="33"/>
  <c r="O74" i="33"/>
  <c r="O73" i="33"/>
  <c r="O72" i="33"/>
  <c r="O71" i="33"/>
  <c r="O70" i="33"/>
  <c r="O69" i="33"/>
  <c r="O68" i="33"/>
  <c r="O67" i="33"/>
  <c r="O66" i="33"/>
  <c r="O65" i="33"/>
  <c r="O64" i="33"/>
  <c r="O63" i="33"/>
  <c r="O62" i="33"/>
  <c r="O61" i="33"/>
  <c r="O60" i="33"/>
  <c r="O59" i="33"/>
  <c r="O58" i="33"/>
  <c r="O57" i="33"/>
  <c r="O56" i="33"/>
  <c r="O55" i="33"/>
  <c r="O54" i="33"/>
  <c r="O53" i="33"/>
  <c r="O52" i="33"/>
  <c r="O51" i="33"/>
  <c r="O50" i="33"/>
  <c r="O49" i="33"/>
  <c r="O48" i="33"/>
  <c r="O47" i="33"/>
  <c r="O46" i="33"/>
  <c r="O45" i="33"/>
  <c r="O44" i="33"/>
  <c r="O43" i="33"/>
  <c r="O42" i="33"/>
  <c r="O41" i="33"/>
  <c r="O40" i="33"/>
  <c r="O39" i="33"/>
  <c r="O38" i="33"/>
  <c r="O37" i="33"/>
  <c r="O36" i="33"/>
  <c r="O35" i="33"/>
  <c r="O34" i="33"/>
  <c r="O33" i="33"/>
  <c r="O32" i="33"/>
  <c r="O31" i="33"/>
  <c r="O30" i="33"/>
  <c r="O29" i="33"/>
  <c r="O28" i="33"/>
  <c r="O27" i="33"/>
  <c r="O26" i="33"/>
  <c r="O25" i="33"/>
  <c r="O24" i="33"/>
  <c r="O23" i="33"/>
  <c r="O22" i="33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O6" i="33"/>
  <c r="O5" i="33"/>
  <c r="O4" i="33"/>
  <c r="O3" i="33"/>
  <c r="M302" i="33"/>
  <c r="M301" i="33"/>
  <c r="M300" i="33"/>
  <c r="M299" i="33"/>
  <c r="M298" i="33"/>
  <c r="M297" i="33"/>
  <c r="M296" i="33"/>
  <c r="M295" i="33"/>
  <c r="M294" i="33"/>
  <c r="M293" i="33"/>
  <c r="M292" i="33"/>
  <c r="M291" i="33"/>
  <c r="M290" i="33"/>
  <c r="M289" i="33"/>
  <c r="M288" i="33"/>
  <c r="M287" i="33"/>
  <c r="M286" i="33"/>
  <c r="M285" i="33"/>
  <c r="M284" i="33"/>
  <c r="M283" i="33"/>
  <c r="M282" i="33"/>
  <c r="M281" i="33"/>
  <c r="M280" i="33"/>
  <c r="M279" i="33"/>
  <c r="M278" i="33"/>
  <c r="M277" i="33"/>
  <c r="M276" i="33"/>
  <c r="M275" i="33"/>
  <c r="M274" i="33"/>
  <c r="M273" i="33"/>
  <c r="M272" i="33"/>
  <c r="M271" i="33"/>
  <c r="M270" i="33"/>
  <c r="M269" i="33"/>
  <c r="M268" i="33"/>
  <c r="M267" i="33"/>
  <c r="M266" i="33"/>
  <c r="M265" i="33"/>
  <c r="M264" i="33"/>
  <c r="M263" i="33"/>
  <c r="M262" i="33"/>
  <c r="M261" i="33"/>
  <c r="M260" i="33"/>
  <c r="M259" i="33"/>
  <c r="M258" i="33"/>
  <c r="M257" i="33"/>
  <c r="M256" i="33"/>
  <c r="M255" i="33"/>
  <c r="M254" i="33"/>
  <c r="M253" i="33"/>
  <c r="M252" i="33"/>
  <c r="M251" i="33"/>
  <c r="M250" i="33"/>
  <c r="M249" i="33"/>
  <c r="M248" i="33"/>
  <c r="M247" i="33"/>
  <c r="M246" i="33"/>
  <c r="M245" i="33"/>
  <c r="M244" i="33"/>
  <c r="M243" i="33"/>
  <c r="M242" i="33"/>
  <c r="M241" i="33"/>
  <c r="M240" i="33"/>
  <c r="M239" i="33"/>
  <c r="M238" i="33"/>
  <c r="M237" i="33"/>
  <c r="M236" i="33"/>
  <c r="M235" i="33"/>
  <c r="M234" i="33"/>
  <c r="M233" i="33"/>
  <c r="M232" i="33"/>
  <c r="M231" i="33"/>
  <c r="M230" i="33"/>
  <c r="M229" i="33"/>
  <c r="M228" i="33"/>
  <c r="M227" i="33"/>
  <c r="M226" i="33"/>
  <c r="M225" i="33"/>
  <c r="M224" i="33"/>
  <c r="M223" i="33"/>
  <c r="M222" i="33"/>
  <c r="M221" i="33"/>
  <c r="M220" i="33"/>
  <c r="M219" i="33"/>
  <c r="M218" i="33"/>
  <c r="M217" i="33"/>
  <c r="M216" i="33"/>
  <c r="M215" i="33"/>
  <c r="M214" i="33"/>
  <c r="M213" i="33"/>
  <c r="M212" i="33"/>
  <c r="M211" i="33"/>
  <c r="M210" i="33"/>
  <c r="M209" i="33"/>
  <c r="M208" i="33"/>
  <c r="M207" i="33"/>
  <c r="M206" i="33"/>
  <c r="M205" i="33"/>
  <c r="M204" i="33"/>
  <c r="M203" i="33"/>
  <c r="M202" i="33"/>
  <c r="M201" i="33"/>
  <c r="M200" i="33"/>
  <c r="M199" i="33"/>
  <c r="M198" i="33"/>
  <c r="M197" i="33"/>
  <c r="M196" i="33"/>
  <c r="M195" i="33"/>
  <c r="M194" i="33"/>
  <c r="M193" i="33"/>
  <c r="M192" i="33"/>
  <c r="M191" i="33"/>
  <c r="M190" i="33"/>
  <c r="M189" i="33"/>
  <c r="M188" i="33"/>
  <c r="M187" i="33"/>
  <c r="M186" i="33"/>
  <c r="M185" i="33"/>
  <c r="M184" i="33"/>
  <c r="M183" i="33"/>
  <c r="M182" i="33"/>
  <c r="M181" i="33"/>
  <c r="M180" i="33"/>
  <c r="M179" i="33"/>
  <c r="M178" i="33"/>
  <c r="M177" i="33"/>
  <c r="M176" i="33"/>
  <c r="M175" i="33"/>
  <c r="M174" i="33"/>
  <c r="M173" i="33"/>
  <c r="M172" i="33"/>
  <c r="M171" i="33"/>
  <c r="M170" i="33"/>
  <c r="M169" i="33"/>
  <c r="M168" i="33"/>
  <c r="M167" i="33"/>
  <c r="M166" i="33"/>
  <c r="M165" i="33"/>
  <c r="M164" i="33"/>
  <c r="M163" i="33"/>
  <c r="M162" i="33"/>
  <c r="M161" i="33"/>
  <c r="M160" i="33"/>
  <c r="M159" i="33"/>
  <c r="M158" i="33"/>
  <c r="M157" i="33"/>
  <c r="M156" i="33"/>
  <c r="M155" i="33"/>
  <c r="M154" i="33"/>
  <c r="M153" i="33"/>
  <c r="M152" i="33"/>
  <c r="M151" i="33"/>
  <c r="M150" i="33"/>
  <c r="M149" i="33"/>
  <c r="M148" i="33"/>
  <c r="M147" i="33"/>
  <c r="M146" i="33"/>
  <c r="M145" i="33"/>
  <c r="M144" i="33"/>
  <c r="M143" i="33"/>
  <c r="M142" i="33"/>
  <c r="M141" i="33"/>
  <c r="M140" i="33"/>
  <c r="M139" i="33"/>
  <c r="M138" i="33"/>
  <c r="M137" i="33"/>
  <c r="M136" i="33"/>
  <c r="M135" i="33"/>
  <c r="M134" i="33"/>
  <c r="M133" i="33"/>
  <c r="M132" i="33"/>
  <c r="M131" i="33"/>
  <c r="M130" i="33"/>
  <c r="M129" i="33"/>
  <c r="M128" i="33"/>
  <c r="M127" i="33"/>
  <c r="M126" i="33"/>
  <c r="M125" i="33"/>
  <c r="M124" i="33"/>
  <c r="M123" i="33"/>
  <c r="M122" i="33"/>
  <c r="M121" i="33"/>
  <c r="M120" i="33"/>
  <c r="M119" i="33"/>
  <c r="M118" i="33"/>
  <c r="M117" i="33"/>
  <c r="M116" i="33"/>
  <c r="M115" i="33"/>
  <c r="M114" i="33"/>
  <c r="M113" i="33"/>
  <c r="M112" i="33"/>
  <c r="M111" i="33"/>
  <c r="M110" i="33"/>
  <c r="M109" i="33"/>
  <c r="M108" i="33"/>
  <c r="M107" i="33"/>
  <c r="M106" i="33"/>
  <c r="M105" i="33"/>
  <c r="M104" i="33"/>
  <c r="M103" i="33"/>
  <c r="M102" i="33"/>
  <c r="M101" i="33"/>
  <c r="M100" i="33"/>
  <c r="M99" i="33"/>
  <c r="M98" i="33"/>
  <c r="M97" i="33"/>
  <c r="M96" i="33"/>
  <c r="M95" i="33"/>
  <c r="M94" i="33"/>
  <c r="M93" i="33"/>
  <c r="M92" i="33"/>
  <c r="M91" i="33"/>
  <c r="M90" i="33"/>
  <c r="M89" i="33"/>
  <c r="M88" i="33"/>
  <c r="M87" i="33"/>
  <c r="M86" i="33"/>
  <c r="M85" i="33"/>
  <c r="M84" i="33"/>
  <c r="M83" i="33"/>
  <c r="M82" i="33"/>
  <c r="M81" i="33"/>
  <c r="M80" i="33"/>
  <c r="M79" i="33"/>
  <c r="M78" i="33"/>
  <c r="M77" i="33"/>
  <c r="M76" i="33"/>
  <c r="M75" i="33"/>
  <c r="M74" i="33"/>
  <c r="M73" i="33"/>
  <c r="M72" i="33"/>
  <c r="M71" i="33"/>
  <c r="M70" i="33"/>
  <c r="M69" i="33"/>
  <c r="M68" i="33"/>
  <c r="M67" i="33"/>
  <c r="M66" i="33"/>
  <c r="M65" i="33"/>
  <c r="M64" i="33"/>
  <c r="M63" i="33"/>
  <c r="M62" i="33"/>
  <c r="M61" i="33"/>
  <c r="M60" i="33"/>
  <c r="M59" i="33"/>
  <c r="M58" i="33"/>
  <c r="M57" i="33"/>
  <c r="M56" i="33"/>
  <c r="M55" i="33"/>
  <c r="M54" i="33"/>
  <c r="M53" i="33"/>
  <c r="M52" i="33"/>
  <c r="M51" i="33"/>
  <c r="M50" i="33"/>
  <c r="M49" i="33"/>
  <c r="M48" i="33"/>
  <c r="M47" i="33"/>
  <c r="M46" i="33"/>
  <c r="M45" i="33"/>
  <c r="M44" i="33"/>
  <c r="M43" i="33"/>
  <c r="M42" i="33"/>
  <c r="M41" i="33"/>
  <c r="M40" i="33"/>
  <c r="M39" i="33"/>
  <c r="M38" i="33"/>
  <c r="M37" i="33"/>
  <c r="M36" i="33"/>
  <c r="M35" i="33"/>
  <c r="M34" i="33"/>
  <c r="M33" i="33"/>
  <c r="M32" i="33"/>
  <c r="M31" i="33"/>
  <c r="M30" i="33"/>
  <c r="M29" i="33"/>
  <c r="M28" i="33"/>
  <c r="M27" i="33"/>
  <c r="M26" i="33"/>
  <c r="M25" i="33"/>
  <c r="M24" i="33"/>
  <c r="M23" i="33"/>
  <c r="M22" i="33"/>
  <c r="M21" i="33"/>
  <c r="M20" i="33"/>
  <c r="M19" i="33"/>
  <c r="M18" i="33"/>
  <c r="M17" i="33"/>
  <c r="M16" i="33"/>
  <c r="M15" i="33"/>
  <c r="M14" i="33"/>
  <c r="M13" i="33"/>
  <c r="M12" i="33"/>
  <c r="M11" i="33"/>
  <c r="M10" i="33"/>
  <c r="M9" i="33"/>
  <c r="M8" i="33"/>
  <c r="M7" i="33"/>
  <c r="M6" i="33"/>
  <c r="M5" i="33"/>
  <c r="M4" i="33"/>
  <c r="M3" i="33"/>
  <c r="K302" i="33"/>
  <c r="K301" i="33"/>
  <c r="K300" i="33"/>
  <c r="K299" i="33"/>
  <c r="K298" i="33"/>
  <c r="K297" i="33"/>
  <c r="K296" i="33"/>
  <c r="K295" i="33"/>
  <c r="K294" i="33"/>
  <c r="K293" i="33"/>
  <c r="K292" i="33"/>
  <c r="K291" i="33"/>
  <c r="K290" i="33"/>
  <c r="K289" i="33"/>
  <c r="K288" i="33"/>
  <c r="K287" i="33"/>
  <c r="K286" i="33"/>
  <c r="K285" i="33"/>
  <c r="K284" i="33"/>
  <c r="K283" i="33"/>
  <c r="K282" i="33"/>
  <c r="K281" i="33"/>
  <c r="K280" i="33"/>
  <c r="K279" i="33"/>
  <c r="K278" i="33"/>
  <c r="K277" i="33"/>
  <c r="K276" i="33"/>
  <c r="K275" i="33"/>
  <c r="K274" i="33"/>
  <c r="K273" i="33"/>
  <c r="K272" i="33"/>
  <c r="K271" i="33"/>
  <c r="K270" i="33"/>
  <c r="K269" i="33"/>
  <c r="K268" i="33"/>
  <c r="K267" i="33"/>
  <c r="K266" i="33"/>
  <c r="K265" i="33"/>
  <c r="K264" i="33"/>
  <c r="K263" i="33"/>
  <c r="K262" i="33"/>
  <c r="K261" i="33"/>
  <c r="K260" i="33"/>
  <c r="K259" i="33"/>
  <c r="K258" i="33"/>
  <c r="K257" i="33"/>
  <c r="K256" i="33"/>
  <c r="K255" i="33"/>
  <c r="K254" i="33"/>
  <c r="K253" i="33"/>
  <c r="K252" i="33"/>
  <c r="K251" i="33"/>
  <c r="K250" i="33"/>
  <c r="K249" i="33"/>
  <c r="K248" i="33"/>
  <c r="K247" i="33"/>
  <c r="K246" i="33"/>
  <c r="K245" i="33"/>
  <c r="K244" i="33"/>
  <c r="K243" i="33"/>
  <c r="K242" i="33"/>
  <c r="K241" i="33"/>
  <c r="K240" i="33"/>
  <c r="K239" i="33"/>
  <c r="K238" i="33"/>
  <c r="K237" i="33"/>
  <c r="K236" i="33"/>
  <c r="K235" i="33"/>
  <c r="K234" i="33"/>
  <c r="K233" i="33"/>
  <c r="K232" i="33"/>
  <c r="K231" i="33"/>
  <c r="K230" i="33"/>
  <c r="K229" i="33"/>
  <c r="K228" i="33"/>
  <c r="K227" i="33"/>
  <c r="K226" i="33"/>
  <c r="K225" i="33"/>
  <c r="K224" i="33"/>
  <c r="K223" i="33"/>
  <c r="K222" i="33"/>
  <c r="K221" i="33"/>
  <c r="K220" i="33"/>
  <c r="K219" i="33"/>
  <c r="K218" i="33"/>
  <c r="K217" i="33"/>
  <c r="K216" i="33"/>
  <c r="K215" i="33"/>
  <c r="K214" i="33"/>
  <c r="K213" i="33"/>
  <c r="K212" i="33"/>
  <c r="K211" i="33"/>
  <c r="K210" i="33"/>
  <c r="K209" i="33"/>
  <c r="K208" i="33"/>
  <c r="K207" i="33"/>
  <c r="K206" i="33"/>
  <c r="K205" i="33"/>
  <c r="K204" i="33"/>
  <c r="K203" i="33"/>
  <c r="K202" i="33"/>
  <c r="K201" i="33"/>
  <c r="K200" i="33"/>
  <c r="K199" i="33"/>
  <c r="K198" i="33"/>
  <c r="K197" i="33"/>
  <c r="K196" i="33"/>
  <c r="K195" i="33"/>
  <c r="K194" i="33"/>
  <c r="K193" i="33"/>
  <c r="K192" i="33"/>
  <c r="K191" i="33"/>
  <c r="K190" i="33"/>
  <c r="K189" i="33"/>
  <c r="K188" i="33"/>
  <c r="K187" i="33"/>
  <c r="K186" i="33"/>
  <c r="K185" i="33"/>
  <c r="K184" i="33"/>
  <c r="K183" i="33"/>
  <c r="K182" i="33"/>
  <c r="K181" i="33"/>
  <c r="K180" i="33"/>
  <c r="K179" i="33"/>
  <c r="K178" i="33"/>
  <c r="K177" i="33"/>
  <c r="K176" i="33"/>
  <c r="K175" i="33"/>
  <c r="K174" i="33"/>
  <c r="K173" i="33"/>
  <c r="K172" i="33"/>
  <c r="K171" i="33"/>
  <c r="K170" i="33"/>
  <c r="K169" i="33"/>
  <c r="K168" i="33"/>
  <c r="K167" i="33"/>
  <c r="K166" i="33"/>
  <c r="K165" i="33"/>
  <c r="K164" i="33"/>
  <c r="K163" i="33"/>
  <c r="K162" i="33"/>
  <c r="K161" i="33"/>
  <c r="K160" i="33"/>
  <c r="K159" i="33"/>
  <c r="K158" i="33"/>
  <c r="K157" i="33"/>
  <c r="K156" i="33"/>
  <c r="K155" i="33"/>
  <c r="K154" i="33"/>
  <c r="K153" i="33"/>
  <c r="K152" i="33"/>
  <c r="K151" i="33"/>
  <c r="K150" i="33"/>
  <c r="K149" i="33"/>
  <c r="K148" i="33"/>
  <c r="K147" i="33"/>
  <c r="K146" i="33"/>
  <c r="K145" i="33"/>
  <c r="K144" i="33"/>
  <c r="K143" i="33"/>
  <c r="K142" i="33"/>
  <c r="K141" i="33"/>
  <c r="K140" i="33"/>
  <c r="K139" i="33"/>
  <c r="K138" i="33"/>
  <c r="K137" i="33"/>
  <c r="K136" i="33"/>
  <c r="K135" i="33"/>
  <c r="K134" i="33"/>
  <c r="K133" i="33"/>
  <c r="K132" i="33"/>
  <c r="K131" i="33"/>
  <c r="K130" i="33"/>
  <c r="K129" i="33"/>
  <c r="K128" i="33"/>
  <c r="K127" i="33"/>
  <c r="K126" i="33"/>
  <c r="K125" i="33"/>
  <c r="K124" i="33"/>
  <c r="K123" i="33"/>
  <c r="K122" i="33"/>
  <c r="K121" i="33"/>
  <c r="K120" i="33"/>
  <c r="K119" i="33"/>
  <c r="K118" i="33"/>
  <c r="K117" i="33"/>
  <c r="K116" i="33"/>
  <c r="K115" i="33"/>
  <c r="K114" i="33"/>
  <c r="K113" i="33"/>
  <c r="K112" i="33"/>
  <c r="K111" i="33"/>
  <c r="K110" i="33"/>
  <c r="K109" i="33"/>
  <c r="K108" i="33"/>
  <c r="K107" i="33"/>
  <c r="K106" i="33"/>
  <c r="K105" i="33"/>
  <c r="K104" i="33"/>
  <c r="K103" i="33"/>
  <c r="K102" i="33"/>
  <c r="K101" i="33"/>
  <c r="K100" i="33"/>
  <c r="K99" i="33"/>
  <c r="K98" i="33"/>
  <c r="K97" i="33"/>
  <c r="K96" i="33"/>
  <c r="K95" i="33"/>
  <c r="K94" i="33"/>
  <c r="K93" i="33"/>
  <c r="K92" i="33"/>
  <c r="K91" i="33"/>
  <c r="K90" i="33"/>
  <c r="K89" i="33"/>
  <c r="K88" i="33"/>
  <c r="K87" i="33"/>
  <c r="K86" i="33"/>
  <c r="K85" i="33"/>
  <c r="K84" i="33"/>
  <c r="K83" i="33"/>
  <c r="K82" i="33"/>
  <c r="K81" i="33"/>
  <c r="K80" i="33"/>
  <c r="K79" i="33"/>
  <c r="K78" i="33"/>
  <c r="K77" i="33"/>
  <c r="K76" i="33"/>
  <c r="K75" i="33"/>
  <c r="K74" i="33"/>
  <c r="K73" i="33"/>
  <c r="K72" i="33"/>
  <c r="K71" i="33"/>
  <c r="K70" i="33"/>
  <c r="K69" i="33"/>
  <c r="K68" i="33"/>
  <c r="K67" i="33"/>
  <c r="K66" i="33"/>
  <c r="K65" i="33"/>
  <c r="K64" i="33"/>
  <c r="K63" i="33"/>
  <c r="K62" i="33"/>
  <c r="K61" i="33"/>
  <c r="K60" i="33"/>
  <c r="K59" i="33"/>
  <c r="K58" i="33"/>
  <c r="K57" i="33"/>
  <c r="K56" i="33"/>
  <c r="K55" i="33"/>
  <c r="K54" i="33"/>
  <c r="K53" i="33"/>
  <c r="K52" i="33"/>
  <c r="K51" i="33"/>
  <c r="K50" i="33"/>
  <c r="K49" i="33"/>
  <c r="K48" i="33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K10" i="33"/>
  <c r="K9" i="33"/>
  <c r="K8" i="33"/>
  <c r="K7" i="33"/>
  <c r="K6" i="33"/>
  <c r="K5" i="33"/>
  <c r="K4" i="33"/>
  <c r="K3" i="33"/>
  <c r="I302" i="33"/>
  <c r="I301" i="33"/>
  <c r="I300" i="33"/>
  <c r="I299" i="33"/>
  <c r="I298" i="33"/>
  <c r="I297" i="33"/>
  <c r="I296" i="33"/>
  <c r="I295" i="33"/>
  <c r="I294" i="33"/>
  <c r="I293" i="33"/>
  <c r="I292" i="33"/>
  <c r="I291" i="33"/>
  <c r="I290" i="33"/>
  <c r="I289" i="33"/>
  <c r="I288" i="33"/>
  <c r="I287" i="33"/>
  <c r="I286" i="33"/>
  <c r="I285" i="33"/>
  <c r="I284" i="33"/>
  <c r="I283" i="33"/>
  <c r="I282" i="33"/>
  <c r="I281" i="33"/>
  <c r="I280" i="33"/>
  <c r="I279" i="33"/>
  <c r="I278" i="33"/>
  <c r="I277" i="33"/>
  <c r="I276" i="33"/>
  <c r="I275" i="33"/>
  <c r="I274" i="33"/>
  <c r="I273" i="33"/>
  <c r="I272" i="33"/>
  <c r="I271" i="33"/>
  <c r="I270" i="33"/>
  <c r="I269" i="33"/>
  <c r="I268" i="33"/>
  <c r="I267" i="33"/>
  <c r="I266" i="33"/>
  <c r="I265" i="33"/>
  <c r="I264" i="33"/>
  <c r="I263" i="33"/>
  <c r="I262" i="33"/>
  <c r="I261" i="33"/>
  <c r="I260" i="33"/>
  <c r="I259" i="33"/>
  <c r="I258" i="33"/>
  <c r="I257" i="33"/>
  <c r="I256" i="33"/>
  <c r="I255" i="33"/>
  <c r="I254" i="33"/>
  <c r="I253" i="33"/>
  <c r="I252" i="33"/>
  <c r="I251" i="33"/>
  <c r="I250" i="33"/>
  <c r="I249" i="33"/>
  <c r="I248" i="33"/>
  <c r="I247" i="33"/>
  <c r="I246" i="33"/>
  <c r="I245" i="33"/>
  <c r="I244" i="33"/>
  <c r="I243" i="33"/>
  <c r="I242" i="33"/>
  <c r="I241" i="33"/>
  <c r="I240" i="33"/>
  <c r="I239" i="33"/>
  <c r="I238" i="33"/>
  <c r="I237" i="33"/>
  <c r="I236" i="33"/>
  <c r="I235" i="33"/>
  <c r="I234" i="33"/>
  <c r="I233" i="33"/>
  <c r="I232" i="33"/>
  <c r="I231" i="33"/>
  <c r="I230" i="33"/>
  <c r="I229" i="33"/>
  <c r="I228" i="33"/>
  <c r="I227" i="33"/>
  <c r="I226" i="33"/>
  <c r="I225" i="33"/>
  <c r="I224" i="33"/>
  <c r="I223" i="33"/>
  <c r="I222" i="33"/>
  <c r="I221" i="33"/>
  <c r="I220" i="33"/>
  <c r="I219" i="33"/>
  <c r="I218" i="33"/>
  <c r="I217" i="33"/>
  <c r="I216" i="33"/>
  <c r="I215" i="33"/>
  <c r="I214" i="33"/>
  <c r="I213" i="33"/>
  <c r="I212" i="33"/>
  <c r="I211" i="33"/>
  <c r="I210" i="33"/>
  <c r="I209" i="33"/>
  <c r="I208" i="33"/>
  <c r="I207" i="33"/>
  <c r="I206" i="33"/>
  <c r="I205" i="33"/>
  <c r="I204" i="33"/>
  <c r="I203" i="33"/>
  <c r="I202" i="33"/>
  <c r="I201" i="33"/>
  <c r="I200" i="33"/>
  <c r="I199" i="33"/>
  <c r="I198" i="33"/>
  <c r="I197" i="33"/>
  <c r="I196" i="33"/>
  <c r="I195" i="33"/>
  <c r="I194" i="33"/>
  <c r="I193" i="33"/>
  <c r="I192" i="33"/>
  <c r="I191" i="33"/>
  <c r="I190" i="33"/>
  <c r="I189" i="33"/>
  <c r="I188" i="33"/>
  <c r="I187" i="33"/>
  <c r="I186" i="33"/>
  <c r="I185" i="33"/>
  <c r="I184" i="33"/>
  <c r="I183" i="33"/>
  <c r="I182" i="33"/>
  <c r="I181" i="33"/>
  <c r="I180" i="33"/>
  <c r="I179" i="33"/>
  <c r="I178" i="33"/>
  <c r="I177" i="33"/>
  <c r="I176" i="33"/>
  <c r="I175" i="33"/>
  <c r="I174" i="33"/>
  <c r="I173" i="33"/>
  <c r="I172" i="33"/>
  <c r="I171" i="33"/>
  <c r="I170" i="33"/>
  <c r="I169" i="33"/>
  <c r="I168" i="33"/>
  <c r="I167" i="33"/>
  <c r="I166" i="33"/>
  <c r="I165" i="33"/>
  <c r="I164" i="33"/>
  <c r="I163" i="33"/>
  <c r="I162" i="33"/>
  <c r="I161" i="33"/>
  <c r="I160" i="33"/>
  <c r="I159" i="33"/>
  <c r="I158" i="33"/>
  <c r="I157" i="33"/>
  <c r="I156" i="33"/>
  <c r="I155" i="33"/>
  <c r="I154" i="33"/>
  <c r="I153" i="33"/>
  <c r="I152" i="33"/>
  <c r="I151" i="33"/>
  <c r="I150" i="33"/>
  <c r="I149" i="33"/>
  <c r="I148" i="33"/>
  <c r="I147" i="33"/>
  <c r="I146" i="33"/>
  <c r="I145" i="33"/>
  <c r="I144" i="33"/>
  <c r="I143" i="33"/>
  <c r="I142" i="33"/>
  <c r="I141" i="33"/>
  <c r="I140" i="33"/>
  <c r="I139" i="33"/>
  <c r="I138" i="33"/>
  <c r="I137" i="33"/>
  <c r="I136" i="33"/>
  <c r="I135" i="33"/>
  <c r="I134" i="33"/>
  <c r="I133" i="33"/>
  <c r="I132" i="33"/>
  <c r="I131" i="33"/>
  <c r="I130" i="33"/>
  <c r="I129" i="33"/>
  <c r="I128" i="33"/>
  <c r="I127" i="33"/>
  <c r="I126" i="33"/>
  <c r="I125" i="33"/>
  <c r="I124" i="33"/>
  <c r="I123" i="33"/>
  <c r="I122" i="33"/>
  <c r="I121" i="33"/>
  <c r="I120" i="33"/>
  <c r="I119" i="33"/>
  <c r="I118" i="33"/>
  <c r="I117" i="33"/>
  <c r="I116" i="33"/>
  <c r="I115" i="33"/>
  <c r="I114" i="33"/>
  <c r="I113" i="33"/>
  <c r="I112" i="33"/>
  <c r="I111" i="33"/>
  <c r="I110" i="33"/>
  <c r="I109" i="33"/>
  <c r="I108" i="33"/>
  <c r="I107" i="33"/>
  <c r="I106" i="33"/>
  <c r="I105" i="33"/>
  <c r="I104" i="33"/>
  <c r="I103" i="33"/>
  <c r="I102" i="33"/>
  <c r="I101" i="33"/>
  <c r="I100" i="33"/>
  <c r="I99" i="33"/>
  <c r="I98" i="33"/>
  <c r="I97" i="33"/>
  <c r="I96" i="33"/>
  <c r="I95" i="33"/>
  <c r="I94" i="33"/>
  <c r="I93" i="33"/>
  <c r="I92" i="33"/>
  <c r="I91" i="33"/>
  <c r="I90" i="33"/>
  <c r="I89" i="33"/>
  <c r="I88" i="33"/>
  <c r="I87" i="33"/>
  <c r="I86" i="33"/>
  <c r="I85" i="33"/>
  <c r="I84" i="33"/>
  <c r="I83" i="33"/>
  <c r="I82" i="33"/>
  <c r="I81" i="33"/>
  <c r="I80" i="33"/>
  <c r="I79" i="33"/>
  <c r="I78" i="33"/>
  <c r="I77" i="33"/>
  <c r="I76" i="33"/>
  <c r="I75" i="33"/>
  <c r="I74" i="33"/>
  <c r="I73" i="33"/>
  <c r="I72" i="33"/>
  <c r="I71" i="33"/>
  <c r="I70" i="33"/>
  <c r="I69" i="33"/>
  <c r="I68" i="33"/>
  <c r="I67" i="33"/>
  <c r="I66" i="33"/>
  <c r="I65" i="33"/>
  <c r="I64" i="33"/>
  <c r="I63" i="33"/>
  <c r="I62" i="33"/>
  <c r="I61" i="33"/>
  <c r="I60" i="33"/>
  <c r="I59" i="33"/>
  <c r="I58" i="33"/>
  <c r="I57" i="33"/>
  <c r="I56" i="33"/>
  <c r="I55" i="33"/>
  <c r="I54" i="33"/>
  <c r="I53" i="33"/>
  <c r="I52" i="33"/>
  <c r="I51" i="33"/>
  <c r="I50" i="33"/>
  <c r="I49" i="33"/>
  <c r="I48" i="33"/>
  <c r="I47" i="33"/>
  <c r="I46" i="33"/>
  <c r="I45" i="33"/>
  <c r="I44" i="33"/>
  <c r="I43" i="33"/>
  <c r="I42" i="33"/>
  <c r="I41" i="33"/>
  <c r="I40" i="33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8" i="33"/>
  <c r="I7" i="33"/>
  <c r="I6" i="33"/>
  <c r="I5" i="33"/>
  <c r="I4" i="33"/>
  <c r="I3" i="33"/>
  <c r="G302" i="33"/>
  <c r="G301" i="33"/>
  <c r="G300" i="33"/>
  <c r="G299" i="33"/>
  <c r="G298" i="33"/>
  <c r="G297" i="33"/>
  <c r="G296" i="33"/>
  <c r="G295" i="33"/>
  <c r="G294" i="33"/>
  <c r="G293" i="33"/>
  <c r="G292" i="33"/>
  <c r="G291" i="33"/>
  <c r="G290" i="33"/>
  <c r="G289" i="33"/>
  <c r="G288" i="33"/>
  <c r="G287" i="33"/>
  <c r="G286" i="33"/>
  <c r="G285" i="33"/>
  <c r="G284" i="33"/>
  <c r="G283" i="33"/>
  <c r="G282" i="33"/>
  <c r="G281" i="33"/>
  <c r="G280" i="33"/>
  <c r="G279" i="33"/>
  <c r="G278" i="33"/>
  <c r="G277" i="33"/>
  <c r="G276" i="33"/>
  <c r="G275" i="33"/>
  <c r="G274" i="33"/>
  <c r="G273" i="33"/>
  <c r="G272" i="33"/>
  <c r="G271" i="33"/>
  <c r="G270" i="33"/>
  <c r="G269" i="33"/>
  <c r="G268" i="33"/>
  <c r="G267" i="33"/>
  <c r="G266" i="33"/>
  <c r="G265" i="33"/>
  <c r="G264" i="33"/>
  <c r="G263" i="33"/>
  <c r="G262" i="33"/>
  <c r="G261" i="33"/>
  <c r="G260" i="33"/>
  <c r="G259" i="33"/>
  <c r="G258" i="33"/>
  <c r="G257" i="33"/>
  <c r="G256" i="33"/>
  <c r="G255" i="33"/>
  <c r="G254" i="33"/>
  <c r="G253" i="33"/>
  <c r="G252" i="33"/>
  <c r="G251" i="33"/>
  <c r="G250" i="33"/>
  <c r="G249" i="33"/>
  <c r="G248" i="33"/>
  <c r="G247" i="33"/>
  <c r="G246" i="33"/>
  <c r="G245" i="33"/>
  <c r="G244" i="33"/>
  <c r="G243" i="33"/>
  <c r="G242" i="33"/>
  <c r="G241" i="33"/>
  <c r="G240" i="33"/>
  <c r="G239" i="33"/>
  <c r="G238" i="33"/>
  <c r="G237" i="33"/>
  <c r="G236" i="33"/>
  <c r="G235" i="33"/>
  <c r="G234" i="33"/>
  <c r="G233" i="33"/>
  <c r="G232" i="33"/>
  <c r="G231" i="33"/>
  <c r="G230" i="33"/>
  <c r="G229" i="33"/>
  <c r="G228" i="33"/>
  <c r="G227" i="33"/>
  <c r="G226" i="33"/>
  <c r="G225" i="33"/>
  <c r="G224" i="33"/>
  <c r="G223" i="33"/>
  <c r="G222" i="33"/>
  <c r="G221" i="33"/>
  <c r="G220" i="33"/>
  <c r="G219" i="33"/>
  <c r="G218" i="33"/>
  <c r="G217" i="33"/>
  <c r="G216" i="33"/>
  <c r="G215" i="33"/>
  <c r="G214" i="33"/>
  <c r="G213" i="33"/>
  <c r="G212" i="33"/>
  <c r="G211" i="33"/>
  <c r="G210" i="33"/>
  <c r="G209" i="33"/>
  <c r="G208" i="33"/>
  <c r="G207" i="33"/>
  <c r="G206" i="33"/>
  <c r="G205" i="33"/>
  <c r="G204" i="33"/>
  <c r="G203" i="33"/>
  <c r="G202" i="33"/>
  <c r="G201" i="33"/>
  <c r="G200" i="33"/>
  <c r="G199" i="33"/>
  <c r="G198" i="33"/>
  <c r="G197" i="33"/>
  <c r="G196" i="33"/>
  <c r="G195" i="33"/>
  <c r="G194" i="33"/>
  <c r="G193" i="33"/>
  <c r="G192" i="33"/>
  <c r="G191" i="33"/>
  <c r="G190" i="33"/>
  <c r="G189" i="33"/>
  <c r="G188" i="33"/>
  <c r="G187" i="33"/>
  <c r="G186" i="33"/>
  <c r="G185" i="33"/>
  <c r="G184" i="33"/>
  <c r="G183" i="33"/>
  <c r="G182" i="33"/>
  <c r="G181" i="33"/>
  <c r="G180" i="33"/>
  <c r="G179" i="33"/>
  <c r="G178" i="33"/>
  <c r="G177" i="33"/>
  <c r="G176" i="33"/>
  <c r="G175" i="33"/>
  <c r="G174" i="33"/>
  <c r="G173" i="33"/>
  <c r="G172" i="33"/>
  <c r="G171" i="33"/>
  <c r="G170" i="33"/>
  <c r="G169" i="33"/>
  <c r="G168" i="33"/>
  <c r="G167" i="33"/>
  <c r="G166" i="33"/>
  <c r="G165" i="33"/>
  <c r="G164" i="33"/>
  <c r="G163" i="33"/>
  <c r="G162" i="33"/>
  <c r="G161" i="33"/>
  <c r="G160" i="33"/>
  <c r="G159" i="33"/>
  <c r="G158" i="33"/>
  <c r="G157" i="33"/>
  <c r="G156" i="33"/>
  <c r="G155" i="33"/>
  <c r="G154" i="33"/>
  <c r="G153" i="33"/>
  <c r="G152" i="33"/>
  <c r="G151" i="33"/>
  <c r="G150" i="33"/>
  <c r="G149" i="33"/>
  <c r="G148" i="33"/>
  <c r="G147" i="33"/>
  <c r="G146" i="33"/>
  <c r="G145" i="33"/>
  <c r="G144" i="33"/>
  <c r="G143" i="33"/>
  <c r="G142" i="33"/>
  <c r="G141" i="33"/>
  <c r="G140" i="33"/>
  <c r="G139" i="33"/>
  <c r="G138" i="33"/>
  <c r="G137" i="33"/>
  <c r="G136" i="33"/>
  <c r="G135" i="33"/>
  <c r="G134" i="33"/>
  <c r="G133" i="33"/>
  <c r="G132" i="33"/>
  <c r="G131" i="33"/>
  <c r="G130" i="33"/>
  <c r="G129" i="33"/>
  <c r="G128" i="33"/>
  <c r="G127" i="33"/>
  <c r="G126" i="33"/>
  <c r="G125" i="33"/>
  <c r="G124" i="33"/>
  <c r="G123" i="33"/>
  <c r="G122" i="33"/>
  <c r="G121" i="33"/>
  <c r="G120" i="33"/>
  <c r="G119" i="33"/>
  <c r="G118" i="33"/>
  <c r="G117" i="33"/>
  <c r="G116" i="33"/>
  <c r="G115" i="33"/>
  <c r="G114" i="33"/>
  <c r="G113" i="33"/>
  <c r="G112" i="33"/>
  <c r="G111" i="33"/>
  <c r="G110" i="33"/>
  <c r="G109" i="33"/>
  <c r="G108" i="33"/>
  <c r="G107" i="33"/>
  <c r="G106" i="33"/>
  <c r="G105" i="33"/>
  <c r="G104" i="33"/>
  <c r="G103" i="33"/>
  <c r="G102" i="33"/>
  <c r="G101" i="33"/>
  <c r="G100" i="33"/>
  <c r="G99" i="33"/>
  <c r="G98" i="33"/>
  <c r="G97" i="33"/>
  <c r="G96" i="33"/>
  <c r="G95" i="33"/>
  <c r="G94" i="33"/>
  <c r="G93" i="33"/>
  <c r="G92" i="33"/>
  <c r="G91" i="33"/>
  <c r="G90" i="33"/>
  <c r="G89" i="33"/>
  <c r="G88" i="33"/>
  <c r="G87" i="33"/>
  <c r="G86" i="33"/>
  <c r="G85" i="33"/>
  <c r="G84" i="33"/>
  <c r="G83" i="33"/>
  <c r="G82" i="33"/>
  <c r="G81" i="33"/>
  <c r="G80" i="33"/>
  <c r="G79" i="33"/>
  <c r="G78" i="33"/>
  <c r="G77" i="33"/>
  <c r="G76" i="33"/>
  <c r="G75" i="33"/>
  <c r="G74" i="33"/>
  <c r="G73" i="33"/>
  <c r="G72" i="33"/>
  <c r="G71" i="33"/>
  <c r="G70" i="33"/>
  <c r="G69" i="33"/>
  <c r="G68" i="33"/>
  <c r="G67" i="33"/>
  <c r="G66" i="33"/>
  <c r="G65" i="33"/>
  <c r="G64" i="33"/>
  <c r="G63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G5" i="33"/>
  <c r="G4" i="33"/>
  <c r="G3" i="33"/>
  <c r="E302" i="33"/>
  <c r="E301" i="33"/>
  <c r="E300" i="33"/>
  <c r="E299" i="33"/>
  <c r="E298" i="33"/>
  <c r="E297" i="33"/>
  <c r="E296" i="33"/>
  <c r="E295" i="33"/>
  <c r="E294" i="33"/>
  <c r="E293" i="33"/>
  <c r="E292" i="33"/>
  <c r="E291" i="33"/>
  <c r="E290" i="33"/>
  <c r="E289" i="33"/>
  <c r="E288" i="33"/>
  <c r="E287" i="33"/>
  <c r="E286" i="33"/>
  <c r="E285" i="33"/>
  <c r="E284" i="33"/>
  <c r="E283" i="33"/>
  <c r="E282" i="33"/>
  <c r="E281" i="33"/>
  <c r="E280" i="33"/>
  <c r="E279" i="33"/>
  <c r="E278" i="33"/>
  <c r="E277" i="33"/>
  <c r="E276" i="33"/>
  <c r="E275" i="33"/>
  <c r="E274" i="33"/>
  <c r="E273" i="33"/>
  <c r="E272" i="33"/>
  <c r="E271" i="33"/>
  <c r="E270" i="33"/>
  <c r="E269" i="33"/>
  <c r="E268" i="33"/>
  <c r="E267" i="33"/>
  <c r="E266" i="33"/>
  <c r="E265" i="33"/>
  <c r="E264" i="33"/>
  <c r="E263" i="33"/>
  <c r="E262" i="33"/>
  <c r="E261" i="33"/>
  <c r="E260" i="33"/>
  <c r="E259" i="33"/>
  <c r="E258" i="33"/>
  <c r="E257" i="33"/>
  <c r="E256" i="33"/>
  <c r="E255" i="33"/>
  <c r="E254" i="33"/>
  <c r="E253" i="33"/>
  <c r="E252" i="33"/>
  <c r="E251" i="33"/>
  <c r="E250" i="33"/>
  <c r="E249" i="33"/>
  <c r="E248" i="33"/>
  <c r="E247" i="33"/>
  <c r="E246" i="33"/>
  <c r="E245" i="33"/>
  <c r="E244" i="33"/>
  <c r="E243" i="33"/>
  <c r="E242" i="33"/>
  <c r="E241" i="33"/>
  <c r="E240" i="33"/>
  <c r="E239" i="33"/>
  <c r="E238" i="33"/>
  <c r="E237" i="33"/>
  <c r="E236" i="33"/>
  <c r="E235" i="33"/>
  <c r="E234" i="33"/>
  <c r="E233" i="33"/>
  <c r="E232" i="33"/>
  <c r="E231" i="33"/>
  <c r="E230" i="33"/>
  <c r="E229" i="33"/>
  <c r="E228" i="33"/>
  <c r="E227" i="33"/>
  <c r="E226" i="33"/>
  <c r="E225" i="33"/>
  <c r="E224" i="33"/>
  <c r="E223" i="33"/>
  <c r="E222" i="33"/>
  <c r="E221" i="33"/>
  <c r="E220" i="33"/>
  <c r="E219" i="33"/>
  <c r="E218" i="33"/>
  <c r="E217" i="33"/>
  <c r="E216" i="33"/>
  <c r="E215" i="33"/>
  <c r="E214" i="33"/>
  <c r="E213" i="33"/>
  <c r="E212" i="33"/>
  <c r="E211" i="33"/>
  <c r="E210" i="33"/>
  <c r="E209" i="33"/>
  <c r="E208" i="33"/>
  <c r="E207" i="33"/>
  <c r="E206" i="33"/>
  <c r="E205" i="33"/>
  <c r="E204" i="33"/>
  <c r="E203" i="33"/>
  <c r="E202" i="33"/>
  <c r="E201" i="33"/>
  <c r="E200" i="33"/>
  <c r="E199" i="33"/>
  <c r="E198" i="33"/>
  <c r="E197" i="33"/>
  <c r="E196" i="33"/>
  <c r="E195" i="33"/>
  <c r="E194" i="33"/>
  <c r="E193" i="33"/>
  <c r="E192" i="33"/>
  <c r="E191" i="33"/>
  <c r="E190" i="33"/>
  <c r="E189" i="33"/>
  <c r="E188" i="33"/>
  <c r="E187" i="33"/>
  <c r="E186" i="33"/>
  <c r="E185" i="33"/>
  <c r="E184" i="33"/>
  <c r="E183" i="33"/>
  <c r="E182" i="33"/>
  <c r="E181" i="33"/>
  <c r="E180" i="33"/>
  <c r="E179" i="33"/>
  <c r="E178" i="33"/>
  <c r="E177" i="33"/>
  <c r="E176" i="33"/>
  <c r="E175" i="33"/>
  <c r="E174" i="33"/>
  <c r="E173" i="33"/>
  <c r="E172" i="33"/>
  <c r="E171" i="33"/>
  <c r="E170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50" i="33"/>
  <c r="E149" i="33"/>
  <c r="E148" i="33"/>
  <c r="E147" i="33"/>
  <c r="E146" i="33"/>
  <c r="E145" i="33"/>
  <c r="E144" i="33"/>
  <c r="E143" i="33"/>
  <c r="E142" i="33"/>
  <c r="E141" i="33"/>
  <c r="E140" i="33"/>
  <c r="E139" i="33"/>
  <c r="E138" i="33"/>
  <c r="E137" i="33"/>
  <c r="E136" i="33"/>
  <c r="E135" i="33"/>
  <c r="E134" i="33"/>
  <c r="E133" i="33"/>
  <c r="E132" i="33"/>
  <c r="E131" i="33"/>
  <c r="E130" i="33"/>
  <c r="E129" i="33"/>
  <c r="E128" i="33"/>
  <c r="E127" i="33"/>
  <c r="E126" i="33"/>
  <c r="E125" i="33"/>
  <c r="E124" i="33"/>
  <c r="E123" i="33"/>
  <c r="E122" i="33"/>
  <c r="E121" i="33"/>
  <c r="E120" i="33"/>
  <c r="E119" i="33"/>
  <c r="E118" i="33"/>
  <c r="E117" i="33"/>
  <c r="E116" i="33"/>
  <c r="E115" i="33"/>
  <c r="E114" i="33"/>
  <c r="E113" i="33"/>
  <c r="E112" i="33"/>
  <c r="E111" i="33"/>
  <c r="E110" i="33"/>
  <c r="E109" i="33"/>
  <c r="E108" i="33"/>
  <c r="E107" i="33"/>
  <c r="E106" i="33"/>
  <c r="E105" i="33"/>
  <c r="E104" i="33"/>
  <c r="E103" i="33"/>
  <c r="E102" i="33"/>
  <c r="E101" i="33"/>
  <c r="E100" i="33"/>
  <c r="E99" i="33"/>
  <c r="E98" i="33"/>
  <c r="E97" i="33"/>
  <c r="E96" i="33"/>
  <c r="E95" i="33"/>
  <c r="E94" i="33"/>
  <c r="E93" i="33"/>
  <c r="E92" i="33"/>
  <c r="E91" i="33"/>
  <c r="E90" i="33"/>
  <c r="E89" i="33"/>
  <c r="E88" i="33"/>
  <c r="E87" i="33"/>
  <c r="E86" i="33"/>
  <c r="E85" i="33"/>
  <c r="E84" i="33"/>
  <c r="E83" i="33"/>
  <c r="E82" i="33"/>
  <c r="E81" i="33"/>
  <c r="E80" i="33"/>
  <c r="E79" i="33"/>
  <c r="E78" i="33"/>
  <c r="E77" i="33"/>
  <c r="E76" i="33"/>
  <c r="E75" i="33"/>
  <c r="E74" i="33"/>
  <c r="E73" i="33"/>
  <c r="E72" i="33"/>
  <c r="E71" i="33"/>
  <c r="E70" i="33"/>
  <c r="E69" i="33"/>
  <c r="E68" i="33"/>
  <c r="E67" i="33"/>
  <c r="E66" i="33"/>
  <c r="E65" i="33"/>
  <c r="E64" i="33"/>
  <c r="E63" i="33"/>
  <c r="E62" i="33"/>
  <c r="E61" i="33"/>
  <c r="E60" i="33"/>
  <c r="E59" i="33"/>
  <c r="E58" i="33"/>
  <c r="E57" i="33"/>
  <c r="E56" i="33"/>
  <c r="E55" i="33"/>
  <c r="E54" i="33"/>
  <c r="E53" i="33"/>
  <c r="E52" i="33"/>
  <c r="E51" i="33"/>
  <c r="E50" i="33"/>
  <c r="E49" i="33"/>
  <c r="E48" i="33"/>
  <c r="E47" i="33"/>
  <c r="E46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F4" i="13"/>
  <c r="F3" i="13"/>
  <c r="E2" i="12"/>
  <c r="E8" i="12" s="1"/>
  <c r="C302" i="33"/>
  <c r="C301" i="33"/>
  <c r="C300" i="33"/>
  <c r="C299" i="33"/>
  <c r="C298" i="33"/>
  <c r="C297" i="33"/>
  <c r="C296" i="33"/>
  <c r="C295" i="33"/>
  <c r="C294" i="33"/>
  <c r="C293" i="33"/>
  <c r="C292" i="33"/>
  <c r="C291" i="33"/>
  <c r="C290" i="33"/>
  <c r="C289" i="33"/>
  <c r="C288" i="33"/>
  <c r="C287" i="33"/>
  <c r="C286" i="33"/>
  <c r="C285" i="33"/>
  <c r="C284" i="33"/>
  <c r="C283" i="33"/>
  <c r="C282" i="33"/>
  <c r="C281" i="33"/>
  <c r="C280" i="33"/>
  <c r="C279" i="33"/>
  <c r="C278" i="33"/>
  <c r="C277" i="33"/>
  <c r="C276" i="33"/>
  <c r="C275" i="33"/>
  <c r="C274" i="33"/>
  <c r="C273" i="33"/>
  <c r="C272" i="33"/>
  <c r="C271" i="33"/>
  <c r="C270" i="33"/>
  <c r="C269" i="33"/>
  <c r="C268" i="33"/>
  <c r="C267" i="33"/>
  <c r="C266" i="33"/>
  <c r="C265" i="33"/>
  <c r="C264" i="33"/>
  <c r="C263" i="33"/>
  <c r="C262" i="33"/>
  <c r="C261" i="33"/>
  <c r="C260" i="33"/>
  <c r="C259" i="33"/>
  <c r="C258" i="33"/>
  <c r="C257" i="33"/>
  <c r="C256" i="33"/>
  <c r="C255" i="33"/>
  <c r="C254" i="33"/>
  <c r="C253" i="33"/>
  <c r="C252" i="33"/>
  <c r="C251" i="33"/>
  <c r="C250" i="33"/>
  <c r="C249" i="33"/>
  <c r="C248" i="33"/>
  <c r="C247" i="33"/>
  <c r="C246" i="33"/>
  <c r="C245" i="33"/>
  <c r="C244" i="33"/>
  <c r="C243" i="33"/>
  <c r="C242" i="33"/>
  <c r="C241" i="33"/>
  <c r="C240" i="33"/>
  <c r="C239" i="33"/>
  <c r="C238" i="33"/>
  <c r="C237" i="33"/>
  <c r="C236" i="33"/>
  <c r="C235" i="33"/>
  <c r="C234" i="33"/>
  <c r="C233" i="33"/>
  <c r="C232" i="33"/>
  <c r="C231" i="33"/>
  <c r="C230" i="33"/>
  <c r="C229" i="33"/>
  <c r="C228" i="33"/>
  <c r="C227" i="33"/>
  <c r="C226" i="33"/>
  <c r="C225" i="33"/>
  <c r="C224" i="33"/>
  <c r="C223" i="33"/>
  <c r="C222" i="33"/>
  <c r="C221" i="33"/>
  <c r="C220" i="33"/>
  <c r="C219" i="33"/>
  <c r="C218" i="33"/>
  <c r="C217" i="33"/>
  <c r="C216" i="33"/>
  <c r="C215" i="33"/>
  <c r="C214" i="33"/>
  <c r="C213" i="33"/>
  <c r="C212" i="33"/>
  <c r="C211" i="33"/>
  <c r="C210" i="33"/>
  <c r="C209" i="33"/>
  <c r="C208" i="33"/>
  <c r="C207" i="33"/>
  <c r="C206" i="33"/>
  <c r="C205" i="33"/>
  <c r="C204" i="33"/>
  <c r="C203" i="33"/>
  <c r="C202" i="33"/>
  <c r="C201" i="33"/>
  <c r="C200" i="33"/>
  <c r="C199" i="33"/>
  <c r="C198" i="33"/>
  <c r="C197" i="33"/>
  <c r="C196" i="33"/>
  <c r="C195" i="33"/>
  <c r="C194" i="33"/>
  <c r="C193" i="33"/>
  <c r="C192" i="33"/>
  <c r="C191" i="33"/>
  <c r="C190" i="33"/>
  <c r="C189" i="33"/>
  <c r="C188" i="33"/>
  <c r="C187" i="33"/>
  <c r="C186" i="33"/>
  <c r="C185" i="33"/>
  <c r="C184" i="33"/>
  <c r="C183" i="33"/>
  <c r="C182" i="33"/>
  <c r="C181" i="33"/>
  <c r="C180" i="33"/>
  <c r="C179" i="33"/>
  <c r="C178" i="33"/>
  <c r="C177" i="33"/>
  <c r="C176" i="33"/>
  <c r="C175" i="33"/>
  <c r="C174" i="33"/>
  <c r="C173" i="33"/>
  <c r="C172" i="33"/>
  <c r="C171" i="33"/>
  <c r="C170" i="33"/>
  <c r="C169" i="33"/>
  <c r="C168" i="33"/>
  <c r="C167" i="33"/>
  <c r="C166" i="33"/>
  <c r="C165" i="33"/>
  <c r="C164" i="33"/>
  <c r="C163" i="33"/>
  <c r="C162" i="33"/>
  <c r="C161" i="33"/>
  <c r="C160" i="33"/>
  <c r="C159" i="33"/>
  <c r="C158" i="33"/>
  <c r="C157" i="33"/>
  <c r="C156" i="33"/>
  <c r="C155" i="33"/>
  <c r="C154" i="33"/>
  <c r="C153" i="33"/>
  <c r="C152" i="33"/>
  <c r="C151" i="33"/>
  <c r="C150" i="33"/>
  <c r="C149" i="33"/>
  <c r="C148" i="33"/>
  <c r="C147" i="33"/>
  <c r="C146" i="33"/>
  <c r="C145" i="33"/>
  <c r="C144" i="33"/>
  <c r="C143" i="33"/>
  <c r="C142" i="33"/>
  <c r="C141" i="33"/>
  <c r="C140" i="33"/>
  <c r="C139" i="33"/>
  <c r="C138" i="33"/>
  <c r="C137" i="33"/>
  <c r="C136" i="33"/>
  <c r="C135" i="33"/>
  <c r="C134" i="33"/>
  <c r="C133" i="33"/>
  <c r="C132" i="33"/>
  <c r="C131" i="33"/>
  <c r="C130" i="33"/>
  <c r="C129" i="33"/>
  <c r="C128" i="33"/>
  <c r="C127" i="33"/>
  <c r="C126" i="33"/>
  <c r="C125" i="33"/>
  <c r="C124" i="33"/>
  <c r="C123" i="33"/>
  <c r="C122" i="33"/>
  <c r="C121" i="33"/>
  <c r="C120" i="33"/>
  <c r="C119" i="33"/>
  <c r="C118" i="33"/>
  <c r="C117" i="33"/>
  <c r="C116" i="33"/>
  <c r="C115" i="33"/>
  <c r="C114" i="33"/>
  <c r="C113" i="33"/>
  <c r="C112" i="33"/>
  <c r="C111" i="33"/>
  <c r="C110" i="33"/>
  <c r="C109" i="33"/>
  <c r="C108" i="33"/>
  <c r="C107" i="33"/>
  <c r="C106" i="33"/>
  <c r="C105" i="33"/>
  <c r="C104" i="33"/>
  <c r="C103" i="33"/>
  <c r="C102" i="33"/>
  <c r="C101" i="33"/>
  <c r="C100" i="33"/>
  <c r="C99" i="33"/>
  <c r="C98" i="33"/>
  <c r="C97" i="33"/>
  <c r="C96" i="33"/>
  <c r="C95" i="33"/>
  <c r="C94" i="33"/>
  <c r="C93" i="33"/>
  <c r="C92" i="33"/>
  <c r="C91" i="33"/>
  <c r="C90" i="33"/>
  <c r="C89" i="33"/>
  <c r="C88" i="33"/>
  <c r="C87" i="33"/>
  <c r="C86" i="33"/>
  <c r="C85" i="33"/>
  <c r="C84" i="33"/>
  <c r="C83" i="33"/>
  <c r="C82" i="33"/>
  <c r="C81" i="33"/>
  <c r="C80" i="33"/>
  <c r="C79" i="33"/>
  <c r="C78" i="33"/>
  <c r="C77" i="33"/>
  <c r="C76" i="33"/>
  <c r="C75" i="33"/>
  <c r="C74" i="33"/>
  <c r="C73" i="33"/>
  <c r="C72" i="33"/>
  <c r="C71" i="33"/>
  <c r="C70" i="33"/>
  <c r="C69" i="33"/>
  <c r="C68" i="33"/>
  <c r="C67" i="33"/>
  <c r="C66" i="33"/>
  <c r="C65" i="33"/>
  <c r="C64" i="33"/>
  <c r="C63" i="33"/>
  <c r="C62" i="33"/>
  <c r="C61" i="33"/>
  <c r="C60" i="33"/>
  <c r="C59" i="33"/>
  <c r="C58" i="33"/>
  <c r="C57" i="33"/>
  <c r="C56" i="33"/>
  <c r="C55" i="33"/>
  <c r="C54" i="33"/>
  <c r="C53" i="33"/>
  <c r="C52" i="33"/>
  <c r="C51" i="33"/>
  <c r="C50" i="33"/>
  <c r="C49" i="33"/>
  <c r="C48" i="33"/>
  <c r="C47" i="33"/>
  <c r="C46" i="33"/>
  <c r="C45" i="33"/>
  <c r="C44" i="33"/>
  <c r="C43" i="33"/>
  <c r="C42" i="33"/>
  <c r="C41" i="33"/>
  <c r="C40" i="33"/>
  <c r="C39" i="33"/>
  <c r="C38" i="33"/>
  <c r="C37" i="33"/>
  <c r="C36" i="33"/>
  <c r="C35" i="33"/>
  <c r="C34" i="33"/>
  <c r="C33" i="33"/>
  <c r="C32" i="33"/>
  <c r="C31" i="33"/>
  <c r="C30" i="33"/>
  <c r="C29" i="33"/>
  <c r="C28" i="33"/>
  <c r="C27" i="33"/>
  <c r="C26" i="33"/>
  <c r="C25" i="33"/>
  <c r="C24" i="33"/>
  <c r="C23" i="33"/>
  <c r="C22" i="33"/>
  <c r="C21" i="33"/>
  <c r="C20" i="33"/>
  <c r="C19" i="33"/>
  <c r="C18" i="33"/>
  <c r="C17" i="33"/>
  <c r="C16" i="33"/>
  <c r="C15" i="33"/>
  <c r="C14" i="33"/>
  <c r="C13" i="33"/>
  <c r="C12" i="33"/>
  <c r="C11" i="33"/>
  <c r="C10" i="33"/>
  <c r="C9" i="33"/>
  <c r="C8" i="33"/>
  <c r="C7" i="33"/>
  <c r="C6" i="33"/>
  <c r="C5" i="33"/>
  <c r="C4" i="33"/>
  <c r="D8" i="39"/>
  <c r="D7" i="39"/>
  <c r="C7" i="39"/>
  <c r="C5" i="38"/>
  <c r="C6" i="38"/>
  <c r="IV2" i="11"/>
  <c r="IU2" i="11"/>
  <c r="IT2" i="11"/>
  <c r="IS2" i="11"/>
  <c r="IR2" i="11"/>
  <c r="IQ2" i="11"/>
  <c r="IP2" i="11"/>
  <c r="IO2" i="11"/>
  <c r="IN2" i="11"/>
  <c r="IM2" i="11"/>
  <c r="IL2" i="11"/>
  <c r="IK2" i="11"/>
  <c r="IJ2" i="11"/>
  <c r="II2" i="11"/>
  <c r="IH2" i="11"/>
  <c r="IG2" i="11"/>
  <c r="IF2" i="11"/>
  <c r="IE2" i="11"/>
  <c r="ID2" i="11"/>
  <c r="IC2" i="11"/>
  <c r="IB2" i="11"/>
  <c r="IA2" i="11"/>
  <c r="HZ2" i="11"/>
  <c r="HY2" i="11"/>
  <c r="HX2" i="11"/>
  <c r="HW2" i="11"/>
  <c r="HV2" i="11"/>
  <c r="HU2" i="11"/>
  <c r="HT2" i="11"/>
  <c r="HS2" i="11"/>
  <c r="HR2" i="11"/>
  <c r="HQ2" i="11"/>
  <c r="HP2" i="11"/>
  <c r="HO2" i="11"/>
  <c r="HN2" i="11"/>
  <c r="HM2" i="11"/>
  <c r="HL2" i="11"/>
  <c r="HK2" i="11"/>
  <c r="HJ2" i="11"/>
  <c r="HI2" i="11"/>
  <c r="HH2" i="11"/>
  <c r="HG2" i="11"/>
  <c r="HF2" i="11"/>
  <c r="HE2" i="11"/>
  <c r="HD2" i="11"/>
  <c r="HC2" i="11"/>
  <c r="HB2" i="11"/>
  <c r="HA2" i="11"/>
  <c r="GZ2" i="11"/>
  <c r="GY2" i="11"/>
  <c r="GX2" i="11"/>
  <c r="GW2" i="11"/>
  <c r="GV2" i="11"/>
  <c r="GU2" i="11"/>
  <c r="GT2" i="11"/>
  <c r="GS2" i="11"/>
  <c r="GR2" i="11"/>
  <c r="GQ2" i="11"/>
  <c r="GP2" i="11"/>
  <c r="GO2" i="11"/>
  <c r="GN2" i="11"/>
  <c r="GM2" i="11"/>
  <c r="GL2" i="11"/>
  <c r="GK2" i="11"/>
  <c r="GJ2" i="11"/>
  <c r="GI2" i="11"/>
  <c r="GH2" i="11"/>
  <c r="GG2" i="11"/>
  <c r="GF2" i="11"/>
  <c r="GE2" i="11"/>
  <c r="GD2" i="11"/>
  <c r="GC2" i="11"/>
  <c r="GB2" i="11"/>
  <c r="GA2" i="11"/>
  <c r="FZ2" i="11"/>
  <c r="FY2" i="11"/>
  <c r="FX2" i="11"/>
  <c r="FW2" i="11"/>
  <c r="FV2" i="11"/>
  <c r="FU2" i="11"/>
  <c r="FT2" i="11"/>
  <c r="FS2" i="11"/>
  <c r="FR2" i="11"/>
  <c r="FQ2" i="11"/>
  <c r="FP2" i="11"/>
  <c r="FO2" i="11"/>
  <c r="FN2" i="11"/>
  <c r="FM2" i="11"/>
  <c r="FL2" i="11"/>
  <c r="FK2" i="11"/>
  <c r="FJ2" i="11"/>
  <c r="FI2" i="11"/>
  <c r="FH2" i="11"/>
  <c r="FG2" i="11"/>
  <c r="FF2" i="11"/>
  <c r="FE2" i="11"/>
  <c r="FD2" i="11"/>
  <c r="FC2" i="11"/>
  <c r="FB2" i="11"/>
  <c r="FA2" i="11"/>
  <c r="EZ2" i="11"/>
  <c r="EY2" i="11"/>
  <c r="EX2" i="11"/>
  <c r="EW2" i="11"/>
  <c r="EV2" i="11"/>
  <c r="EU2" i="11"/>
  <c r="ET2" i="11"/>
  <c r="ES2" i="11"/>
  <c r="ER2" i="11"/>
  <c r="EQ2" i="11"/>
  <c r="EP2" i="11"/>
  <c r="EO2" i="11"/>
  <c r="EN2" i="11"/>
  <c r="EM2" i="11"/>
  <c r="EL2" i="11"/>
  <c r="EK2" i="11"/>
  <c r="EJ2" i="11"/>
  <c r="EI2" i="11"/>
  <c r="EH2" i="11"/>
  <c r="EG2" i="11"/>
  <c r="EF2" i="11"/>
  <c r="EE2" i="11"/>
  <c r="ED2" i="11"/>
  <c r="EC2" i="11"/>
  <c r="EB2" i="11"/>
  <c r="EA2" i="11"/>
  <c r="DZ2" i="11"/>
  <c r="DY2" i="11"/>
  <c r="DX2" i="11"/>
  <c r="DW2" i="11"/>
  <c r="DV2" i="11"/>
  <c r="DU2" i="11"/>
  <c r="DT2" i="11"/>
  <c r="DS2" i="11"/>
  <c r="DR2" i="11"/>
  <c r="DQ2" i="11"/>
  <c r="DP2" i="11"/>
  <c r="DO2" i="11"/>
  <c r="DN2" i="11"/>
  <c r="DM2" i="11"/>
  <c r="DL2" i="11"/>
  <c r="DK2" i="11"/>
  <c r="DJ2" i="11"/>
  <c r="DI2" i="11"/>
  <c r="DH2" i="11"/>
  <c r="DG2" i="11"/>
  <c r="DF2" i="11"/>
  <c r="DE2" i="11"/>
  <c r="DD2" i="11"/>
  <c r="DC2" i="11"/>
  <c r="DB2" i="11"/>
  <c r="DA2" i="11"/>
  <c r="CZ2" i="11"/>
  <c r="CY2" i="11"/>
  <c r="CX2" i="11"/>
  <c r="CW2" i="11"/>
  <c r="CV2" i="11"/>
  <c r="CU2" i="11"/>
  <c r="CT2" i="11"/>
  <c r="CS2" i="11"/>
  <c r="CR2" i="11"/>
  <c r="CQ2" i="11"/>
  <c r="CP2" i="11"/>
  <c r="CO2" i="11"/>
  <c r="CN2" i="11"/>
  <c r="CM2" i="11"/>
  <c r="CL2" i="11"/>
  <c r="CK2" i="11"/>
  <c r="CJ2" i="11"/>
  <c r="CI2" i="11"/>
  <c r="CH2" i="11"/>
  <c r="CG2" i="11"/>
  <c r="CF2" i="11"/>
  <c r="CE2" i="11"/>
  <c r="CD2" i="11"/>
  <c r="CC2" i="11"/>
  <c r="CB2" i="11"/>
  <c r="CA2" i="11"/>
  <c r="BZ2" i="11"/>
  <c r="BY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P2" i="11"/>
  <c r="AO2" i="11"/>
  <c r="AN2" i="11"/>
  <c r="AM2" i="11"/>
  <c r="AL2" i="11"/>
  <c r="AK2" i="11"/>
  <c r="AJ2" i="1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C13" i="2"/>
  <c r="F1" i="27"/>
  <c r="C12" i="2"/>
  <c r="B1" i="38"/>
  <c r="C17" i="38"/>
  <c r="C11" i="2"/>
  <c r="L6" i="30"/>
  <c r="C14" i="38"/>
  <c r="B14" i="38"/>
  <c r="B7" i="38"/>
  <c r="X17" i="26"/>
  <c r="U9" i="26"/>
  <c r="U7" i="26"/>
  <c r="H9" i="26"/>
  <c r="H7" i="26"/>
  <c r="G2" i="34"/>
  <c r="H3" i="34"/>
  <c r="G1" i="34"/>
  <c r="C3" i="33"/>
  <c r="H1" i="26"/>
  <c r="U1" i="26" s="1"/>
  <c r="E1" i="32"/>
  <c r="G8" i="30"/>
  <c r="G1" i="30"/>
  <c r="G13" i="27"/>
  <c r="F13" i="27"/>
  <c r="C327" i="22"/>
  <c r="C328" i="22"/>
  <c r="F1" i="24"/>
  <c r="C326" i="22"/>
  <c r="C325" i="22"/>
  <c r="C324" i="22"/>
  <c r="C323" i="22"/>
  <c r="C322" i="22"/>
  <c r="C321" i="22"/>
  <c r="C320" i="22"/>
  <c r="C319" i="22"/>
  <c r="C318" i="22"/>
  <c r="C317" i="22"/>
  <c r="C316" i="22"/>
  <c r="C315" i="22"/>
  <c r="C314" i="22"/>
  <c r="C313" i="22"/>
  <c r="C312" i="22"/>
  <c r="C311" i="22"/>
  <c r="C310" i="22"/>
  <c r="C309" i="22"/>
  <c r="C308" i="22"/>
  <c r="C307" i="22"/>
  <c r="C306" i="22"/>
  <c r="C305" i="22"/>
  <c r="C304" i="22"/>
  <c r="C303" i="22"/>
  <c r="C302" i="22"/>
  <c r="C301" i="22"/>
  <c r="C300" i="22"/>
  <c r="C299" i="22"/>
  <c r="C298" i="22"/>
  <c r="C297" i="22"/>
  <c r="C296" i="22"/>
  <c r="C295" i="22"/>
  <c r="C294" i="22"/>
  <c r="C293" i="22"/>
  <c r="C292" i="22"/>
  <c r="C291" i="22"/>
  <c r="C290" i="22"/>
  <c r="C289" i="22"/>
  <c r="C288" i="22"/>
  <c r="C287" i="22"/>
  <c r="C286" i="22"/>
  <c r="C285" i="22"/>
  <c r="C284" i="22"/>
  <c r="C283" i="22"/>
  <c r="C282" i="22"/>
  <c r="C281" i="22"/>
  <c r="C280" i="22"/>
  <c r="C279" i="22"/>
  <c r="C278" i="22"/>
  <c r="C277" i="22"/>
  <c r="C276" i="22"/>
  <c r="C275" i="22"/>
  <c r="C274" i="22"/>
  <c r="C273" i="22"/>
  <c r="C272" i="22"/>
  <c r="C271" i="22"/>
  <c r="C270" i="22"/>
  <c r="C269" i="22"/>
  <c r="C268" i="22"/>
  <c r="C267" i="22"/>
  <c r="C266" i="22"/>
  <c r="C265" i="22"/>
  <c r="C264" i="22"/>
  <c r="C263" i="22"/>
  <c r="C262" i="22"/>
  <c r="C261" i="22"/>
  <c r="C260" i="22"/>
  <c r="C259" i="22"/>
  <c r="C258" i="22"/>
  <c r="C257" i="22"/>
  <c r="C256" i="22"/>
  <c r="C255" i="22"/>
  <c r="C254" i="22"/>
  <c r="C253" i="22"/>
  <c r="C252" i="22"/>
  <c r="C251" i="22"/>
  <c r="C250" i="22"/>
  <c r="C249" i="22"/>
  <c r="C248" i="22"/>
  <c r="C247" i="22"/>
  <c r="C246" i="22"/>
  <c r="C245" i="22"/>
  <c r="C244" i="22"/>
  <c r="C243" i="22"/>
  <c r="C242" i="22"/>
  <c r="C241" i="22"/>
  <c r="C240" i="22"/>
  <c r="C239" i="22"/>
  <c r="C238" i="22"/>
  <c r="C237" i="22"/>
  <c r="C236" i="22"/>
  <c r="C235" i="22"/>
  <c r="C234" i="22"/>
  <c r="C233" i="22"/>
  <c r="C232" i="22"/>
  <c r="C231" i="22"/>
  <c r="C230" i="22"/>
  <c r="C229" i="22"/>
  <c r="C228" i="22"/>
  <c r="C227" i="22"/>
  <c r="C226" i="22"/>
  <c r="C225" i="22"/>
  <c r="C224" i="22"/>
  <c r="C223" i="22"/>
  <c r="C222" i="22"/>
  <c r="C221" i="22"/>
  <c r="C220" i="22"/>
  <c r="C219" i="22"/>
  <c r="C218" i="22"/>
  <c r="C217" i="22"/>
  <c r="C216" i="22"/>
  <c r="C215" i="22"/>
  <c r="C214" i="22"/>
  <c r="C213" i="22"/>
  <c r="C212" i="22"/>
  <c r="C211" i="22"/>
  <c r="C210" i="22"/>
  <c r="C209" i="22"/>
  <c r="C208" i="22"/>
  <c r="C207" i="22"/>
  <c r="C206" i="22"/>
  <c r="C205" i="22"/>
  <c r="C204" i="22"/>
  <c r="C203" i="22"/>
  <c r="C202" i="22"/>
  <c r="C201" i="22"/>
  <c r="C200" i="22"/>
  <c r="C199" i="22"/>
  <c r="C198" i="22"/>
  <c r="C197" i="22"/>
  <c r="C196" i="22"/>
  <c r="C195" i="22"/>
  <c r="C194" i="22"/>
  <c r="C193" i="22"/>
  <c r="C192" i="22"/>
  <c r="C191" i="22"/>
  <c r="C190" i="22"/>
  <c r="C189" i="22"/>
  <c r="C188" i="22"/>
  <c r="C187" i="22"/>
  <c r="C186" i="22"/>
  <c r="C185" i="22"/>
  <c r="C184" i="22"/>
  <c r="C183" i="22"/>
  <c r="C182" i="22"/>
  <c r="C181" i="22"/>
  <c r="C180" i="22"/>
  <c r="E4" i="20"/>
  <c r="F4" i="20" s="1"/>
  <c r="G3" i="13"/>
  <c r="G4" i="13"/>
  <c r="B9" i="2"/>
  <c r="B3" i="2"/>
  <c r="E1" i="4"/>
  <c r="E5" i="4"/>
  <c r="E9" i="4" s="1"/>
  <c r="E1" i="12"/>
  <c r="F1" i="13"/>
  <c r="B1" i="39"/>
  <c r="B2" i="39"/>
  <c r="F16" i="27"/>
  <c r="B3" i="39" s="1"/>
  <c r="I3" i="34"/>
  <c r="D288" i="22"/>
  <c r="D244" i="22"/>
  <c r="D277" i="22"/>
  <c r="D209" i="22"/>
  <c r="D231" i="22"/>
  <c r="D287" i="22"/>
  <c r="D286" i="22"/>
  <c r="D279" i="22"/>
  <c r="D262" i="22"/>
  <c r="D186" i="22"/>
  <c r="D291" i="22"/>
  <c r="D316" i="22"/>
  <c r="D225" i="22"/>
  <c r="D269" i="22"/>
  <c r="D206" i="22"/>
  <c r="D298" i="22"/>
  <c r="D328" i="22"/>
  <c r="D204" i="22"/>
  <c r="D222" i="22"/>
  <c r="D194" i="22"/>
  <c r="D207" i="22"/>
  <c r="D297" i="22"/>
  <c r="D187" i="22"/>
  <c r="D184" i="22"/>
  <c r="D285" i="22"/>
  <c r="D252" i="22"/>
  <c r="D185" i="22"/>
  <c r="D237" i="22"/>
  <c r="D270" i="22"/>
  <c r="D236" i="22"/>
  <c r="D315" i="22"/>
  <c r="D275" i="22"/>
  <c r="D254" i="22"/>
  <c r="D325" i="22"/>
  <c r="D241" i="22"/>
  <c r="D327" i="22"/>
  <c r="D319" i="22"/>
  <c r="D233" i="22"/>
  <c r="D303" i="22"/>
  <c r="D259" i="22"/>
  <c r="D284" i="22"/>
  <c r="D224" i="22"/>
  <c r="D190" i="22"/>
  <c r="D300" i="22"/>
  <c r="D299" i="22"/>
  <c r="D314" i="22"/>
  <c r="D248" i="22"/>
  <c r="D323" i="22"/>
  <c r="D243" i="22"/>
  <c r="D203" i="22"/>
  <c r="D272" i="22"/>
  <c r="D292" i="22"/>
  <c r="D219" i="22"/>
  <c r="D239" i="22"/>
  <c r="D317" i="22"/>
  <c r="D326" i="22"/>
  <c r="D310" i="22"/>
  <c r="D220" i="22"/>
  <c r="D213" i="22"/>
  <c r="D296" i="22"/>
  <c r="D274" i="22"/>
  <c r="D235" i="22"/>
  <c r="D308" i="22"/>
  <c r="D256" i="22"/>
  <c r="D223" i="22"/>
  <c r="D271" i="22"/>
  <c r="D257" i="22"/>
  <c r="D182" i="22"/>
  <c r="D211" i="22"/>
  <c r="D191" i="22"/>
  <c r="D302" i="22"/>
  <c r="D198" i="22"/>
  <c r="D192" i="22"/>
  <c r="D289" i="22"/>
  <c r="D255" i="22"/>
  <c r="D215" i="22"/>
  <c r="D267" i="22"/>
  <c r="D320" i="22"/>
  <c r="D251" i="22"/>
  <c r="D199" i="22"/>
  <c r="D258" i="22"/>
  <c r="D226" i="22"/>
  <c r="D307" i="22"/>
  <c r="D318" i="22"/>
  <c r="D293" i="22"/>
  <c r="D280" i="22"/>
  <c r="D245" i="22"/>
  <c r="D253" i="22"/>
  <c r="D228" i="22"/>
  <c r="D183" i="22"/>
  <c r="D321" i="22"/>
  <c r="D311" i="22"/>
  <c r="D240" i="22"/>
  <c r="D281" i="22"/>
  <c r="D216" i="22"/>
  <c r="D312" i="22"/>
  <c r="D282" i="22"/>
  <c r="D221" i="22"/>
  <c r="D273" i="22"/>
  <c r="D181" i="22"/>
  <c r="D265" i="22"/>
  <c r="D212" i="22"/>
  <c r="D261" i="22"/>
  <c r="D205" i="22"/>
  <c r="D324" i="22"/>
  <c r="D309" i="22"/>
  <c r="D195" i="22"/>
  <c r="D189" i="22"/>
  <c r="D180" i="22"/>
  <c r="D263" i="22"/>
  <c r="D227" i="22"/>
  <c r="D229" i="22"/>
  <c r="D264" i="22"/>
  <c r="D200" i="22"/>
  <c r="D196" i="22"/>
  <c r="D283" i="22"/>
  <c r="D246" i="22"/>
  <c r="D218" i="22"/>
  <c r="D217" i="22"/>
  <c r="D210" i="22"/>
  <c r="D322" i="22"/>
  <c r="D266" i="22"/>
  <c r="D304" i="22"/>
  <c r="D301" i="22"/>
  <c r="D249" i="22"/>
  <c r="D313" i="22"/>
  <c r="D247" i="22"/>
  <c r="D250" i="22"/>
  <c r="D202" i="22"/>
  <c r="D230" i="22"/>
  <c r="D214" i="22"/>
  <c r="D305" i="22"/>
  <c r="D201" i="22"/>
  <c r="D294" i="22"/>
  <c r="D276" i="22"/>
  <c r="D234" i="22"/>
  <c r="D306" i="22"/>
  <c r="D242" i="22"/>
  <c r="D295" i="22"/>
  <c r="D268" i="22"/>
  <c r="D208" i="22"/>
  <c r="D260" i="22"/>
  <c r="D238" i="22"/>
  <c r="D188" i="22"/>
  <c r="D290" i="22"/>
  <c r="D232" i="22"/>
  <c r="D278" i="22"/>
  <c r="D193" i="22"/>
  <c r="D197" i="22"/>
  <c r="G16" i="27" l="1"/>
  <c r="H19" i="26"/>
  <c r="H18" i="26"/>
  <c r="H17" i="26"/>
  <c r="H16" i="26"/>
  <c r="J2" i="12"/>
  <c r="G3" i="34"/>
  <c r="H21" i="26" l="1" a="1"/>
  <c r="H21" i="26" s="1"/>
  <c r="I19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Ugo Pomante</author>
  </authors>
  <commentList>
    <comment ref="J1" authorId="0" shapeId="0" xr:uid="{760B3576-630C-4DC5-82A1-74146022C6FF}">
      <text>
        <r>
          <rPr>
            <b/>
            <sz val="9"/>
            <color indexed="81"/>
            <rFont val="Tahoma"/>
            <family val="2"/>
          </rPr>
          <t>=DSGRID("D:BMW","","02/01/2018","04/11/2025","Daily","RowHeader=true;ColHeader=true;Heading=true;Code=true;Curn=true;DispSeriesDescription=true;YearlyTSFormat=false;QuarterlyTSFormat=false;MonthlyTSFormat=true")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Ugo Pomante</author>
  </authors>
  <commentList>
    <comment ref="AA2" authorId="0" shapeId="0" xr:uid="{002ACBDF-E454-4EFE-85B6-9FCDE8F39B2A}">
      <text>
        <r>
          <rPr>
            <b/>
            <sz val="9"/>
            <color indexed="81"/>
            <rFont val="Tahoma"/>
            <family val="2"/>
          </rPr>
          <t>=DSGRID("I:ISP,I:UCG,D:BMW,D:VOWX","897E","-2Y","","M","RowHeader=true;ColHeader=true;DispSeriesDescription=true;YearlyTSFormat=false;QuarterlyTSFormat=false;MonthlyTSFormat=true")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Ugo Pomante</author>
  </authors>
  <commentList>
    <comment ref="A1" authorId="0" shapeId="0" xr:uid="{40E4385B-1D2C-4B5A-8479-4120A59FD79D}">
      <text>
        <r>
          <rPr>
            <b/>
            <sz val="9"/>
            <color indexed="81"/>
            <rFont val="Tahoma"/>
            <family val="2"/>
          </rPr>
          <t>=DSGRID("238X62,253JQY,957QKT,795MAC,59469G","DM","-1Y","","Daily","RowHeader=true;ColHeader=true;DispSeriesDescription=true;YearlyTSFormat=false;QuarterlyTSFormat=false;MonthlyTSFormat=true")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<sst xmlns="http://schemas.openxmlformats.org/spreadsheetml/2006/main" count="703" uniqueCount="529">
  <si>
    <t>Date</t>
  </si>
  <si>
    <t>Lambda</t>
  </si>
  <si>
    <t>DATI</t>
  </si>
  <si>
    <t>Patrimonio Banca</t>
  </si>
  <si>
    <t>CaR</t>
  </si>
  <si>
    <t>Free Capital</t>
  </si>
  <si>
    <t>Area Crediti</t>
  </si>
  <si>
    <t>Area Provvig</t>
  </si>
  <si>
    <t>TI</t>
  </si>
  <si>
    <t>Trading Book</t>
  </si>
  <si>
    <t>Totale</t>
  </si>
  <si>
    <t>Desk Equity</t>
  </si>
  <si>
    <t>Desk Bond</t>
  </si>
  <si>
    <t>Desk Exchange</t>
  </si>
  <si>
    <t>Desk Commodities</t>
  </si>
  <si>
    <t>limite annuale</t>
  </si>
  <si>
    <t>limite giornaliero</t>
  </si>
  <si>
    <t>lim rischio giorn</t>
  </si>
  <si>
    <t>Valore di Mercato</t>
  </si>
  <si>
    <t>VaR (99%)</t>
  </si>
  <si>
    <t>VaR (98%)</t>
  </si>
  <si>
    <t>VaR (95%)</t>
  </si>
  <si>
    <t>Rating S&amp;P target</t>
  </si>
  <si>
    <t>Liv.conf.</t>
  </si>
  <si>
    <t>livello di confidenza</t>
  </si>
  <si>
    <t>Rend Medio</t>
  </si>
  <si>
    <t>Dev.st</t>
  </si>
  <si>
    <r>
      <t xml:space="preserve">Multiplo di </t>
    </r>
    <r>
      <rPr>
        <sz val="10"/>
        <rFont val="Symbol"/>
        <family val="1"/>
        <charset val="2"/>
      </rPr>
      <t>s</t>
    </r>
  </si>
  <si>
    <t>VaR VAR-COV</t>
  </si>
  <si>
    <t>multiplo (k)</t>
  </si>
  <si>
    <t>correlaz</t>
  </si>
  <si>
    <t>VaR PORTAFOGLIO</t>
  </si>
  <si>
    <t>Rating S&amp;P</t>
  </si>
  <si>
    <t>Pd 1 anno</t>
  </si>
  <si>
    <t>AAA</t>
  </si>
  <si>
    <t>Scelta del Rating obiettivo:</t>
  </si>
  <si>
    <t>AA+</t>
  </si>
  <si>
    <t>PD associata</t>
  </si>
  <si>
    <t>AA</t>
  </si>
  <si>
    <t>BBB-</t>
  </si>
  <si>
    <t>AA-</t>
  </si>
  <si>
    <t>A+</t>
  </si>
  <si>
    <t>A</t>
  </si>
  <si>
    <t>A-</t>
  </si>
  <si>
    <t>BBB+</t>
  </si>
  <si>
    <t>BBB</t>
  </si>
  <si>
    <t>BB+</t>
  </si>
  <si>
    <t>BB</t>
  </si>
  <si>
    <t>BB-</t>
  </si>
  <si>
    <t>B+</t>
  </si>
  <si>
    <t>B</t>
  </si>
  <si>
    <t>B-</t>
  </si>
  <si>
    <t>CCC-C</t>
  </si>
  <si>
    <t>MSCI USA</t>
  </si>
  <si>
    <t>sempli</t>
  </si>
  <si>
    <t>espon</t>
  </si>
  <si>
    <t>NUM</t>
  </si>
  <si>
    <t>sigma semplice</t>
  </si>
  <si>
    <t>ewma 0,99</t>
  </si>
  <si>
    <t>ewma 0,94</t>
  </si>
  <si>
    <t>t-300</t>
  </si>
  <si>
    <t>t-299</t>
  </si>
  <si>
    <t>t-298</t>
  </si>
  <si>
    <t>t-297</t>
  </si>
  <si>
    <t>t-296</t>
  </si>
  <si>
    <t>t-295</t>
  </si>
  <si>
    <t>Sigma Mercato</t>
  </si>
  <si>
    <t>t-294</t>
  </si>
  <si>
    <t>t-293</t>
  </si>
  <si>
    <t>t-292</t>
  </si>
  <si>
    <t>t-291</t>
  </si>
  <si>
    <t>t-290</t>
  </si>
  <si>
    <t>t-289</t>
  </si>
  <si>
    <t>t-288</t>
  </si>
  <si>
    <t>t-287</t>
  </si>
  <si>
    <t>t-286</t>
  </si>
  <si>
    <t>t-285</t>
  </si>
  <si>
    <t>t-284</t>
  </si>
  <si>
    <t>t-283</t>
  </si>
  <si>
    <t>t-282</t>
  </si>
  <si>
    <t>t-281</t>
  </si>
  <si>
    <t>t-280</t>
  </si>
  <si>
    <t>t-279</t>
  </si>
  <si>
    <t>t-278</t>
  </si>
  <si>
    <t>t-277</t>
  </si>
  <si>
    <t>t-276</t>
  </si>
  <si>
    <t>t-275</t>
  </si>
  <si>
    <t>t-274</t>
  </si>
  <si>
    <t>t-273</t>
  </si>
  <si>
    <t>t-272</t>
  </si>
  <si>
    <t>t-271</t>
  </si>
  <si>
    <t>t-270</t>
  </si>
  <si>
    <t>t-269</t>
  </si>
  <si>
    <t>t-268</t>
  </si>
  <si>
    <t>t-267</t>
  </si>
  <si>
    <t>t-266</t>
  </si>
  <si>
    <t>t-265</t>
  </si>
  <si>
    <t>t-264</t>
  </si>
  <si>
    <t>t-263</t>
  </si>
  <si>
    <t>t-262</t>
  </si>
  <si>
    <t>t-261</t>
  </si>
  <si>
    <t>t-260</t>
  </si>
  <si>
    <t>t-259</t>
  </si>
  <si>
    <t>t-258</t>
  </si>
  <si>
    <t>t-257</t>
  </si>
  <si>
    <t>t-256</t>
  </si>
  <si>
    <t>t-255</t>
  </si>
  <si>
    <t>t-254</t>
  </si>
  <si>
    <t>t-253</t>
  </si>
  <si>
    <t>t-252</t>
  </si>
  <si>
    <t>t-251</t>
  </si>
  <si>
    <t>t-250</t>
  </si>
  <si>
    <t>t-249</t>
  </si>
  <si>
    <t>t-248</t>
  </si>
  <si>
    <t>t-247</t>
  </si>
  <si>
    <t>t-246</t>
  </si>
  <si>
    <t>t-245</t>
  </si>
  <si>
    <t>t-244</t>
  </si>
  <si>
    <t>t-243</t>
  </si>
  <si>
    <t>t-242</t>
  </si>
  <si>
    <t>t-241</t>
  </si>
  <si>
    <t>t-240</t>
  </si>
  <si>
    <t>t-239</t>
  </si>
  <si>
    <t>t-238</t>
  </si>
  <si>
    <t>t-237</t>
  </si>
  <si>
    <t>t-236</t>
  </si>
  <si>
    <t>t-235</t>
  </si>
  <si>
    <t>t-234</t>
  </si>
  <si>
    <t>t-233</t>
  </si>
  <si>
    <t>t-232</t>
  </si>
  <si>
    <t>t-231</t>
  </si>
  <si>
    <t>t-230</t>
  </si>
  <si>
    <t>t-229</t>
  </si>
  <si>
    <t>t-228</t>
  </si>
  <si>
    <t>t-227</t>
  </si>
  <si>
    <t>t-226</t>
  </si>
  <si>
    <t>t-225</t>
  </si>
  <si>
    <t>t-224</t>
  </si>
  <si>
    <t>t-223</t>
  </si>
  <si>
    <t>t-222</t>
  </si>
  <si>
    <t>t-221</t>
  </si>
  <si>
    <t>t-220</t>
  </si>
  <si>
    <t>t-219</t>
  </si>
  <si>
    <t>t-218</t>
  </si>
  <si>
    <t>t-217</t>
  </si>
  <si>
    <t>t-216</t>
  </si>
  <si>
    <t>t-215</t>
  </si>
  <si>
    <t>t-214</t>
  </si>
  <si>
    <t>t-213</t>
  </si>
  <si>
    <t>t-212</t>
  </si>
  <si>
    <t>t-211</t>
  </si>
  <si>
    <t>t-210</t>
  </si>
  <si>
    <t>t-209</t>
  </si>
  <si>
    <t>t-208</t>
  </si>
  <si>
    <t>t-207</t>
  </si>
  <si>
    <t>t-206</t>
  </si>
  <si>
    <t>t-205</t>
  </si>
  <si>
    <t>t-204</t>
  </si>
  <si>
    <t>t-203</t>
  </si>
  <si>
    <t>t-202</t>
  </si>
  <si>
    <t>t-201</t>
  </si>
  <si>
    <t>t-200</t>
  </si>
  <si>
    <t>t-199</t>
  </si>
  <si>
    <t>t-198</t>
  </si>
  <si>
    <t>t-197</t>
  </si>
  <si>
    <t>t-196</t>
  </si>
  <si>
    <t>t-195</t>
  </si>
  <si>
    <t>t-194</t>
  </si>
  <si>
    <t>t-193</t>
  </si>
  <si>
    <t>t-192</t>
  </si>
  <si>
    <t>t-191</t>
  </si>
  <si>
    <t>t-190</t>
  </si>
  <si>
    <t>t-189</t>
  </si>
  <si>
    <t>t-188</t>
  </si>
  <si>
    <t>t-187</t>
  </si>
  <si>
    <t>t-186</t>
  </si>
  <si>
    <t>t-185</t>
  </si>
  <si>
    <t>t-184</t>
  </si>
  <si>
    <t>t-183</t>
  </si>
  <si>
    <t>t-182</t>
  </si>
  <si>
    <t>t-181</t>
  </si>
  <si>
    <t>t-180</t>
  </si>
  <si>
    <t>t-179</t>
  </si>
  <si>
    <t>t-178</t>
  </si>
  <si>
    <t>t-177</t>
  </si>
  <si>
    <t>t-176</t>
  </si>
  <si>
    <t>t-175</t>
  </si>
  <si>
    <t>t-174</t>
  </si>
  <si>
    <t>t-173</t>
  </si>
  <si>
    <t>t-172</t>
  </si>
  <si>
    <t>t-171</t>
  </si>
  <si>
    <t>t-170</t>
  </si>
  <si>
    <t>t-169</t>
  </si>
  <si>
    <t>t-168</t>
  </si>
  <si>
    <t>t-167</t>
  </si>
  <si>
    <t>t-166</t>
  </si>
  <si>
    <t>t-165</t>
  </si>
  <si>
    <t>t-164</t>
  </si>
  <si>
    <t>t-163</t>
  </si>
  <si>
    <t>t-162</t>
  </si>
  <si>
    <t>t-161</t>
  </si>
  <si>
    <t>t-160</t>
  </si>
  <si>
    <t>t-159</t>
  </si>
  <si>
    <t>t-158</t>
  </si>
  <si>
    <t>t-157</t>
  </si>
  <si>
    <t>t-156</t>
  </si>
  <si>
    <t>t-155</t>
  </si>
  <si>
    <t>t-154</t>
  </si>
  <si>
    <t>t-153</t>
  </si>
  <si>
    <t>t-152</t>
  </si>
  <si>
    <t>t-151</t>
  </si>
  <si>
    <t>t-150</t>
  </si>
  <si>
    <t>t-149</t>
  </si>
  <si>
    <t>t-148</t>
  </si>
  <si>
    <t>t-147</t>
  </si>
  <si>
    <t>t-146</t>
  </si>
  <si>
    <t>t-145</t>
  </si>
  <si>
    <t>t-144</t>
  </si>
  <si>
    <t>t-143</t>
  </si>
  <si>
    <t>t-142</t>
  </si>
  <si>
    <t>t-141</t>
  </si>
  <si>
    <t>t-140</t>
  </si>
  <si>
    <t>t-139</t>
  </si>
  <si>
    <t>t-138</t>
  </si>
  <si>
    <t>t-137</t>
  </si>
  <si>
    <t>t-136</t>
  </si>
  <si>
    <t>t-135</t>
  </si>
  <si>
    <t>t-134</t>
  </si>
  <si>
    <t>t-133</t>
  </si>
  <si>
    <t>t-132</t>
  </si>
  <si>
    <t>t-131</t>
  </si>
  <si>
    <t>t-130</t>
  </si>
  <si>
    <t>t-129</t>
  </si>
  <si>
    <t>t-128</t>
  </si>
  <si>
    <t>t-127</t>
  </si>
  <si>
    <t>t-126</t>
  </si>
  <si>
    <t>t-125</t>
  </si>
  <si>
    <t>t-124</t>
  </si>
  <si>
    <t>t-123</t>
  </si>
  <si>
    <t>t-122</t>
  </si>
  <si>
    <t>t-121</t>
  </si>
  <si>
    <t>t-120</t>
  </si>
  <si>
    <t>t-119</t>
  </si>
  <si>
    <t>t-118</t>
  </si>
  <si>
    <t>t-117</t>
  </si>
  <si>
    <t>t-116</t>
  </si>
  <si>
    <t>t-115</t>
  </si>
  <si>
    <t>t-114</t>
  </si>
  <si>
    <t>t-113</t>
  </si>
  <si>
    <t>t-112</t>
  </si>
  <si>
    <t>t-111</t>
  </si>
  <si>
    <t>t-110</t>
  </si>
  <si>
    <t>t-109</t>
  </si>
  <si>
    <t>t-108</t>
  </si>
  <si>
    <t>t-107</t>
  </si>
  <si>
    <t>t-106</t>
  </si>
  <si>
    <t>t-105</t>
  </si>
  <si>
    <t>t-104</t>
  </si>
  <si>
    <t>t-103</t>
  </si>
  <si>
    <t>t-102</t>
  </si>
  <si>
    <t>t-101</t>
  </si>
  <si>
    <t>t-100</t>
  </si>
  <si>
    <t>t-99</t>
  </si>
  <si>
    <t>t-98</t>
  </si>
  <si>
    <t>t-97</t>
  </si>
  <si>
    <t>t-96</t>
  </si>
  <si>
    <t>t-95</t>
  </si>
  <si>
    <t>t-94</t>
  </si>
  <si>
    <t>t-93</t>
  </si>
  <si>
    <t>t-92</t>
  </si>
  <si>
    <t>t-91</t>
  </si>
  <si>
    <t>t-90</t>
  </si>
  <si>
    <t>t-89</t>
  </si>
  <si>
    <t>t-88</t>
  </si>
  <si>
    <t>t-87</t>
  </si>
  <si>
    <t>t-86</t>
  </si>
  <si>
    <t>t-85</t>
  </si>
  <si>
    <t>t-84</t>
  </si>
  <si>
    <t>t-83</t>
  </si>
  <si>
    <t>t-82</t>
  </si>
  <si>
    <t>t-81</t>
  </si>
  <si>
    <t>t-80</t>
  </si>
  <si>
    <t>t-79</t>
  </si>
  <si>
    <t>t-78</t>
  </si>
  <si>
    <t>t-77</t>
  </si>
  <si>
    <t>t-76</t>
  </si>
  <si>
    <t>t-75</t>
  </si>
  <si>
    <t>t-74</t>
  </si>
  <si>
    <t>t-73</t>
  </si>
  <si>
    <t>t-72</t>
  </si>
  <si>
    <t>t-71</t>
  </si>
  <si>
    <t>t-70</t>
  </si>
  <si>
    <t>t-69</t>
  </si>
  <si>
    <t>t-68</t>
  </si>
  <si>
    <t>t-67</t>
  </si>
  <si>
    <t>t-66</t>
  </si>
  <si>
    <t>t-65</t>
  </si>
  <si>
    <t>t-64</t>
  </si>
  <si>
    <t>t-63</t>
  </si>
  <si>
    <t>t-62</t>
  </si>
  <si>
    <t>t-61</t>
  </si>
  <si>
    <t>t-60</t>
  </si>
  <si>
    <t>t-59</t>
  </si>
  <si>
    <t>t-58</t>
  </si>
  <si>
    <t>t-57</t>
  </si>
  <si>
    <t>t-56</t>
  </si>
  <si>
    <t>t-55</t>
  </si>
  <si>
    <t>t-54</t>
  </si>
  <si>
    <t>t-53</t>
  </si>
  <si>
    <t>t-52</t>
  </si>
  <si>
    <t>t-51</t>
  </si>
  <si>
    <t>t-50</t>
  </si>
  <si>
    <t>t-49</t>
  </si>
  <si>
    <t>t-48</t>
  </si>
  <si>
    <t>t-47</t>
  </si>
  <si>
    <t>t-46</t>
  </si>
  <si>
    <t>t-45</t>
  </si>
  <si>
    <t>t-44</t>
  </si>
  <si>
    <t>t-43</t>
  </si>
  <si>
    <t>t-42</t>
  </si>
  <si>
    <t>t-41</t>
  </si>
  <si>
    <t>t-40</t>
  </si>
  <si>
    <t>t-39</t>
  </si>
  <si>
    <t>t-38</t>
  </si>
  <si>
    <t>t-37</t>
  </si>
  <si>
    <t>t-36</t>
  </si>
  <si>
    <t>t-35</t>
  </si>
  <si>
    <t>t-34</t>
  </si>
  <si>
    <t>t-33</t>
  </si>
  <si>
    <t>t-32</t>
  </si>
  <si>
    <t>t-31</t>
  </si>
  <si>
    <t>t-30</t>
  </si>
  <si>
    <t>t-29</t>
  </si>
  <si>
    <t>t-28</t>
  </si>
  <si>
    <t>t-27</t>
  </si>
  <si>
    <t>t-26</t>
  </si>
  <si>
    <t>t-25</t>
  </si>
  <si>
    <t>t-24</t>
  </si>
  <si>
    <t>t-23</t>
  </si>
  <si>
    <t>t-22</t>
  </si>
  <si>
    <t>t-21</t>
  </si>
  <si>
    <t>t-20</t>
  </si>
  <si>
    <t>t-19</t>
  </si>
  <si>
    <t>t-18</t>
  </si>
  <si>
    <t>t-17</t>
  </si>
  <si>
    <t>t-16</t>
  </si>
  <si>
    <t>t-15</t>
  </si>
  <si>
    <t>t-14</t>
  </si>
  <si>
    <t>t-13</t>
  </si>
  <si>
    <t>t-12</t>
  </si>
  <si>
    <t>t-11</t>
  </si>
  <si>
    <t>t-10</t>
  </si>
  <si>
    <t>t-9</t>
  </si>
  <si>
    <t>t-8</t>
  </si>
  <si>
    <t>t-7</t>
  </si>
  <si>
    <t>t-6</t>
  </si>
  <si>
    <t>t-5</t>
  </si>
  <si>
    <t>t-4</t>
  </si>
  <si>
    <t>t-3</t>
  </si>
  <si>
    <t>t-2</t>
  </si>
  <si>
    <t>t-1</t>
  </si>
  <si>
    <t>€/$</t>
  </si>
  <si>
    <t>€/Y</t>
  </si>
  <si>
    <t>Limite operativo Giornaliero</t>
  </si>
  <si>
    <t>Tasso €/$</t>
  </si>
  <si>
    <t>M-t-M</t>
  </si>
  <si>
    <t>Posizione in $</t>
  </si>
  <si>
    <t>Posizione in Y</t>
  </si>
  <si>
    <t>Valore di Mercato Portafoglio</t>
  </si>
  <si>
    <t>-</t>
  </si>
  <si>
    <t>Livello di confidenza</t>
  </si>
  <si>
    <t>Input Modello VaR "Var-Cov"</t>
  </si>
  <si>
    <t>correlazioni</t>
  </si>
  <si>
    <t>Deviazione Standard</t>
  </si>
  <si>
    <t>Multiplo di Sigma (k)</t>
  </si>
  <si>
    <t>VaR</t>
  </si>
  <si>
    <t>VaR Portafoglio</t>
  </si>
  <si>
    <t>CORR SEMPLICE</t>
  </si>
  <si>
    <t>CORR ESPON</t>
  </si>
  <si>
    <t>COV ESPON</t>
  </si>
  <si>
    <t>VM FUTURE</t>
  </si>
  <si>
    <t>VaR Future</t>
  </si>
  <si>
    <t>Co-VaR (99%)</t>
  </si>
  <si>
    <t>Rischio Operativo</t>
  </si>
  <si>
    <t>Intesa SP</t>
  </si>
  <si>
    <t>DATE</t>
  </si>
  <si>
    <t>INTESA SP</t>
  </si>
  <si>
    <t>VOLSWAGEN</t>
  </si>
  <si>
    <t>VOLKSW</t>
  </si>
  <si>
    <t>PORTAF</t>
  </si>
  <si>
    <t>VM Volks</t>
  </si>
  <si>
    <t>VM INT</t>
  </si>
  <si>
    <t>sigma INT</t>
  </si>
  <si>
    <t>sigma VOLKS</t>
  </si>
  <si>
    <t>VaR INT</t>
  </si>
  <si>
    <t>VaR VOLKS</t>
  </si>
  <si>
    <t>NOKIA</t>
  </si>
  <si>
    <t>VM NOKIA</t>
  </si>
  <si>
    <t>sigma NOKIA</t>
  </si>
  <si>
    <t>VaR NOKIA</t>
  </si>
  <si>
    <t>MSCI FINLANDIA</t>
  </si>
  <si>
    <t>MSCI GERMANIA</t>
  </si>
  <si>
    <t>MSCI ITALIA</t>
  </si>
  <si>
    <t>VM VOLKS</t>
  </si>
  <si>
    <t>BMW</t>
  </si>
  <si>
    <t>VM BMW</t>
  </si>
  <si>
    <t>PORT</t>
  </si>
  <si>
    <t>K</t>
  </si>
  <si>
    <t>SIGMA INT</t>
  </si>
  <si>
    <t>SIGMA BMW</t>
  </si>
  <si>
    <t>SIGMA VOLKS</t>
  </si>
  <si>
    <t>VAR INT</t>
  </si>
  <si>
    <t>VAR BMW</t>
  </si>
  <si>
    <t>VAR VOLKS</t>
  </si>
  <si>
    <t>ITALIA</t>
  </si>
  <si>
    <t>GERMANIA</t>
  </si>
  <si>
    <t>VOLKS</t>
  </si>
  <si>
    <t>MKT ITALIA</t>
  </si>
  <si>
    <t>MKT GERMANIA</t>
  </si>
  <si>
    <t>SIGMA MKT IT</t>
  </si>
  <si>
    <t>SIGMA MKT GERM</t>
  </si>
  <si>
    <t>BETA ITALIANI</t>
  </si>
  <si>
    <t>INTESA</t>
  </si>
  <si>
    <t>BETA TEDESCHI</t>
  </si>
  <si>
    <t>Var GERMANIA</t>
  </si>
  <si>
    <t>corr(IT,Germ)</t>
  </si>
  <si>
    <t>var PORT (delta normal)</t>
  </si>
  <si>
    <t>var port (asset norm)</t>
  </si>
  <si>
    <t>V. Mkt</t>
  </si>
  <si>
    <t>Dur. Modificata</t>
  </si>
  <si>
    <t>Tres</t>
  </si>
  <si>
    <t>BOT Trimestrale</t>
  </si>
  <si>
    <t>Tassi 3 mesi</t>
  </si>
  <si>
    <t>Tassi 10 anni</t>
  </si>
  <si>
    <t>Rendimento atteso</t>
  </si>
  <si>
    <t>Deviazione Standard t. interesse</t>
  </si>
  <si>
    <t>tasso 3 mesi</t>
  </si>
  <si>
    <t>tasso 10 anni</t>
  </si>
  <si>
    <t>IBM</t>
  </si>
  <si>
    <t>APPLE</t>
  </si>
  <si>
    <t>S&amp;P 500</t>
  </si>
  <si>
    <t>VM IBM</t>
  </si>
  <si>
    <t>VM APPLE</t>
  </si>
  <si>
    <t>VaR IBM</t>
  </si>
  <si>
    <t>VaR APPLE</t>
  </si>
  <si>
    <t>Beta IBM</t>
  </si>
  <si>
    <t>Beta APPLE</t>
  </si>
  <si>
    <t>trasferimento rischio cambio al desk valutario</t>
  </si>
  <si>
    <t>Posiz in $</t>
  </si>
  <si>
    <t>k</t>
  </si>
  <si>
    <t>VM €</t>
  </si>
  <si>
    <t>sigma</t>
  </si>
  <si>
    <t>VAR BOND</t>
  </si>
  <si>
    <t>VAR EQUITY</t>
  </si>
  <si>
    <t>VAR EXCHANGE</t>
  </si>
  <si>
    <t>VAR TRADING BOOK</t>
  </si>
  <si>
    <t>$/€</t>
  </si>
  <si>
    <t>Y/€</t>
  </si>
  <si>
    <t>BTP strip Decennale</t>
  </si>
  <si>
    <t>S&amp;P500</t>
  </si>
  <si>
    <t>Unicredit</t>
  </si>
  <si>
    <t>VM UNICREDIT</t>
  </si>
  <si>
    <t>UNICREDIT</t>
  </si>
  <si>
    <t>SIGMA UNICREDIT</t>
  </si>
  <si>
    <t>VAR UNICREDIT</t>
  </si>
  <si>
    <t>VaR Intesa SP</t>
  </si>
  <si>
    <t>VaR unicredit</t>
  </si>
  <si>
    <t>VaR ITALIA</t>
  </si>
  <si>
    <t>VaR BMW</t>
  </si>
  <si>
    <t>Alfa</t>
  </si>
  <si>
    <t>Beta</t>
  </si>
  <si>
    <t>Gamma</t>
  </si>
  <si>
    <t>Pesi</t>
  </si>
  <si>
    <t>Portafoglio</t>
  </si>
  <si>
    <t>VaR PORTAFOGLIO Simulazioni Storiche</t>
  </si>
  <si>
    <t>VaR (99%) Sim Stor</t>
  </si>
  <si>
    <t>rendimento estremo % (RE%)</t>
  </si>
  <si>
    <t>Asimmetria</t>
  </si>
  <si>
    <t>Curtosi</t>
  </si>
  <si>
    <t>Hp Rend Medio Nullo</t>
  </si>
  <si>
    <t>Scarti</t>
  </si>
  <si>
    <t>Media</t>
  </si>
  <si>
    <t xml:space="preserve">Sigma </t>
  </si>
  <si>
    <t>VaR PORTAFOGLIO V-C</t>
  </si>
  <si>
    <t>ewma 0,97</t>
  </si>
  <si>
    <t>End</t>
  </si>
  <si>
    <t>Frequency</t>
  </si>
  <si>
    <t>D</t>
  </si>
  <si>
    <t>Name</t>
  </si>
  <si>
    <t>Code</t>
  </si>
  <si>
    <t>D:BMW</t>
  </si>
  <si>
    <t>CURRENCY</t>
  </si>
  <si>
    <t>E</t>
  </si>
  <si>
    <t>Sigma sempl</t>
  </si>
  <si>
    <t>EWMA (0,98)</t>
  </si>
  <si>
    <t>EWMA (0,94)</t>
  </si>
  <si>
    <t>RE(99%) Sigma sempl</t>
  </si>
  <si>
    <t>RE (99%) EWMA (0,98)</t>
  </si>
  <si>
    <t>RE(99%) EWMA (0,94)</t>
  </si>
  <si>
    <t>RE(99%) SIM STORICHE</t>
  </si>
  <si>
    <t>INTESA SANPAOLO</t>
  </si>
  <si>
    <t>VOLKSWAGEN (XET)</t>
  </si>
  <si>
    <t>BETA DEI TITOLI</t>
  </si>
  <si>
    <t>BTP ITALY 2019 1.35% 01/04/30 10Y - MODIFIED DURATION</t>
  </si>
  <si>
    <t>BTP ITALY 2020 0.95% 01/08/30 10Y - MODIFIED DURATION</t>
  </si>
  <si>
    <t>BTP ITALY 2022 4.4% 01/05/33 10Y - MODIFIED DURATION</t>
  </si>
  <si>
    <t>BTP ITALY CPN. STRIP 01/09/27 - MODIFIED DURATION</t>
  </si>
  <si>
    <t>BTP ITALY VALORE 2025 G/R 28/10/32 7Y - MODIFIED DURATION</t>
  </si>
  <si>
    <t>BTP strip Scadenza 8,5 anni</t>
  </si>
  <si>
    <t>Tasso 8 anni</t>
  </si>
  <si>
    <t>Tasso di rendimento "nodale"</t>
  </si>
  <si>
    <t>Duration Modificata "nodale"</t>
  </si>
  <si>
    <t>Risultato Clumping</t>
  </si>
  <si>
    <t>VM zc 8 anni</t>
  </si>
  <si>
    <t>VM zc 10 anni</t>
  </si>
  <si>
    <t>tasso 8 anni</t>
  </si>
  <si>
    <t>Tasso €/Y</t>
  </si>
  <si>
    <t>Gradi libertà</t>
  </si>
  <si>
    <t>k t-student</t>
  </si>
  <si>
    <t>Sigma</t>
  </si>
  <si>
    <t>VaR (99%) Distr. Norm.</t>
  </si>
  <si>
    <t>k (norm) - z</t>
  </si>
  <si>
    <t>Asimmetria (S)</t>
  </si>
  <si>
    <t>Curtosi stand (K)</t>
  </si>
  <si>
    <r>
      <t>k*   -     Z</t>
    </r>
    <r>
      <rPr>
        <vertAlign val="subscript"/>
        <sz val="8"/>
        <color indexed="9"/>
        <rFont val="Arial"/>
        <family val="2"/>
      </rPr>
      <t>Ad</t>
    </r>
  </si>
  <si>
    <t>INVT</t>
  </si>
  <si>
    <t>VaR (99%) C-F</t>
  </si>
  <si>
    <t>VaR (99%) Norm</t>
  </si>
  <si>
    <t>VaR (99%) Sim-Stor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</si>
</sst>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0.000%"/>
    <numFmt numFmtId="167" formatCode="_-&quot;€&quot;\ * #,##0_-;\-&quot;€&quot;\ * #,##0_-;_-&quot;€&quot;\ * &quot;-&quot;??_-;_-@_-"/>
    <numFmt numFmtId="168" formatCode="0.000"/>
    <numFmt numFmtId="169" formatCode="0.0"/>
    <numFmt numFmtId="170" formatCode="_-* #,##0.00000000000000000000000000000000000000000_-;\-* #,##0.00000000000000000000000000000000000000000_-;_-* &quot;-&quot;??_-;_-@_-"/>
    <numFmt numFmtId="171" formatCode="_-* #,##0.000_-;\-* #,##0.000_-;_-* &quot;-&quot;??_-;_-@_-"/>
    <numFmt numFmtId="172" formatCode="0.00000%"/>
    <numFmt numFmtId="173" formatCode="&quot;€&quot;\ #,##0.00"/>
    <numFmt numFmtId="174" formatCode="0.000000"/>
    <numFmt numFmtId="175" formatCode="&quot;€&quot;\ #,##0.0"/>
    <numFmt numFmtId="176" formatCode="&quot;€&quot;\ #,##0"/>
    <numFmt numFmtId="177" formatCode="[$$-409]#,##0"/>
    <numFmt numFmtId="178" formatCode="[$JPY]\ #,##0"/>
    <numFmt numFmtId="179" formatCode="_-* #,##0.000000_-;\-* #,##0.000000_-;_-* &quot;-&quot;??_-;_-@_-"/>
    <numFmt numFmtId="180" formatCode="_-[$€-410]\ * #,##0.00_-;\-[$€-410]\ * #,##0.00_-;_-[$€-410]\ * &quot;-&quot;??_-;_-@_-"/>
    <numFmt numFmtId="181" formatCode="[$USD]\ #,##0.00;[Red]\-[$USD]\ #,##0.00"/>
    <numFmt numFmtId="182" formatCode="[$€-410]\ #,##0.00;[Red]\-[$€-410]\ #,##0.00"/>
    <numFmt numFmtId="183" formatCode="0.0000%"/>
    <numFmt numFmtId="184" formatCode="#,##0.000_ ;\-#,##0.000\ "/>
    <numFmt numFmtId="185" formatCode="#,##0_ ;\-#,##0\ "/>
    <numFmt numFmtId="186" formatCode="#,##0.000"/>
  </numFmts>
  <fonts count="3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Symbol"/>
      <family val="1"/>
      <charset val="2"/>
    </font>
    <font>
      <sz val="10"/>
      <color indexed="9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8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b/>
      <sz val="11"/>
      <name val="Arial"/>
      <family val="2"/>
    </font>
    <font>
      <vertAlign val="subscript"/>
      <sz val="8"/>
      <color indexed="9"/>
      <name val="Arial"/>
      <family val="2"/>
    </font>
    <font>
      <b/>
      <sz val="11"/>
      <color theme="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2" fillId="0" borderId="0"/>
    <xf numFmtId="0" fontId="5" fillId="0" borderId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78">
    <xf numFmtId="0" fontId="0" fillId="0" borderId="0" xfId="0"/>
    <xf numFmtId="14" fontId="0" fillId="0" borderId="0" xfId="0" applyNumberFormat="1"/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70" fontId="6" fillId="0" borderId="0" xfId="5" applyNumberFormat="1" applyFont="1"/>
    <xf numFmtId="166" fontId="6" fillId="0" borderId="0" xfId="9" applyNumberFormat="1" applyFont="1"/>
    <xf numFmtId="0" fontId="6" fillId="0" borderId="0" xfId="8" applyFont="1"/>
    <xf numFmtId="10" fontId="6" fillId="0" borderId="0" xfId="9" applyNumberFormat="1" applyFont="1"/>
    <xf numFmtId="2" fontId="6" fillId="0" borderId="0" xfId="8" applyNumberFormat="1" applyFont="1"/>
    <xf numFmtId="0" fontId="7" fillId="3" borderId="0" xfId="8" applyFont="1" applyFill="1" applyAlignment="1">
      <alignment horizontal="center"/>
    </xf>
    <xf numFmtId="0" fontId="6" fillId="4" borderId="2" xfId="8" applyFont="1" applyFill="1" applyBorder="1" applyAlignment="1">
      <alignment horizontal="center"/>
    </xf>
    <xf numFmtId="169" fontId="6" fillId="4" borderId="3" xfId="8" applyNumberFormat="1" applyFont="1" applyFill="1" applyBorder="1" applyAlignment="1">
      <alignment horizontal="center"/>
    </xf>
    <xf numFmtId="169" fontId="6" fillId="0" borderId="0" xfId="8" applyNumberFormat="1" applyFont="1"/>
    <xf numFmtId="10" fontId="3" fillId="2" borderId="1" xfId="9" applyNumberFormat="1" applyFont="1" applyFill="1" applyBorder="1" applyAlignment="1">
      <alignment horizontal="center"/>
    </xf>
    <xf numFmtId="0" fontId="0" fillId="3" borderId="0" xfId="0" applyFill="1"/>
    <xf numFmtId="173" fontId="0" fillId="3" borderId="0" xfId="0" applyNumberFormat="1" applyFill="1"/>
    <xf numFmtId="0" fontId="9" fillId="5" borderId="0" xfId="0" applyFont="1" applyFill="1"/>
    <xf numFmtId="173" fontId="9" fillId="5" borderId="0" xfId="0" applyNumberFormat="1" applyFont="1" applyFill="1"/>
    <xf numFmtId="0" fontId="0" fillId="2" borderId="1" xfId="0" applyFill="1" applyBorder="1"/>
    <xf numFmtId="173" fontId="0" fillId="2" borderId="1" xfId="0" applyNumberFormat="1" applyFill="1" applyBorder="1"/>
    <xf numFmtId="164" fontId="0" fillId="2" borderId="1" xfId="12" applyFont="1" applyFill="1" applyBorder="1"/>
    <xf numFmtId="173" fontId="0" fillId="2" borderId="1" xfId="12" applyNumberFormat="1" applyFont="1" applyFill="1" applyBorder="1"/>
    <xf numFmtId="0" fontId="8" fillId="6" borderId="1" xfId="0" applyFont="1" applyFill="1" applyBorder="1" applyAlignment="1">
      <alignment horizontal="center"/>
    </xf>
    <xf numFmtId="173" fontId="8" fillId="6" borderId="1" xfId="0" applyNumberFormat="1" applyFont="1" applyFill="1" applyBorder="1"/>
    <xf numFmtId="9" fontId="8" fillId="0" borderId="0" xfId="0" applyNumberFormat="1" applyFont="1" applyAlignment="1">
      <alignment horizontal="left"/>
    </xf>
    <xf numFmtId="0" fontId="0" fillId="0" borderId="1" xfId="0" applyBorder="1"/>
    <xf numFmtId="0" fontId="0" fillId="4" borderId="1" xfId="0" applyFill="1" applyBorder="1"/>
    <xf numFmtId="164" fontId="3" fillId="2" borderId="4" xfId="12" applyFont="1" applyFill="1" applyBorder="1"/>
    <xf numFmtId="0" fontId="3" fillId="3" borderId="4" xfId="0" applyFont="1" applyFill="1" applyBorder="1"/>
    <xf numFmtId="164" fontId="3" fillId="3" borderId="4" xfId="12" applyFont="1" applyFill="1" applyBorder="1"/>
    <xf numFmtId="165" fontId="0" fillId="3" borderId="1" xfId="0" applyNumberFormat="1" applyFill="1" applyBorder="1"/>
    <xf numFmtId="164" fontId="1" fillId="2" borderId="1" xfId="12" applyFill="1" applyBorder="1"/>
    <xf numFmtId="173" fontId="1" fillId="2" borderId="1" xfId="12" applyNumberFormat="1" applyFill="1" applyBorder="1"/>
    <xf numFmtId="10" fontId="0" fillId="2" borderId="1" xfId="0" applyNumberFormat="1" applyFill="1" applyBorder="1"/>
    <xf numFmtId="10" fontId="0" fillId="4" borderId="1" xfId="0" applyNumberFormat="1" applyFill="1" applyBorder="1" applyAlignment="1">
      <alignment horizontal="center"/>
    </xf>
    <xf numFmtId="0" fontId="0" fillId="7" borderId="1" xfId="0" applyFill="1" applyBorder="1"/>
    <xf numFmtId="164" fontId="0" fillId="7" borderId="1" xfId="12" applyFont="1" applyFill="1" applyBorder="1"/>
    <xf numFmtId="164" fontId="1" fillId="3" borderId="1" xfId="12" applyFill="1" applyBorder="1"/>
    <xf numFmtId="10" fontId="1" fillId="6" borderId="1" xfId="9" applyNumberFormat="1" applyFill="1" applyBorder="1"/>
    <xf numFmtId="168" fontId="0" fillId="0" borderId="0" xfId="0" applyNumberFormat="1"/>
    <xf numFmtId="0" fontId="13" fillId="6" borderId="4" xfId="0" applyFont="1" applyFill="1" applyBorder="1"/>
    <xf numFmtId="0" fontId="21" fillId="13" borderId="0" xfId="0" applyFont="1" applyFill="1"/>
    <xf numFmtId="173" fontId="21" fillId="13" borderId="0" xfId="12" applyNumberFormat="1" applyFont="1" applyFill="1"/>
    <xf numFmtId="0" fontId="21" fillId="14" borderId="0" xfId="0" applyFont="1" applyFill="1"/>
    <xf numFmtId="173" fontId="21" fillId="14" borderId="0" xfId="12" applyNumberFormat="1" applyFont="1" applyFill="1"/>
    <xf numFmtId="173" fontId="21" fillId="14" borderId="0" xfId="0" applyNumberFormat="1" applyFont="1" applyFill="1"/>
    <xf numFmtId="0" fontId="13" fillId="9" borderId="4" xfId="0" applyFont="1" applyFill="1" applyBorder="1"/>
    <xf numFmtId="0" fontId="3" fillId="10" borderId="5" xfId="6" applyFont="1" applyFill="1" applyBorder="1" applyAlignment="1">
      <alignment horizontal="center"/>
    </xf>
    <xf numFmtId="0" fontId="3" fillId="10" borderId="1" xfId="6" applyFont="1" applyFill="1" applyBorder="1" applyAlignment="1">
      <alignment horizontal="center"/>
    </xf>
    <xf numFmtId="0" fontId="13" fillId="11" borderId="0" xfId="6" applyFill="1"/>
    <xf numFmtId="0" fontId="13" fillId="11" borderId="1" xfId="6" applyFill="1" applyBorder="1"/>
    <xf numFmtId="166" fontId="13" fillId="11" borderId="1" xfId="6" applyNumberFormat="1" applyFill="1" applyBorder="1" applyAlignment="1">
      <alignment horizontal="center"/>
    </xf>
    <xf numFmtId="10" fontId="13" fillId="11" borderId="1" xfId="6" applyNumberFormat="1" applyFill="1" applyBorder="1" applyAlignment="1">
      <alignment horizontal="center"/>
    </xf>
    <xf numFmtId="0" fontId="3" fillId="10" borderId="1" xfId="6" applyFont="1" applyFill="1" applyBorder="1"/>
    <xf numFmtId="0" fontId="8" fillId="10" borderId="1" xfId="6" applyFont="1" applyFill="1" applyBorder="1" applyAlignment="1">
      <alignment horizontal="center"/>
    </xf>
    <xf numFmtId="10" fontId="13" fillId="10" borderId="1" xfId="6" applyNumberFormat="1" applyFill="1" applyBorder="1" applyAlignment="1">
      <alignment horizontal="center"/>
    </xf>
    <xf numFmtId="10" fontId="14" fillId="10" borderId="1" xfId="6" applyNumberFormat="1" applyFont="1" applyFill="1" applyBorder="1" applyAlignment="1">
      <alignment horizontal="center"/>
    </xf>
    <xf numFmtId="10" fontId="0" fillId="0" borderId="0" xfId="0" applyNumberFormat="1"/>
    <xf numFmtId="0" fontId="22" fillId="4" borderId="4" xfId="0" applyFont="1" applyFill="1" applyBorder="1"/>
    <xf numFmtId="10" fontId="13" fillId="11" borderId="0" xfId="9" applyNumberFormat="1" applyFont="1" applyFill="1"/>
    <xf numFmtId="9" fontId="0" fillId="0" borderId="0" xfId="0" applyNumberFormat="1"/>
    <xf numFmtId="0" fontId="13" fillId="0" borderId="0" xfId="6" applyAlignment="1">
      <alignment horizontal="center"/>
    </xf>
    <xf numFmtId="174" fontId="13" fillId="0" borderId="0" xfId="6" applyNumberFormat="1" applyAlignment="1">
      <alignment horizontal="center"/>
    </xf>
    <xf numFmtId="0" fontId="13" fillId="0" borderId="0" xfId="6"/>
    <xf numFmtId="10" fontId="0" fillId="0" borderId="0" xfId="10" applyNumberFormat="1" applyFont="1"/>
    <xf numFmtId="17" fontId="13" fillId="0" borderId="0" xfId="6" applyNumberFormat="1" applyAlignment="1">
      <alignment horizontal="center"/>
    </xf>
    <xf numFmtId="10" fontId="0" fillId="0" borderId="0" xfId="10" applyNumberFormat="1" applyFont="1" applyAlignment="1">
      <alignment horizontal="center"/>
    </xf>
    <xf numFmtId="164" fontId="0" fillId="0" borderId="0" xfId="0" applyNumberFormat="1"/>
    <xf numFmtId="0" fontId="13" fillId="0" borderId="1" xfId="0" applyFont="1" applyBorder="1" applyAlignment="1">
      <alignment horizontal="center"/>
    </xf>
    <xf numFmtId="10" fontId="0" fillId="0" borderId="1" xfId="9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73" fontId="13" fillId="2" borderId="1" xfId="12" applyNumberFormat="1" applyFont="1" applyFill="1" applyBorder="1"/>
    <xf numFmtId="10" fontId="3" fillId="2" borderId="1" xfId="10" applyNumberFormat="1" applyFont="1" applyFill="1" applyBorder="1" applyAlignment="1">
      <alignment horizontal="center"/>
    </xf>
    <xf numFmtId="10" fontId="3" fillId="3" borderId="1" xfId="10" applyNumberFormat="1" applyFont="1" applyFill="1" applyBorder="1" applyAlignment="1">
      <alignment horizontal="center"/>
    </xf>
    <xf numFmtId="164" fontId="13" fillId="3" borderId="1" xfId="12" applyFont="1" applyFill="1" applyBorder="1"/>
    <xf numFmtId="0" fontId="0" fillId="6" borderId="1" xfId="0" applyFill="1" applyBorder="1"/>
    <xf numFmtId="10" fontId="0" fillId="6" borderId="1" xfId="10" applyNumberFormat="1" applyFont="1" applyFill="1" applyBorder="1"/>
    <xf numFmtId="0" fontId="3" fillId="2" borderId="1" xfId="7" applyFont="1" applyFill="1" applyBorder="1" applyAlignment="1">
      <alignment horizontal="center"/>
    </xf>
    <xf numFmtId="0" fontId="3" fillId="11" borderId="0" xfId="7" applyFont="1" applyFill="1" applyAlignment="1">
      <alignment horizontal="center"/>
    </xf>
    <xf numFmtId="0" fontId="13" fillId="2" borderId="1" xfId="7" applyFont="1" applyFill="1" applyBorder="1" applyAlignment="1">
      <alignment horizontal="left"/>
    </xf>
    <xf numFmtId="0" fontId="13" fillId="11" borderId="0" xfId="7" applyFont="1" applyFill="1"/>
    <xf numFmtId="14" fontId="3" fillId="2" borderId="1" xfId="6" applyNumberFormat="1" applyFont="1" applyFill="1" applyBorder="1" applyAlignment="1">
      <alignment horizontal="center"/>
    </xf>
    <xf numFmtId="10" fontId="3" fillId="11" borderId="0" xfId="10" applyNumberFormat="1" applyFont="1" applyFill="1" applyBorder="1" applyAlignment="1">
      <alignment horizontal="center"/>
    </xf>
    <xf numFmtId="0" fontId="13" fillId="6" borderId="1" xfId="7" applyFont="1" applyFill="1" applyBorder="1"/>
    <xf numFmtId="0" fontId="13" fillId="11" borderId="0" xfId="7" applyFont="1" applyFill="1" applyAlignment="1">
      <alignment horizontal="center"/>
    </xf>
    <xf numFmtId="177" fontId="13" fillId="2" borderId="1" xfId="13" applyNumberFormat="1" applyFill="1" applyBorder="1"/>
    <xf numFmtId="176" fontId="13" fillId="5" borderId="1" xfId="7" applyNumberFormat="1" applyFont="1" applyFill="1" applyBorder="1"/>
    <xf numFmtId="178" fontId="13" fillId="2" borderId="1" xfId="13" applyNumberFormat="1" applyFill="1" applyBorder="1"/>
    <xf numFmtId="0" fontId="13" fillId="4" borderId="1" xfId="7" applyFont="1" applyFill="1" applyBorder="1" applyAlignment="1">
      <alignment horizontal="left"/>
    </xf>
    <xf numFmtId="176" fontId="13" fillId="4" borderId="1" xfId="7" quotePrefix="1" applyNumberFormat="1" applyFont="1" applyFill="1" applyBorder="1"/>
    <xf numFmtId="176" fontId="13" fillId="12" borderId="1" xfId="7" applyNumberFormat="1" applyFont="1" applyFill="1" applyBorder="1"/>
    <xf numFmtId="0" fontId="13" fillId="0" borderId="0" xfId="7" applyFont="1"/>
    <xf numFmtId="10" fontId="13" fillId="2" borderId="1" xfId="10" applyNumberFormat="1" applyFill="1" applyBorder="1"/>
    <xf numFmtId="164" fontId="13" fillId="11" borderId="0" xfId="13" applyFill="1" applyBorder="1"/>
    <xf numFmtId="173" fontId="13" fillId="11" borderId="0" xfId="13" applyNumberFormat="1" applyFill="1" applyBorder="1"/>
    <xf numFmtId="0" fontId="4" fillId="11" borderId="0" xfId="7" applyFont="1" applyFill="1" applyAlignment="1">
      <alignment horizontal="left"/>
    </xf>
    <xf numFmtId="0" fontId="9" fillId="6" borderId="1" xfId="7" applyFont="1" applyFill="1" applyBorder="1" applyAlignment="1">
      <alignment horizontal="left"/>
    </xf>
    <xf numFmtId="10" fontId="9" fillId="6" borderId="1" xfId="7" applyNumberFormat="1" applyFont="1" applyFill="1" applyBorder="1"/>
    <xf numFmtId="1" fontId="3" fillId="6" borderId="1" xfId="7" applyNumberFormat="1" applyFont="1" applyFill="1" applyBorder="1" applyAlignment="1">
      <alignment horizontal="center"/>
    </xf>
    <xf numFmtId="2" fontId="13" fillId="6" borderId="1" xfId="7" applyNumberFormat="1" applyFont="1" applyFill="1" applyBorder="1" applyAlignment="1">
      <alignment horizontal="center"/>
    </xf>
    <xf numFmtId="171" fontId="9" fillId="6" borderId="1" xfId="4" applyNumberFormat="1" applyFont="1" applyFill="1" applyBorder="1" applyAlignment="1">
      <alignment horizontal="center"/>
    </xf>
    <xf numFmtId="0" fontId="13" fillId="12" borderId="1" xfId="7" applyFont="1" applyFill="1" applyBorder="1"/>
    <xf numFmtId="176" fontId="13" fillId="12" borderId="1" xfId="13" applyNumberFormat="1" applyFill="1" applyBorder="1"/>
    <xf numFmtId="179" fontId="13" fillId="11" borderId="0" xfId="4" applyNumberFormat="1" applyFill="1"/>
    <xf numFmtId="0" fontId="11" fillId="8" borderId="1" xfId="7" applyFont="1" applyFill="1" applyBorder="1"/>
    <xf numFmtId="0" fontId="16" fillId="11" borderId="0" xfId="7" applyFont="1" applyFill="1"/>
    <xf numFmtId="173" fontId="3" fillId="2" borderId="1" xfId="13" applyNumberFormat="1" applyFont="1" applyFill="1" applyBorder="1"/>
    <xf numFmtId="2" fontId="0" fillId="0" borderId="1" xfId="0" applyNumberFormat="1" applyBorder="1"/>
    <xf numFmtId="43" fontId="0" fillId="0" borderId="0" xfId="3" applyFont="1"/>
    <xf numFmtId="168" fontId="0" fillId="3" borderId="1" xfId="3" applyNumberFormat="1" applyFont="1" applyFill="1" applyBorder="1" applyAlignment="1">
      <alignment horizontal="center" vertical="center"/>
    </xf>
    <xf numFmtId="176" fontId="21" fillId="15" borderId="1" xfId="13" applyNumberFormat="1" applyFont="1" applyFill="1" applyBorder="1"/>
    <xf numFmtId="0" fontId="21" fillId="15" borderId="0" xfId="0" applyFont="1" applyFill="1"/>
    <xf numFmtId="173" fontId="21" fillId="15" borderId="0" xfId="0" applyNumberFormat="1" applyFont="1" applyFill="1"/>
    <xf numFmtId="0" fontId="13" fillId="0" borderId="0" xfId="0" applyFont="1"/>
    <xf numFmtId="10" fontId="0" fillId="0" borderId="0" xfId="9" applyNumberFormat="1" applyFont="1"/>
    <xf numFmtId="0" fontId="3" fillId="16" borderId="1" xfId="0" applyFont="1" applyFill="1" applyBorder="1" applyAlignment="1">
      <alignment horizontal="center"/>
    </xf>
    <xf numFmtId="164" fontId="17" fillId="16" borderId="1" xfId="12" applyFont="1" applyFill="1" applyBorder="1"/>
    <xf numFmtId="10" fontId="3" fillId="16" borderId="1" xfId="9" applyNumberFormat="1" applyFont="1" applyFill="1" applyBorder="1" applyAlignment="1">
      <alignment horizontal="center"/>
    </xf>
    <xf numFmtId="10" fontId="17" fillId="16" borderId="1" xfId="9" applyNumberFormat="1" applyFont="1" applyFill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10" fontId="13" fillId="0" borderId="1" xfId="9" applyNumberFormat="1" applyFont="1" applyBorder="1" applyAlignment="1">
      <alignment horizontal="center"/>
    </xf>
    <xf numFmtId="0" fontId="0" fillId="17" borderId="1" xfId="0" applyFill="1" applyBorder="1"/>
    <xf numFmtId="164" fontId="3" fillId="18" borderId="9" xfId="12" applyFont="1" applyFill="1" applyBorder="1"/>
    <xf numFmtId="164" fontId="0" fillId="18" borderId="0" xfId="0" applyNumberFormat="1" applyFill="1"/>
    <xf numFmtId="164" fontId="3" fillId="3" borderId="0" xfId="12" applyFont="1" applyFill="1" applyBorder="1"/>
    <xf numFmtId="168" fontId="0" fillId="16" borderId="0" xfId="0" applyNumberFormat="1" applyFill="1"/>
    <xf numFmtId="10" fontId="18" fillId="16" borderId="1" xfId="9" applyNumberFormat="1" applyFont="1" applyFill="1" applyBorder="1"/>
    <xf numFmtId="164" fontId="3" fillId="3" borderId="1" xfId="12" applyFont="1" applyFill="1" applyBorder="1"/>
    <xf numFmtId="164" fontId="3" fillId="16" borderId="1" xfId="12" applyFont="1" applyFill="1" applyBorder="1"/>
    <xf numFmtId="0" fontId="0" fillId="16" borderId="1" xfId="0" applyFill="1" applyBorder="1"/>
    <xf numFmtId="180" fontId="0" fillId="16" borderId="1" xfId="0" applyNumberFormat="1" applyFill="1" applyBorder="1"/>
    <xf numFmtId="0" fontId="13" fillId="16" borderId="1" xfId="0" applyFont="1" applyFill="1" applyBorder="1"/>
    <xf numFmtId="0" fontId="13" fillId="18" borderId="1" xfId="0" applyFont="1" applyFill="1" applyBorder="1"/>
    <xf numFmtId="0" fontId="3" fillId="18" borderId="1" xfId="0" applyFont="1" applyFill="1" applyBorder="1" applyAlignment="1">
      <alignment horizontal="center"/>
    </xf>
    <xf numFmtId="10" fontId="3" fillId="18" borderId="1" xfId="9" applyNumberFormat="1" applyFont="1" applyFill="1" applyBorder="1" applyAlignment="1">
      <alignment horizontal="center"/>
    </xf>
    <xf numFmtId="10" fontId="23" fillId="18" borderId="1" xfId="9" applyNumberFormat="1" applyFont="1" applyFill="1" applyBorder="1" applyAlignment="1">
      <alignment horizontal="center"/>
    </xf>
    <xf numFmtId="10" fontId="13" fillId="16" borderId="1" xfId="9" applyNumberFormat="1" applyFont="1" applyFill="1" applyBorder="1"/>
    <xf numFmtId="43" fontId="18" fillId="16" borderId="1" xfId="3" applyFont="1" applyFill="1" applyBorder="1"/>
    <xf numFmtId="164" fontId="0" fillId="0" borderId="1" xfId="12" applyFont="1" applyBorder="1"/>
    <xf numFmtId="164" fontId="0" fillId="18" borderId="1" xfId="0" applyNumberFormat="1" applyFill="1" applyBorder="1"/>
    <xf numFmtId="2" fontId="0" fillId="18" borderId="1" xfId="0" applyNumberFormat="1" applyFill="1" applyBorder="1"/>
    <xf numFmtId="0" fontId="13" fillId="19" borderId="1" xfId="0" applyFont="1" applyFill="1" applyBorder="1"/>
    <xf numFmtId="164" fontId="19" fillId="19" borderId="1" xfId="12" applyFont="1" applyFill="1" applyBorder="1"/>
    <xf numFmtId="176" fontId="3" fillId="2" borderId="1" xfId="13" applyNumberFormat="1" applyFont="1" applyFill="1" applyBorder="1"/>
    <xf numFmtId="0" fontId="13" fillId="2" borderId="1" xfId="7" applyFont="1" applyFill="1" applyBorder="1" applyAlignment="1">
      <alignment horizontal="center"/>
    </xf>
    <xf numFmtId="176" fontId="13" fillId="2" borderId="1" xfId="13" applyNumberFormat="1" applyFont="1" applyFill="1" applyBorder="1"/>
    <xf numFmtId="43" fontId="13" fillId="2" borderId="1" xfId="4" applyFont="1" applyFill="1" applyBorder="1"/>
    <xf numFmtId="10" fontId="13" fillId="2" borderId="1" xfId="4" applyNumberFormat="1" applyFont="1" applyFill="1" applyBorder="1"/>
    <xf numFmtId="176" fontId="3" fillId="4" borderId="1" xfId="7" quotePrefix="1" applyNumberFormat="1" applyFont="1" applyFill="1" applyBorder="1"/>
    <xf numFmtId="43" fontId="3" fillId="4" borderId="1" xfId="4" applyFont="1" applyFill="1" applyBorder="1"/>
    <xf numFmtId="10" fontId="13" fillId="11" borderId="0" xfId="7" applyNumberFormat="1" applyFont="1" applyFill="1"/>
    <xf numFmtId="175" fontId="13" fillId="12" borderId="1" xfId="13" applyNumberFormat="1" applyFill="1" applyBorder="1"/>
    <xf numFmtId="176" fontId="11" fillId="8" borderId="1" xfId="13" applyNumberFormat="1" applyFont="1" applyFill="1" applyBorder="1"/>
    <xf numFmtId="43" fontId="13" fillId="11" borderId="0" xfId="3" applyFont="1" applyFill="1"/>
    <xf numFmtId="0" fontId="13" fillId="16" borderId="1" xfId="0" applyFont="1" applyFill="1" applyBorder="1" applyAlignment="1">
      <alignment horizontal="center"/>
    </xf>
    <xf numFmtId="10" fontId="9" fillId="6" borderId="1" xfId="7" applyNumberFormat="1" applyFont="1" applyFill="1" applyBorder="1" applyAlignment="1">
      <alignment horizontal="center"/>
    </xf>
    <xf numFmtId="181" fontId="13" fillId="3" borderId="1" xfId="12" applyNumberFormat="1" applyFont="1" applyFill="1" applyBorder="1"/>
    <xf numFmtId="180" fontId="13" fillId="3" borderId="1" xfId="12" applyNumberFormat="1" applyFont="1" applyFill="1" applyBorder="1"/>
    <xf numFmtId="182" fontId="13" fillId="3" borderId="1" xfId="12" applyNumberFormat="1" applyFont="1" applyFill="1" applyBorder="1"/>
    <xf numFmtId="173" fontId="0" fillId="0" borderId="0" xfId="0" applyNumberFormat="1"/>
    <xf numFmtId="173" fontId="0" fillId="16" borderId="1" xfId="0" applyNumberFormat="1" applyFill="1" applyBorder="1"/>
    <xf numFmtId="10" fontId="0" fillId="16" borderId="1" xfId="0" applyNumberFormat="1" applyFill="1" applyBorder="1"/>
    <xf numFmtId="173" fontId="0" fillId="19" borderId="1" xfId="0" applyNumberFormat="1" applyFill="1" applyBorder="1"/>
    <xf numFmtId="0" fontId="13" fillId="20" borderId="1" xfId="0" applyFont="1" applyFill="1" applyBorder="1"/>
    <xf numFmtId="0" fontId="13" fillId="19" borderId="1" xfId="0" applyFont="1" applyFill="1" applyBorder="1" applyAlignment="1">
      <alignment wrapText="1"/>
    </xf>
    <xf numFmtId="167" fontId="2" fillId="19" borderId="1" xfId="12" applyNumberFormat="1" applyFont="1" applyFill="1" applyBorder="1"/>
    <xf numFmtId="167" fontId="2" fillId="20" borderId="1" xfId="12" applyNumberFormat="1" applyFont="1" applyFill="1" applyBorder="1"/>
    <xf numFmtId="172" fontId="6" fillId="0" borderId="0" xfId="9" applyNumberFormat="1" applyFont="1"/>
    <xf numFmtId="0" fontId="15" fillId="16" borderId="7" xfId="0" applyFont="1" applyFill="1" applyBorder="1" applyAlignment="1">
      <alignment horizontal="center"/>
    </xf>
    <xf numFmtId="0" fontId="0" fillId="16" borderId="0" xfId="0" applyFill="1"/>
    <xf numFmtId="0" fontId="0" fillId="16" borderId="6" xfId="0" applyFill="1" applyBorder="1"/>
    <xf numFmtId="171" fontId="13" fillId="2" borderId="1" xfId="4" applyNumberFormat="1" applyFont="1" applyFill="1" applyBorder="1"/>
    <xf numFmtId="0" fontId="13" fillId="16" borderId="0" xfId="0" applyFont="1" applyFill="1"/>
    <xf numFmtId="164" fontId="3" fillId="2" borderId="1" xfId="12" applyFont="1" applyFill="1" applyBorder="1"/>
    <xf numFmtId="0" fontId="3" fillId="3" borderId="1" xfId="0" applyFont="1" applyFill="1" applyBorder="1"/>
    <xf numFmtId="0" fontId="13" fillId="6" borderId="1" xfId="0" applyFont="1" applyFill="1" applyBorder="1"/>
    <xf numFmtId="10" fontId="20" fillId="22" borderId="0" xfId="9" applyNumberFormat="1" applyFont="1" applyFill="1"/>
    <xf numFmtId="0" fontId="3" fillId="0" borderId="0" xfId="0" applyFont="1"/>
    <xf numFmtId="0" fontId="3" fillId="17" borderId="1" xfId="0" applyFont="1" applyFill="1" applyBorder="1"/>
    <xf numFmtId="164" fontId="0" fillId="2" borderId="1" xfId="13" applyFont="1" applyFill="1" applyBorder="1"/>
    <xf numFmtId="173" fontId="0" fillId="2" borderId="1" xfId="13" applyNumberFormat="1" applyFont="1" applyFill="1" applyBorder="1"/>
    <xf numFmtId="173" fontId="13" fillId="0" borderId="0" xfId="6" applyNumberFormat="1"/>
    <xf numFmtId="43" fontId="13" fillId="0" borderId="0" xfId="4" applyFont="1" applyAlignment="1">
      <alignment horizontal="right"/>
    </xf>
    <xf numFmtId="0" fontId="8" fillId="6" borderId="1" xfId="6" applyFont="1" applyFill="1" applyBorder="1" applyAlignment="1">
      <alignment horizontal="center"/>
    </xf>
    <xf numFmtId="173" fontId="8" fillId="6" borderId="1" xfId="6" applyNumberFormat="1" applyFont="1" applyFill="1" applyBorder="1"/>
    <xf numFmtId="43" fontId="8" fillId="0" borderId="0" xfId="4" applyFont="1" applyAlignment="1">
      <alignment horizontal="left"/>
    </xf>
    <xf numFmtId="9" fontId="8" fillId="0" borderId="0" xfId="6" applyNumberFormat="1" applyFont="1" applyAlignment="1">
      <alignment horizontal="left"/>
    </xf>
    <xf numFmtId="0" fontId="13" fillId="24" borderId="1" xfId="0" applyFont="1" applyFill="1" applyBorder="1" applyAlignment="1">
      <alignment horizontal="center"/>
    </xf>
    <xf numFmtId="9" fontId="0" fillId="24" borderId="1" xfId="0" applyNumberFormat="1" applyFill="1" applyBorder="1" applyAlignment="1">
      <alignment horizontal="center"/>
    </xf>
    <xf numFmtId="10" fontId="3" fillId="16" borderId="1" xfId="10" applyNumberFormat="1" applyFont="1" applyFill="1" applyBorder="1" applyAlignment="1">
      <alignment horizontal="center"/>
    </xf>
    <xf numFmtId="10" fontId="24" fillId="25" borderId="1" xfId="10" applyNumberFormat="1" applyFont="1" applyFill="1" applyBorder="1" applyAlignment="1">
      <alignment horizontal="center"/>
    </xf>
    <xf numFmtId="164" fontId="22" fillId="4" borderId="0" xfId="13" applyFont="1" applyFill="1"/>
    <xf numFmtId="43" fontId="25" fillId="0" borderId="0" xfId="4" applyFont="1" applyAlignment="1">
      <alignment horizontal="right"/>
    </xf>
    <xf numFmtId="43" fontId="26" fillId="0" borderId="0" xfId="4" applyFont="1" applyAlignment="1">
      <alignment horizontal="right"/>
    </xf>
    <xf numFmtId="173" fontId="1" fillId="21" borderId="1" xfId="0" applyNumberFormat="1" applyFont="1" applyFill="1" applyBorder="1"/>
    <xf numFmtId="10" fontId="3" fillId="26" borderId="1" xfId="9" applyNumberFormat="1" applyFont="1" applyFill="1" applyBorder="1" applyAlignment="1">
      <alignment horizontal="center"/>
    </xf>
    <xf numFmtId="173" fontId="22" fillId="6" borderId="1" xfId="0" applyNumberFormat="1" applyFont="1" applyFill="1" applyBorder="1"/>
    <xf numFmtId="43" fontId="8" fillId="0" borderId="0" xfId="3" applyFont="1" applyAlignment="1">
      <alignment horizontal="left"/>
    </xf>
    <xf numFmtId="0" fontId="1" fillId="0" borderId="0" xfId="0" applyFont="1"/>
    <xf numFmtId="0" fontId="22" fillId="27" borderId="1" xfId="0" applyFont="1" applyFill="1" applyBorder="1"/>
    <xf numFmtId="164" fontId="22" fillId="27" borderId="1" xfId="12" applyFont="1" applyFill="1" applyBorder="1"/>
    <xf numFmtId="10" fontId="0" fillId="2" borderId="1" xfId="0" applyNumberFormat="1" applyFill="1" applyBorder="1" applyAlignment="1">
      <alignment horizontal="center"/>
    </xf>
    <xf numFmtId="171" fontId="0" fillId="2" borderId="1" xfId="3" applyNumberFormat="1" applyFont="1" applyFill="1" applyBorder="1" applyAlignment="1">
      <alignment horizontal="center"/>
    </xf>
    <xf numFmtId="0" fontId="1" fillId="2" borderId="8" xfId="0" applyFont="1" applyFill="1" applyBorder="1"/>
    <xf numFmtId="183" fontId="3" fillId="2" borderId="1" xfId="9" applyNumberFormat="1" applyFont="1" applyFill="1" applyBorder="1" applyAlignment="1">
      <alignment horizontal="center"/>
    </xf>
    <xf numFmtId="0" fontId="1" fillId="28" borderId="1" xfId="0" applyFont="1" applyFill="1" applyBorder="1"/>
    <xf numFmtId="0" fontId="0" fillId="28" borderId="1" xfId="0" applyFill="1" applyBorder="1"/>
    <xf numFmtId="165" fontId="3" fillId="4" borderId="1" xfId="9" applyNumberFormat="1" applyFont="1" applyFill="1" applyBorder="1"/>
    <xf numFmtId="0" fontId="1" fillId="21" borderId="0" xfId="0" applyFont="1" applyFill="1"/>
    <xf numFmtId="168" fontId="0" fillId="21" borderId="0" xfId="0" applyNumberFormat="1" applyFill="1"/>
    <xf numFmtId="0" fontId="3" fillId="21" borderId="1" xfId="0" applyFont="1" applyFill="1" applyBorder="1" applyAlignment="1">
      <alignment horizontal="center"/>
    </xf>
    <xf numFmtId="164" fontId="1" fillId="27" borderId="1" xfId="0" applyNumberFormat="1" applyFont="1" applyFill="1" applyBorder="1"/>
    <xf numFmtId="0" fontId="3" fillId="19" borderId="1" xfId="0" applyFont="1" applyFill="1" applyBorder="1"/>
    <xf numFmtId="164" fontId="3" fillId="19" borderId="4" xfId="12" applyFont="1" applyFill="1" applyBorder="1"/>
    <xf numFmtId="164" fontId="1" fillId="19" borderId="1" xfId="0" applyNumberFormat="1" applyFont="1" applyFill="1" applyBorder="1"/>
    <xf numFmtId="0" fontId="22" fillId="19" borderId="4" xfId="0" applyFont="1" applyFill="1" applyBorder="1"/>
    <xf numFmtId="168" fontId="0" fillId="16" borderId="1" xfId="0" applyNumberFormat="1" applyFill="1" applyBorder="1" applyAlignment="1">
      <alignment horizontal="center"/>
    </xf>
    <xf numFmtId="0" fontId="20" fillId="16" borderId="1" xfId="0" applyFont="1" applyFill="1" applyBorder="1" applyAlignment="1">
      <alignment horizontal="center"/>
    </xf>
    <xf numFmtId="164" fontId="22" fillId="19" borderId="1" xfId="12" applyFont="1" applyFill="1" applyBorder="1"/>
    <xf numFmtId="0" fontId="1" fillId="0" borderId="1" xfId="0" applyFont="1" applyBorder="1" applyAlignment="1">
      <alignment horizontal="center"/>
    </xf>
    <xf numFmtId="0" fontId="0" fillId="0" borderId="0" xfId="0" quotePrefix="1"/>
    <xf numFmtId="14" fontId="0" fillId="16" borderId="1" xfId="0" applyNumberFormat="1" applyFill="1" applyBorder="1"/>
    <xf numFmtId="10" fontId="0" fillId="16" borderId="1" xfId="9" applyNumberFormat="1" applyFont="1" applyFill="1" applyBorder="1"/>
    <xf numFmtId="0" fontId="3" fillId="16" borderId="1" xfId="0" applyFont="1" applyFill="1" applyBorder="1"/>
    <xf numFmtId="0" fontId="3" fillId="16" borderId="1" xfId="0" quotePrefix="1" applyFont="1" applyFill="1" applyBorder="1"/>
    <xf numFmtId="2" fontId="0" fillId="16" borderId="1" xfId="0" applyNumberFormat="1" applyFill="1" applyBorder="1"/>
    <xf numFmtId="0" fontId="1" fillId="16" borderId="1" xfId="0" applyFont="1" applyFill="1" applyBorder="1"/>
    <xf numFmtId="0" fontId="0" fillId="0" borderId="1" xfId="0" quotePrefix="1" applyBorder="1"/>
    <xf numFmtId="14" fontId="0" fillId="0" borderId="1" xfId="0" applyNumberFormat="1" applyBorder="1"/>
    <xf numFmtId="0" fontId="3" fillId="24" borderId="1" xfId="0" quotePrefix="1" applyFont="1" applyFill="1" applyBorder="1"/>
    <xf numFmtId="0" fontId="0" fillId="16" borderId="1" xfId="0" quotePrefix="1" applyFill="1" applyBorder="1" applyAlignment="1">
      <alignment wrapText="1"/>
    </xf>
    <xf numFmtId="0" fontId="1" fillId="2" borderId="1" xfId="7" applyFont="1" applyFill="1" applyBorder="1" applyAlignment="1">
      <alignment horizontal="left"/>
    </xf>
    <xf numFmtId="0" fontId="1" fillId="16" borderId="1" xfId="7" applyFont="1" applyFill="1" applyBorder="1" applyAlignment="1">
      <alignment horizontal="left"/>
    </xf>
    <xf numFmtId="0" fontId="9" fillId="29" borderId="1" xfId="7" applyFont="1" applyFill="1" applyBorder="1" applyAlignment="1">
      <alignment horizontal="left"/>
    </xf>
    <xf numFmtId="10" fontId="9" fillId="29" borderId="1" xfId="7" applyNumberFormat="1" applyFont="1" applyFill="1" applyBorder="1" applyAlignment="1">
      <alignment horizontal="center"/>
    </xf>
    <xf numFmtId="0" fontId="3" fillId="16" borderId="1" xfId="7" applyFont="1" applyFill="1" applyBorder="1"/>
    <xf numFmtId="167" fontId="28" fillId="16" borderId="1" xfId="12" applyNumberFormat="1" applyFont="1" applyFill="1" applyBorder="1"/>
    <xf numFmtId="184" fontId="9" fillId="29" borderId="1" xfId="3" applyNumberFormat="1" applyFont="1" applyFill="1" applyBorder="1" applyAlignment="1">
      <alignment horizontal="center" vertical="center"/>
    </xf>
    <xf numFmtId="176" fontId="13" fillId="16" borderId="1" xfId="13" applyNumberFormat="1" applyFont="1" applyFill="1" applyBorder="1"/>
    <xf numFmtId="176" fontId="1" fillId="27" borderId="1" xfId="13" applyNumberFormat="1" applyFont="1" applyFill="1" applyBorder="1"/>
    <xf numFmtId="0" fontId="1" fillId="6" borderId="1" xfId="7" applyFont="1" applyFill="1" applyBorder="1"/>
    <xf numFmtId="167" fontId="0" fillId="0" borderId="0" xfId="12" applyNumberFormat="1" applyFont="1"/>
    <xf numFmtId="0" fontId="3" fillId="2" borderId="1" xfId="14" applyFont="1" applyFill="1" applyBorder="1" applyAlignment="1">
      <alignment horizontal="center"/>
    </xf>
    <xf numFmtId="0" fontId="1" fillId="0" borderId="0" xfId="15"/>
    <xf numFmtId="164" fontId="0" fillId="2" borderId="1" xfId="16" applyFont="1" applyFill="1" applyBorder="1"/>
    <xf numFmtId="173" fontId="0" fillId="2" borderId="1" xfId="16" applyNumberFormat="1" applyFont="1" applyFill="1" applyBorder="1"/>
    <xf numFmtId="14" fontId="3" fillId="2" borderId="1" xfId="14" applyNumberFormat="1" applyFont="1" applyFill="1" applyBorder="1" applyAlignment="1">
      <alignment horizontal="center"/>
    </xf>
    <xf numFmtId="10" fontId="3" fillId="2" borderId="1" xfId="17" applyNumberFormat="1" applyFont="1" applyFill="1" applyBorder="1" applyAlignment="1">
      <alignment horizontal="center"/>
    </xf>
    <xf numFmtId="173" fontId="3" fillId="2" borderId="1" xfId="16" applyNumberFormat="1" applyFont="1" applyFill="1" applyBorder="1"/>
    <xf numFmtId="173" fontId="1" fillId="0" borderId="0" xfId="15" applyNumberFormat="1"/>
    <xf numFmtId="43" fontId="0" fillId="0" borderId="0" xfId="18" applyFont="1"/>
    <xf numFmtId="164" fontId="1" fillId="30" borderId="1" xfId="16" applyFont="1" applyFill="1" applyBorder="1"/>
    <xf numFmtId="9" fontId="29" fillId="30" borderId="1" xfId="17" applyFont="1" applyFill="1" applyBorder="1" applyAlignment="1">
      <alignment horizontal="center"/>
    </xf>
    <xf numFmtId="185" fontId="29" fillId="30" borderId="1" xfId="18" applyNumberFormat="1" applyFont="1" applyFill="1" applyBorder="1" applyAlignment="1">
      <alignment horizontal="center"/>
    </xf>
    <xf numFmtId="9" fontId="8" fillId="0" borderId="0" xfId="15" applyNumberFormat="1" applyFont="1" applyAlignment="1">
      <alignment horizontal="left"/>
    </xf>
    <xf numFmtId="164" fontId="1" fillId="16" borderId="1" xfId="16" applyFont="1" applyFill="1" applyBorder="1"/>
    <xf numFmtId="9" fontId="1" fillId="0" borderId="0" xfId="15" applyNumberFormat="1"/>
    <xf numFmtId="10" fontId="29" fillId="16" borderId="1" xfId="17" applyNumberFormat="1" applyFont="1" applyFill="1" applyBorder="1" applyAlignment="1">
      <alignment horizontal="center"/>
    </xf>
    <xf numFmtId="0" fontId="8" fillId="6" borderId="1" xfId="15" applyFont="1" applyFill="1" applyBorder="1" applyAlignment="1">
      <alignment horizontal="center"/>
    </xf>
    <xf numFmtId="173" fontId="8" fillId="6" borderId="1" xfId="15" applyNumberFormat="1" applyFont="1" applyFill="1" applyBorder="1"/>
    <xf numFmtId="10" fontId="1" fillId="0" borderId="0" xfId="15" applyNumberFormat="1"/>
    <xf numFmtId="0" fontId="1" fillId="6" borderId="1" xfId="15" applyFill="1" applyBorder="1" applyAlignment="1">
      <alignment horizontal="center"/>
    </xf>
    <xf numFmtId="173" fontId="1" fillId="6" borderId="1" xfId="15" applyNumberFormat="1" applyFill="1" applyBorder="1"/>
    <xf numFmtId="0" fontId="3" fillId="2" borderId="1" xfId="15" applyFont="1" applyFill="1" applyBorder="1" applyAlignment="1">
      <alignment horizontal="center"/>
    </xf>
    <xf numFmtId="14" fontId="3" fillId="2" borderId="1" xfId="15" applyNumberFormat="1" applyFont="1" applyFill="1" applyBorder="1" applyAlignment="1">
      <alignment horizontal="center"/>
    </xf>
    <xf numFmtId="176" fontId="3" fillId="2" borderId="1" xfId="16" applyNumberFormat="1" applyFont="1" applyFill="1" applyBorder="1"/>
    <xf numFmtId="184" fontId="29" fillId="16" borderId="1" xfId="18" applyNumberFormat="1" applyFont="1" applyFill="1" applyBorder="1" applyAlignment="1">
      <alignment horizontal="center"/>
    </xf>
    <xf numFmtId="186" fontId="29" fillId="16" borderId="1" xfId="18" applyNumberFormat="1" applyFont="1" applyFill="1" applyBorder="1" applyAlignment="1">
      <alignment horizontal="center"/>
    </xf>
    <xf numFmtId="164" fontId="21" fillId="13" borderId="1" xfId="16" applyFont="1" applyFill="1" applyBorder="1"/>
    <xf numFmtId="184" fontId="31" fillId="13" borderId="1" xfId="18" applyNumberFormat="1" applyFont="1" applyFill="1" applyBorder="1" applyAlignment="1">
      <alignment horizontal="center"/>
    </xf>
    <xf numFmtId="4" fontId="29" fillId="16" borderId="1" xfId="18" quotePrefix="1" applyNumberFormat="1" applyFont="1" applyFill="1" applyBorder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13" fillId="16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3" fillId="18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3" fillId="16" borderId="1" xfId="7" applyFont="1" applyFill="1" applyBorder="1" applyAlignment="1">
      <alignment horizontal="center"/>
    </xf>
  </cellXfs>
  <cellStyles count="19">
    <cellStyle name="Comma" xfId="3" builtinId="3"/>
    <cellStyle name="Currency" xfId="12" builtinId="4"/>
    <cellStyle name="Euro" xfId="1" xr:uid="{F2EAAC2A-7894-45EA-AADE-2158227E325A}"/>
    <cellStyle name="Euro 2" xfId="2" xr:uid="{7A29DF3B-E76F-4FFC-8C06-4FC9DBE643D5}"/>
    <cellStyle name="Migliaia 2" xfId="4" xr:uid="{FEFBE120-A91F-4A84-A320-1F5C2B361D19}"/>
    <cellStyle name="Migliaia 2 2" xfId="18" xr:uid="{BC549CE1-C751-46C7-B317-9E150BEE2AC0}"/>
    <cellStyle name="Migliaia_dati nuovi2" xfId="5" xr:uid="{FA225217-C029-4C75-8F82-23E26F374D76}"/>
    <cellStyle name="Normal" xfId="0" builtinId="0"/>
    <cellStyle name="Normale 2" xfId="6" xr:uid="{94AB1CF9-4208-4795-9544-1A9A6B78B66A}"/>
    <cellStyle name="Normale 2 2" xfId="15" xr:uid="{F26FDE45-86AE-439D-8E07-A5CA1FEB9B48}"/>
    <cellStyle name="Normale 3" xfId="14" xr:uid="{3D746C9F-3C12-4B7F-8862-F73DFDA477AC}"/>
    <cellStyle name="Normale_File Pomante - P&amp;C Banca" xfId="7" xr:uid="{F207AE99-6385-4E50-A9D5-F8404F1DEEB3}"/>
    <cellStyle name="Normale_tirandi_new" xfId="8" xr:uid="{A6DCB845-B045-40F3-8D9E-D9B59CE9D52D}"/>
    <cellStyle name="Percent" xfId="9" builtinId="5"/>
    <cellStyle name="Percentuale 2" xfId="10" xr:uid="{CD1467A6-4CBF-4320-9A7B-B5F9E3889B1E}"/>
    <cellStyle name="Percentuale 2 2" xfId="17" xr:uid="{CE908552-200C-4FC4-A589-3632B98077E5}"/>
    <cellStyle name="Stile 1" xfId="11" xr:uid="{7163DD62-A913-4344-B130-761DBCA9E91B}"/>
    <cellStyle name="Valuta 2" xfId="13" xr:uid="{D368FE78-C9A6-48F7-9771-FB16502FD9AC}"/>
    <cellStyle name="Valuta 2 2" xfId="16" xr:uid="{1D0DAE4A-FC78-4676-A549-F1C50591B3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efinitivshim.rtdserver.dsgrid">
      <tp t="s">
        <v>Not Signed In</v>
        <stp/>
        <stp>3</stp>
        <stp>1504687</stp>
        <tr r="J1" s="25"/>
      </tp>
      <tp t="s">
        <v>Not Signed In</v>
        <stp/>
        <stp>2</stp>
        <stp>1504687</stp>
        <tr r="A1" s="49"/>
      </tp>
      <tp t="s">
        <v>Not Signed In</v>
        <stp/>
        <stp>1</stp>
        <stp>1504687</stp>
        <tr r="AA2" s="26"/>
      </tp>
    </main>
  </volType>
</volType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9.xml"/><Relationship Id="rId18" Type="http://schemas.openxmlformats.org/officeDocument/2006/relationships/worksheet" Target="worksheets/sheet12.xml"/><Relationship Id="rId26" Type="http://schemas.openxmlformats.org/officeDocument/2006/relationships/worksheet" Target="worksheets/sheet19.xml"/><Relationship Id="rId39" Type="http://schemas.openxmlformats.org/officeDocument/2006/relationships/volatileDependencies" Target="volatileDependencies.xml"/><Relationship Id="rId21" Type="http://schemas.openxmlformats.org/officeDocument/2006/relationships/worksheet" Target="worksheets/sheet14.xml"/><Relationship Id="rId34" Type="http://schemas.openxmlformats.org/officeDocument/2006/relationships/styles" Target="styles.xml"/><Relationship Id="rId7" Type="http://schemas.openxmlformats.org/officeDocument/2006/relationships/worksheet" Target="worksheets/sheet6.xml"/><Relationship Id="rId12" Type="http://schemas.openxmlformats.org/officeDocument/2006/relationships/chartsheet" Target="chartsheets/sheet4.xml"/><Relationship Id="rId17" Type="http://schemas.openxmlformats.org/officeDocument/2006/relationships/worksheet" Target="worksheets/sheet11.xml"/><Relationship Id="rId25" Type="http://schemas.openxmlformats.org/officeDocument/2006/relationships/worksheet" Target="worksheets/sheet18.xml"/><Relationship Id="rId33" Type="http://schemas.openxmlformats.org/officeDocument/2006/relationships/theme" Target="theme/theme1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6.xml"/><Relationship Id="rId20" Type="http://schemas.openxmlformats.org/officeDocument/2006/relationships/chartsheet" Target="chartsheets/sheet7.xml"/><Relationship Id="rId29" Type="http://schemas.openxmlformats.org/officeDocument/2006/relationships/worksheet" Target="worksheets/sheet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chartsheet" Target="chartsheets/sheet3.xml"/><Relationship Id="rId24" Type="http://schemas.openxmlformats.org/officeDocument/2006/relationships/worksheet" Target="worksheets/sheet17.xml"/><Relationship Id="rId32" Type="http://schemas.openxmlformats.org/officeDocument/2006/relationships/externalLink" Target="externalLinks/externalLink2.xml"/><Relationship Id="rId37" Type="http://schemas.microsoft.com/office/2017/10/relationships/person" Target="persons/person.xml"/><Relationship Id="rId5" Type="http://schemas.openxmlformats.org/officeDocument/2006/relationships/worksheet" Target="worksheets/sheet4.xml"/><Relationship Id="rId15" Type="http://schemas.openxmlformats.org/officeDocument/2006/relationships/chartsheet" Target="chartsheets/sheet5.xml"/><Relationship Id="rId23" Type="http://schemas.openxmlformats.org/officeDocument/2006/relationships/worksheet" Target="worksheets/sheet16.xml"/><Relationship Id="rId28" Type="http://schemas.openxmlformats.org/officeDocument/2006/relationships/worksheet" Target="worksheets/sheet21.xml"/><Relationship Id="rId36" Type="http://schemas.openxmlformats.org/officeDocument/2006/relationships/sheetMetadata" Target="metadata.xml"/><Relationship Id="rId10" Type="http://schemas.openxmlformats.org/officeDocument/2006/relationships/worksheet" Target="worksheets/sheet8.xml"/><Relationship Id="rId19" Type="http://schemas.openxmlformats.org/officeDocument/2006/relationships/worksheet" Target="worksheets/sheet13.xml"/><Relationship Id="rId31" Type="http://schemas.openxmlformats.org/officeDocument/2006/relationships/externalLink" Target="externalLinks/externalLink1.xml"/><Relationship Id="rId4" Type="http://schemas.openxmlformats.org/officeDocument/2006/relationships/chartsheet" Target="chartsheets/sheet1.xml"/><Relationship Id="rId9" Type="http://schemas.openxmlformats.org/officeDocument/2006/relationships/chartsheet" Target="chartsheets/sheet2.xml"/><Relationship Id="rId14" Type="http://schemas.openxmlformats.org/officeDocument/2006/relationships/worksheet" Target="worksheets/sheet10.xml"/><Relationship Id="rId22" Type="http://schemas.openxmlformats.org/officeDocument/2006/relationships/worksheet" Target="worksheets/sheet15.xml"/><Relationship Id="rId27" Type="http://schemas.openxmlformats.org/officeDocument/2006/relationships/worksheet" Target="worksheets/sheet20.xml"/><Relationship Id="rId30" Type="http://schemas.openxmlformats.org/officeDocument/2006/relationships/worksheet" Target="worksheets/sheet23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7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Var con diversi livelli di confidenza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('Sim Storiche'!$D$3,'Sim Storiche'!$D$7,'Sim Storiche'!$D$11)</c:f>
              <c:strCache>
                <c:ptCount val="3"/>
                <c:pt idx="0">
                  <c:v>VaR (99%)</c:v>
                </c:pt>
                <c:pt idx="1">
                  <c:v>VaR (98%)</c:v>
                </c:pt>
                <c:pt idx="2">
                  <c:v>VaR (95%)</c:v>
                </c:pt>
              </c:strCache>
            </c:strRef>
          </c:cat>
          <c:val>
            <c:numRef>
              <c:f>('Sim Storiche'!$E$3,'Sim Storiche'!$E$7,'Sim Storiche'!$E$11)</c:f>
              <c:numCache>
                <c:formatCode>"€"\ #,##0.00</c:formatCode>
                <c:ptCount val="3"/>
                <c:pt idx="0">
                  <c:v>41681.801670904519</c:v>
                </c:pt>
                <c:pt idx="1">
                  <c:v>27692.307692307717</c:v>
                </c:pt>
                <c:pt idx="2">
                  <c:v>18994.211287988379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93-4F98-AE3D-AD867A224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6107056"/>
        <c:axId val="116105616"/>
      </c:barChart>
      <c:catAx>
        <c:axId val="1161070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105616"/>
        <c:crosses val="autoZero"/>
        <c:auto val="1"/>
        <c:lblAlgn val="ctr"/>
        <c:lblOffset val="100"/>
        <c:noMultiLvlLbl val="0"/>
      </c:catAx>
      <c:valAx>
        <c:axId val="11610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\ 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107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numRef>
              <c:f>'var-cov 1 titolo'!$A$2:$A$301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1 titolo'!$B$2:$B$301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50-4111-A3C4-C5BC9AF65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073088"/>
        <c:axId val="1"/>
      </c:lineChart>
      <c:dateAx>
        <c:axId val="21200730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1200730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Volatilità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'var-cov 2 titoli'!$B$1</c:f>
              <c:strCache>
                <c:ptCount val="1"/>
                <c:pt idx="0">
                  <c:v>Intesa SP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'var-cov 2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2 titoli'!$B$2:$B$301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64-42EB-BB8E-3F0FC6620295}"/>
            </c:ext>
          </c:extLst>
        </c:ser>
        <c:ser>
          <c:idx val="1"/>
          <c:order val="1"/>
          <c:tx>
            <c:strRef>
              <c:f>'var-cov 2 titoli'!$C$1</c:f>
              <c:strCache>
                <c:ptCount val="1"/>
                <c:pt idx="0">
                  <c:v>VOLKSW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'var-cov 2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2 titoli'!$C$2:$C$301</c:f>
              <c:numCache>
                <c:formatCode>0.00%</c:formatCode>
                <c:ptCount val="300"/>
                <c:pt idx="0">
                  <c:v>1.7730496453900962E-3</c:v>
                </c:pt>
                <c:pt idx="1">
                  <c:v>-1.7699115044247787E-2</c:v>
                </c:pt>
                <c:pt idx="2">
                  <c:v>2.1621621621621671E-2</c:v>
                </c:pt>
                <c:pt idx="3">
                  <c:v>2.6455026455026202E-3</c:v>
                </c:pt>
                <c:pt idx="4">
                  <c:v>2.638522427440608E-3</c:v>
                </c:pt>
                <c:pt idx="5">
                  <c:v>9.6491228070174941E-3</c:v>
                </c:pt>
                <c:pt idx="6">
                  <c:v>-1.3032145960034753E-2</c:v>
                </c:pt>
                <c:pt idx="7">
                  <c:v>-6.1619718309858153E-3</c:v>
                </c:pt>
                <c:pt idx="8">
                  <c:v>1.151461470327721E-2</c:v>
                </c:pt>
                <c:pt idx="9">
                  <c:v>-2.5394045534150662E-2</c:v>
                </c:pt>
                <c:pt idx="10">
                  <c:v>8.9847259658580418E-3</c:v>
                </c:pt>
                <c:pt idx="11">
                  <c:v>-1.6028495102404249E-2</c:v>
                </c:pt>
                <c:pt idx="12">
                  <c:v>9.049773755655594E-4</c:v>
                </c:pt>
                <c:pt idx="13">
                  <c:v>4.5207956600361665E-3</c:v>
                </c:pt>
                <c:pt idx="14">
                  <c:v>-4.5004500450045006E-3</c:v>
                </c:pt>
                <c:pt idx="15">
                  <c:v>-5.4249547920433485E-3</c:v>
                </c:pt>
                <c:pt idx="16">
                  <c:v>-9.0909090909085737E-4</c:v>
                </c:pt>
                <c:pt idx="17">
                  <c:v>-8.1892629663330805E-3</c:v>
                </c:pt>
                <c:pt idx="18">
                  <c:v>-2.8440366972477014E-2</c:v>
                </c:pt>
                <c:pt idx="19">
                  <c:v>-1.5108593012275812E-2</c:v>
                </c:pt>
                <c:pt idx="20">
                  <c:v>-2.7804410354745845E-2</c:v>
                </c:pt>
                <c:pt idx="21">
                  <c:v>-8.8757396449704699E-3</c:v>
                </c:pt>
                <c:pt idx="22">
                  <c:v>2.5870646766169098E-2</c:v>
                </c:pt>
                <c:pt idx="23">
                  <c:v>-5.8195926285159487E-3</c:v>
                </c:pt>
                <c:pt idx="24">
                  <c:v>-7.80487804878046E-3</c:v>
                </c:pt>
                <c:pt idx="25">
                  <c:v>-9.8328416912487702E-3</c:v>
                </c:pt>
                <c:pt idx="26">
                  <c:v>-8.4409136047667171E-3</c:v>
                </c:pt>
                <c:pt idx="27">
                  <c:v>-1.0015022533800702E-2</c:v>
                </c:pt>
                <c:pt idx="28">
                  <c:v>2.073849266565515E-2</c:v>
                </c:pt>
                <c:pt idx="29">
                  <c:v>3.9643211100098257E-3</c:v>
                </c:pt>
                <c:pt idx="30">
                  <c:v>2.9615004935834157E-2</c:v>
                </c:pt>
                <c:pt idx="31">
                  <c:v>-1.2464046021092974E-2</c:v>
                </c:pt>
                <c:pt idx="32">
                  <c:v>2.0388349514563052E-2</c:v>
                </c:pt>
                <c:pt idx="33">
                  <c:v>-1.2369172216936225E-2</c:v>
                </c:pt>
                <c:pt idx="34">
                  <c:v>1.4450867052023121E-2</c:v>
                </c:pt>
                <c:pt idx="35">
                  <c:v>2.8490028490028223E-3</c:v>
                </c:pt>
                <c:pt idx="36">
                  <c:v>-6.6287878787877714E-3</c:v>
                </c:pt>
                <c:pt idx="37">
                  <c:v>-1.6205910390848455E-2</c:v>
                </c:pt>
                <c:pt idx="38">
                  <c:v>0</c:v>
                </c:pt>
                <c:pt idx="39">
                  <c:v>-1.6472868217054289E-2</c:v>
                </c:pt>
                <c:pt idx="40">
                  <c:v>1.3793103448275917E-2</c:v>
                </c:pt>
                <c:pt idx="41">
                  <c:v>0</c:v>
                </c:pt>
                <c:pt idx="42">
                  <c:v>-2.2351797862002053E-2</c:v>
                </c:pt>
                <c:pt idx="43">
                  <c:v>1.7892644135188981E-2</c:v>
                </c:pt>
                <c:pt idx="44">
                  <c:v>-5.2246093750000083E-2</c:v>
                </c:pt>
                <c:pt idx="45">
                  <c:v>2.0607934054611317E-3</c:v>
                </c:pt>
                <c:pt idx="46">
                  <c:v>-4.2673521850899801E-2</c:v>
                </c:pt>
                <c:pt idx="47">
                  <c:v>1.8259935553168669E-2</c:v>
                </c:pt>
                <c:pt idx="48">
                  <c:v>8.9662447257384866E-3</c:v>
                </c:pt>
                <c:pt idx="49">
                  <c:v>3.5546262415054798E-2</c:v>
                </c:pt>
                <c:pt idx="50">
                  <c:v>-1.5648662291771805E-2</c:v>
                </c:pt>
                <c:pt idx="51">
                  <c:v>1.4871794871794901E-2</c:v>
                </c:pt>
                <c:pt idx="52">
                  <c:v>-5.053057099545225E-3</c:v>
                </c:pt>
                <c:pt idx="53">
                  <c:v>1.6759776536312762E-2</c:v>
                </c:pt>
                <c:pt idx="54">
                  <c:v>-3.0469530469530444E-2</c:v>
                </c:pt>
                <c:pt idx="55">
                  <c:v>8.7583719732097741E-3</c:v>
                </c:pt>
                <c:pt idx="56">
                  <c:v>2.2471910112359432E-2</c:v>
                </c:pt>
                <c:pt idx="57">
                  <c:v>-4.4955044955043823E-3</c:v>
                </c:pt>
                <c:pt idx="58">
                  <c:v>2.0572002007024557E-2</c:v>
                </c:pt>
                <c:pt idx="59">
                  <c:v>-5.8997050147493466E-3</c:v>
                </c:pt>
                <c:pt idx="60">
                  <c:v>-7.9129574678535822E-3</c:v>
                </c:pt>
                <c:pt idx="61">
                  <c:v>-9.9700897308075773E-3</c:v>
                </c:pt>
                <c:pt idx="62">
                  <c:v>-1.3595166163141936E-2</c:v>
                </c:pt>
                <c:pt idx="63">
                  <c:v>-1.5313935681470138E-2</c:v>
                </c:pt>
                <c:pt idx="64">
                  <c:v>2.4364955935717927E-2</c:v>
                </c:pt>
                <c:pt idx="65">
                  <c:v>-1.0121457489877968E-3</c:v>
                </c:pt>
                <c:pt idx="66">
                  <c:v>-1.6717325227963584E-2</c:v>
                </c:pt>
                <c:pt idx="67">
                  <c:v>1.6486347243688908E-2</c:v>
                </c:pt>
                <c:pt idx="68">
                  <c:v>-4.0547389761784658E-3</c:v>
                </c:pt>
                <c:pt idx="69">
                  <c:v>-9.6692111959287824E-3</c:v>
                </c:pt>
                <c:pt idx="70">
                  <c:v>-4.1109969167522249E-3</c:v>
                </c:pt>
                <c:pt idx="71">
                  <c:v>-1.1867905056759604E-2</c:v>
                </c:pt>
                <c:pt idx="72">
                  <c:v>-5.2219321148825066E-3</c:v>
                </c:pt>
                <c:pt idx="73">
                  <c:v>-4.1994750656168577E-3</c:v>
                </c:pt>
                <c:pt idx="74">
                  <c:v>1.1597258829731245E-2</c:v>
                </c:pt>
                <c:pt idx="75">
                  <c:v>-5.7321521625846496E-3</c:v>
                </c:pt>
                <c:pt idx="76">
                  <c:v>5.2410901467502262E-4</c:v>
                </c:pt>
                <c:pt idx="77">
                  <c:v>6.2860136196961165E-3</c:v>
                </c:pt>
                <c:pt idx="78">
                  <c:v>1.7699115044247819E-2</c:v>
                </c:pt>
                <c:pt idx="79">
                  <c:v>-4.0920716112532547E-3</c:v>
                </c:pt>
                <c:pt idx="80">
                  <c:v>-1.1813045711350709E-2</c:v>
                </c:pt>
                <c:pt idx="81">
                  <c:v>-3.2744282744282802E-2</c:v>
                </c:pt>
                <c:pt idx="82">
                  <c:v>5.9108006448145853E-3</c:v>
                </c:pt>
                <c:pt idx="83">
                  <c:v>-1.6559829059829029E-2</c:v>
                </c:pt>
                <c:pt idx="84">
                  <c:v>-5.9750135795762866E-3</c:v>
                </c:pt>
                <c:pt idx="85">
                  <c:v>1.092896174863326E-3</c:v>
                </c:pt>
                <c:pt idx="86">
                  <c:v>-6.004366812227044E-3</c:v>
                </c:pt>
                <c:pt idx="87">
                  <c:v>-5.3816584294343675E-2</c:v>
                </c:pt>
                <c:pt idx="88">
                  <c:v>4.8752176436447921E-2</c:v>
                </c:pt>
                <c:pt idx="89">
                  <c:v>-2.9883785279468607E-2</c:v>
                </c:pt>
                <c:pt idx="90">
                  <c:v>-1.1409013120366061E-3</c:v>
                </c:pt>
                <c:pt idx="91">
                  <c:v>-1.1422044545973081E-3</c:v>
                </c:pt>
                <c:pt idx="92">
                  <c:v>-2.2870211549456832E-2</c:v>
                </c:pt>
                <c:pt idx="93">
                  <c:v>1.0532475131655838E-2</c:v>
                </c:pt>
                <c:pt idx="94">
                  <c:v>6.3694267515924888E-3</c:v>
                </c:pt>
                <c:pt idx="95">
                  <c:v>-1.7261219792866016E-3</c:v>
                </c:pt>
                <c:pt idx="96">
                  <c:v>-1.7291066282420751E-2</c:v>
                </c:pt>
                <c:pt idx="97">
                  <c:v>-8.7976539589442824E-3</c:v>
                </c:pt>
                <c:pt idx="98">
                  <c:v>-1.6568047337278173E-2</c:v>
                </c:pt>
                <c:pt idx="99">
                  <c:v>1.9253910950661958E-2</c:v>
                </c:pt>
                <c:pt idx="100">
                  <c:v>1.4757969303423848E-2</c:v>
                </c:pt>
                <c:pt idx="101">
                  <c:v>-3.0250145433391606E-2</c:v>
                </c:pt>
                <c:pt idx="102">
                  <c:v>-1.6196760647870359E-2</c:v>
                </c:pt>
                <c:pt idx="103">
                  <c:v>1.8902439024390209E-2</c:v>
                </c:pt>
                <c:pt idx="104">
                  <c:v>-5.9844404548174751E-3</c:v>
                </c:pt>
                <c:pt idx="105">
                  <c:v>7.2245635159543476E-3</c:v>
                </c:pt>
                <c:pt idx="106">
                  <c:v>-8.9659294680215183E-3</c:v>
                </c:pt>
                <c:pt idx="107">
                  <c:v>2.6537997587454627E-2</c:v>
                </c:pt>
                <c:pt idx="108">
                  <c:v>4.1128084606346484E-3</c:v>
                </c:pt>
                <c:pt idx="109">
                  <c:v>1.1702750146284377E-2</c:v>
                </c:pt>
                <c:pt idx="110">
                  <c:v>1.156737998843262E-2</c:v>
                </c:pt>
                <c:pt idx="111">
                  <c:v>1.315037164093758E-2</c:v>
                </c:pt>
                <c:pt idx="112">
                  <c:v>9.029345372460626E-3</c:v>
                </c:pt>
                <c:pt idx="113">
                  <c:v>1.3982102908277404E-2</c:v>
                </c:pt>
                <c:pt idx="114">
                  <c:v>-1.5444015444015505E-2</c:v>
                </c:pt>
                <c:pt idx="115">
                  <c:v>-5.6022408963585435E-3</c:v>
                </c:pt>
                <c:pt idx="116">
                  <c:v>-4.5070422535211912E-3</c:v>
                </c:pt>
                <c:pt idx="117">
                  <c:v>1.2450481041313056E-2</c:v>
                </c:pt>
                <c:pt idx="118">
                  <c:v>-4.4717719396311422E-3</c:v>
                </c:pt>
                <c:pt idx="119">
                  <c:v>3.2565974171813651E-2</c:v>
                </c:pt>
                <c:pt idx="120">
                  <c:v>-3.3713974986405749E-2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2.5886325267304576E-2</c:v>
                </c:pt>
                <c:pt idx="125">
                  <c:v>4.9369171695006981E-3</c:v>
                </c:pt>
                <c:pt idx="126">
                  <c:v>0</c:v>
                </c:pt>
                <c:pt idx="127">
                  <c:v>0</c:v>
                </c:pt>
                <c:pt idx="128">
                  <c:v>-2.3471615720523926E-2</c:v>
                </c:pt>
                <c:pt idx="129">
                  <c:v>-1.3415315818893268E-2</c:v>
                </c:pt>
                <c:pt idx="130">
                  <c:v>3.6827195467422094E-2</c:v>
                </c:pt>
                <c:pt idx="131">
                  <c:v>5.4644808743169399E-3</c:v>
                </c:pt>
                <c:pt idx="132">
                  <c:v>-4.8913043478261177E-3</c:v>
                </c:pt>
                <c:pt idx="133">
                  <c:v>4.3691971600219081E-3</c:v>
                </c:pt>
                <c:pt idx="134">
                  <c:v>5.9815116911364563E-3</c:v>
                </c:pt>
                <c:pt idx="135">
                  <c:v>8.1081081081081086E-3</c:v>
                </c:pt>
                <c:pt idx="136">
                  <c:v>6.4343163538873385E-3</c:v>
                </c:pt>
                <c:pt idx="137">
                  <c:v>1.3319126265316996E-2</c:v>
                </c:pt>
                <c:pt idx="138">
                  <c:v>-1.0515247108306449E-3</c:v>
                </c:pt>
                <c:pt idx="139">
                  <c:v>5.2631578947365427E-4</c:v>
                </c:pt>
                <c:pt idx="140">
                  <c:v>1.3150973172014729E-2</c:v>
                </c:pt>
                <c:pt idx="141">
                  <c:v>1.0384215991692628E-2</c:v>
                </c:pt>
                <c:pt idx="142">
                  <c:v>-6.6803699897224206E-3</c:v>
                </c:pt>
                <c:pt idx="143">
                  <c:v>1.7589239524055753E-2</c:v>
                </c:pt>
                <c:pt idx="144">
                  <c:v>1.6268429079817067E-2</c:v>
                </c:pt>
                <c:pt idx="145">
                  <c:v>2.1510755377688758E-2</c:v>
                </c:pt>
                <c:pt idx="146">
                  <c:v>-9.7943192948084538E-4</c:v>
                </c:pt>
                <c:pt idx="147">
                  <c:v>-1.1764705882352969E-2</c:v>
                </c:pt>
                <c:pt idx="148">
                  <c:v>-3.9682539682538839E-3</c:v>
                </c:pt>
                <c:pt idx="149">
                  <c:v>9.9601593625498006E-3</c:v>
                </c:pt>
                <c:pt idx="150">
                  <c:v>-3.8461538461538512E-2</c:v>
                </c:pt>
                <c:pt idx="151">
                  <c:v>-5.1282051282051282E-3</c:v>
                </c:pt>
                <c:pt idx="152">
                  <c:v>-2.4226804123711282E-2</c:v>
                </c:pt>
                <c:pt idx="153">
                  <c:v>3.5921817221341697E-2</c:v>
                </c:pt>
                <c:pt idx="154">
                  <c:v>-6.119326874043797E-3</c:v>
                </c:pt>
                <c:pt idx="155">
                  <c:v>-1.5392508978964155E-3</c:v>
                </c:pt>
                <c:pt idx="156">
                  <c:v>-1.3874614594038997E-2</c:v>
                </c:pt>
                <c:pt idx="157">
                  <c:v>7.8165711307972893E-3</c:v>
                </c:pt>
                <c:pt idx="158">
                  <c:v>5.6876938986556359E-2</c:v>
                </c:pt>
                <c:pt idx="159">
                  <c:v>2.2504892367906038E-2</c:v>
                </c:pt>
                <c:pt idx="160">
                  <c:v>-2.8708133971291593E-3</c:v>
                </c:pt>
                <c:pt idx="161">
                  <c:v>9.5969289827249821E-4</c:v>
                </c:pt>
                <c:pt idx="162">
                  <c:v>-2.6845637583892593E-2</c:v>
                </c:pt>
                <c:pt idx="163">
                  <c:v>4.9261083743842365E-3</c:v>
                </c:pt>
                <c:pt idx="164">
                  <c:v>0</c:v>
                </c:pt>
                <c:pt idx="165">
                  <c:v>2.8431372549019663E-2</c:v>
                </c:pt>
                <c:pt idx="166">
                  <c:v>3.8131553860819824E-2</c:v>
                </c:pt>
                <c:pt idx="167">
                  <c:v>-1.5610651974288363E-2</c:v>
                </c:pt>
                <c:pt idx="168">
                  <c:v>-6.5298507462686834E-3</c:v>
                </c:pt>
                <c:pt idx="169">
                  <c:v>9.3896713615023476E-3</c:v>
                </c:pt>
                <c:pt idx="170">
                  <c:v>4.837209302325584E-2</c:v>
                </c:pt>
                <c:pt idx="171">
                  <c:v>-5.6787932564330131E-2</c:v>
                </c:pt>
                <c:pt idx="172">
                  <c:v>2.8222013170272814E-2</c:v>
                </c:pt>
                <c:pt idx="173">
                  <c:v>2.9277218664226924E-2</c:v>
                </c:pt>
                <c:pt idx="174">
                  <c:v>-4.4444444444444444E-3</c:v>
                </c:pt>
                <c:pt idx="175">
                  <c:v>-6.2500000000000255E-3</c:v>
                </c:pt>
                <c:pt idx="176">
                  <c:v>9.8831985624439223E-3</c:v>
                </c:pt>
                <c:pt idx="177">
                  <c:v>-6.2277580071174628E-3</c:v>
                </c:pt>
                <c:pt idx="178">
                  <c:v>-1.342882721575649E-2</c:v>
                </c:pt>
                <c:pt idx="179">
                  <c:v>-1.8148820326679023E-3</c:v>
                </c:pt>
                <c:pt idx="180">
                  <c:v>1.0909090909090934E-2</c:v>
                </c:pt>
                <c:pt idx="181">
                  <c:v>1.258992805755388E-2</c:v>
                </c:pt>
                <c:pt idx="182">
                  <c:v>-3.0195381882770798E-2</c:v>
                </c:pt>
                <c:pt idx="183">
                  <c:v>-3.9377289377289348E-2</c:v>
                </c:pt>
                <c:pt idx="184">
                  <c:v>-2.0019065776930491E-2</c:v>
                </c:pt>
                <c:pt idx="185">
                  <c:v>1.6536964980544775E-2</c:v>
                </c:pt>
                <c:pt idx="186">
                  <c:v>4.7846889952153108E-3</c:v>
                </c:pt>
                <c:pt idx="187">
                  <c:v>-2.8571428571428571E-2</c:v>
                </c:pt>
                <c:pt idx="188">
                  <c:v>1.9607843137255179E-3</c:v>
                </c:pt>
                <c:pt idx="189">
                  <c:v>-2.3972602739726054E-2</c:v>
                </c:pt>
                <c:pt idx="190">
                  <c:v>-3.8095238095238064E-2</c:v>
                </c:pt>
                <c:pt idx="191">
                  <c:v>8.8587806149035362E-3</c:v>
                </c:pt>
                <c:pt idx="192">
                  <c:v>-2.5826446280991736E-3</c:v>
                </c:pt>
                <c:pt idx="193">
                  <c:v>-3.9357845675815614E-2</c:v>
                </c:pt>
                <c:pt idx="194">
                  <c:v>-2.6954177897574125E-2</c:v>
                </c:pt>
                <c:pt idx="195">
                  <c:v>-3.3240997229916584E-3</c:v>
                </c:pt>
                <c:pt idx="196">
                  <c:v>-4.4469149527515288E-2</c:v>
                </c:pt>
                <c:pt idx="197">
                  <c:v>8.202443280977309E-2</c:v>
                </c:pt>
                <c:pt idx="198">
                  <c:v>-4.3010752688172046E-2</c:v>
                </c:pt>
                <c:pt idx="199">
                  <c:v>-2.8089887640449437E-3</c:v>
                </c:pt>
                <c:pt idx="200">
                  <c:v>2.1408450704225417E-2</c:v>
                </c:pt>
                <c:pt idx="201">
                  <c:v>1.9856591285162681E-2</c:v>
                </c:pt>
                <c:pt idx="202">
                  <c:v>-2.3255813953488434E-2</c:v>
                </c:pt>
                <c:pt idx="203">
                  <c:v>2.048726467331128E-2</c:v>
                </c:pt>
                <c:pt idx="204">
                  <c:v>0</c:v>
                </c:pt>
                <c:pt idx="205">
                  <c:v>0</c:v>
                </c:pt>
                <c:pt idx="206">
                  <c:v>3.2013022246337369E-2</c:v>
                </c:pt>
                <c:pt idx="207">
                  <c:v>2.050473186119877E-2</c:v>
                </c:pt>
                <c:pt idx="208">
                  <c:v>2.679031427099442E-2</c:v>
                </c:pt>
                <c:pt idx="209">
                  <c:v>1.1540391369794194E-2</c:v>
                </c:pt>
                <c:pt idx="210">
                  <c:v>-1.8849206349206265E-2</c:v>
                </c:pt>
                <c:pt idx="211">
                  <c:v>1.8200202224469129E-2</c:v>
                </c:pt>
                <c:pt idx="212">
                  <c:v>-2.5819265143992139E-2</c:v>
                </c:pt>
                <c:pt idx="213">
                  <c:v>0</c:v>
                </c:pt>
                <c:pt idx="214">
                  <c:v>1.2742099898063202E-2</c:v>
                </c:pt>
                <c:pt idx="215">
                  <c:v>-1.5098137896325263E-3</c:v>
                </c:pt>
                <c:pt idx="216">
                  <c:v>-9.0725806451613482E-3</c:v>
                </c:pt>
                <c:pt idx="217">
                  <c:v>-1.0172939979653543E-3</c:v>
                </c:pt>
                <c:pt idx="218">
                  <c:v>3.2586558044806542E-2</c:v>
                </c:pt>
                <c:pt idx="219">
                  <c:v>6.9033530571990988E-3</c:v>
                </c:pt>
                <c:pt idx="220">
                  <c:v>3.5259549461312524E-2</c:v>
                </c:pt>
                <c:pt idx="221">
                  <c:v>1.1352885525070982E-2</c:v>
                </c:pt>
                <c:pt idx="222">
                  <c:v>-5.6127221702526519E-3</c:v>
                </c:pt>
                <c:pt idx="223">
                  <c:v>-1.0348071495766645E-2</c:v>
                </c:pt>
                <c:pt idx="224">
                  <c:v>-1.5209125475285253E-2</c:v>
                </c:pt>
                <c:pt idx="225">
                  <c:v>-2.5096525096525043E-2</c:v>
                </c:pt>
                <c:pt idx="226">
                  <c:v>0</c:v>
                </c:pt>
                <c:pt idx="227">
                  <c:v>-5.9405940594058843E-3</c:v>
                </c:pt>
                <c:pt idx="228">
                  <c:v>-1.49402390438247E-2</c:v>
                </c:pt>
                <c:pt idx="229">
                  <c:v>-2.9828109201213374E-2</c:v>
                </c:pt>
                <c:pt idx="230">
                  <c:v>7.8165711307972893E-3</c:v>
                </c:pt>
                <c:pt idx="231">
                  <c:v>5.170630816959669E-3</c:v>
                </c:pt>
                <c:pt idx="232">
                  <c:v>1.6975308641975221E-2</c:v>
                </c:pt>
                <c:pt idx="233">
                  <c:v>-1.3657056145675209E-2</c:v>
                </c:pt>
                <c:pt idx="234">
                  <c:v>0</c:v>
                </c:pt>
                <c:pt idx="235">
                  <c:v>-2.9230769230769171E-2</c:v>
                </c:pt>
                <c:pt idx="236">
                  <c:v>5.282620179608786E-4</c:v>
                </c:pt>
                <c:pt idx="237">
                  <c:v>7.9197465681098197E-3</c:v>
                </c:pt>
                <c:pt idx="238">
                  <c:v>-7.3336825563122352E-3</c:v>
                </c:pt>
                <c:pt idx="239">
                  <c:v>-1.6358839050131895E-2</c:v>
                </c:pt>
                <c:pt idx="240">
                  <c:v>1.6094420600857454E-3</c:v>
                </c:pt>
                <c:pt idx="241">
                  <c:v>4.8205677557579315E-3</c:v>
                </c:pt>
                <c:pt idx="242">
                  <c:v>-6.9296375266523613E-3</c:v>
                </c:pt>
                <c:pt idx="243">
                  <c:v>-3.220611916264212E-3</c:v>
                </c:pt>
                <c:pt idx="244">
                  <c:v>-2.1540118470651591E-2</c:v>
                </c:pt>
                <c:pt idx="245">
                  <c:v>-1.1007154650522215E-3</c:v>
                </c:pt>
                <c:pt idx="246">
                  <c:v>-1.4325068870523384E-2</c:v>
                </c:pt>
                <c:pt idx="247">
                  <c:v>4.4717719396309835E-3</c:v>
                </c:pt>
                <c:pt idx="248">
                  <c:v>-1.3912075681691709E-2</c:v>
                </c:pt>
                <c:pt idx="249">
                  <c:v>7.9006772009029679E-3</c:v>
                </c:pt>
                <c:pt idx="250">
                  <c:v>-3.3594624860022078E-3</c:v>
                </c:pt>
                <c:pt idx="251">
                  <c:v>3.5393258426966355E-2</c:v>
                </c:pt>
                <c:pt idx="252">
                  <c:v>-1.0851871947911939E-3</c:v>
                </c:pt>
                <c:pt idx="253">
                  <c:v>-1.8468223791417739E-2</c:v>
                </c:pt>
                <c:pt idx="254">
                  <c:v>8.3010514665190927E-3</c:v>
                </c:pt>
                <c:pt idx="255">
                  <c:v>1.0976948408342482E-2</c:v>
                </c:pt>
                <c:pt idx="256">
                  <c:v>-1.2486427795873958E-2</c:v>
                </c:pt>
                <c:pt idx="257">
                  <c:v>3.4084661902143973E-2</c:v>
                </c:pt>
                <c:pt idx="258">
                  <c:v>2.6581605528973951E-3</c:v>
                </c:pt>
                <c:pt idx="259">
                  <c:v>-1.2725344644750825E-2</c:v>
                </c:pt>
                <c:pt idx="260">
                  <c:v>-3.7593984962405406E-3</c:v>
                </c:pt>
                <c:pt idx="261">
                  <c:v>7.0080862533693335E-3</c:v>
                </c:pt>
                <c:pt idx="262">
                  <c:v>1.7665952890792199E-2</c:v>
                </c:pt>
                <c:pt idx="263">
                  <c:v>2.3145712782745954E-2</c:v>
                </c:pt>
                <c:pt idx="264">
                  <c:v>-2.5706940874035988E-3</c:v>
                </c:pt>
                <c:pt idx="265">
                  <c:v>-1.1340206185566951E-2</c:v>
                </c:pt>
                <c:pt idx="266">
                  <c:v>-2.0855057351408012E-3</c:v>
                </c:pt>
                <c:pt idx="267">
                  <c:v>-3.0303030303030363E-2</c:v>
                </c:pt>
                <c:pt idx="268">
                  <c:v>4.3103448275862684E-3</c:v>
                </c:pt>
                <c:pt idx="269">
                  <c:v>-6.4377682403434387E-3</c:v>
                </c:pt>
                <c:pt idx="270">
                  <c:v>2.1598272138229251E-3</c:v>
                </c:pt>
                <c:pt idx="271">
                  <c:v>1.6163793103448889E-3</c:v>
                </c:pt>
                <c:pt idx="272">
                  <c:v>5.4330285099515839E-2</c:v>
                </c:pt>
                <c:pt idx="273">
                  <c:v>5.1020408163262405E-4</c:v>
                </c:pt>
                <c:pt idx="274">
                  <c:v>4.6404895461499208E-2</c:v>
                </c:pt>
                <c:pt idx="275">
                  <c:v>-3.0701754385964831E-2</c:v>
                </c:pt>
                <c:pt idx="276">
                  <c:v>-2.2121669180492739E-2</c:v>
                </c:pt>
                <c:pt idx="277">
                  <c:v>-2.313624678663239E-2</c:v>
                </c:pt>
                <c:pt idx="278">
                  <c:v>0</c:v>
                </c:pt>
                <c:pt idx="279">
                  <c:v>-3.8947368421052661E-2</c:v>
                </c:pt>
                <c:pt idx="280">
                  <c:v>6.5717415115006412E-3</c:v>
                </c:pt>
                <c:pt idx="281">
                  <c:v>7.0729053318823879E-3</c:v>
                </c:pt>
                <c:pt idx="282">
                  <c:v>1.7828200972447389E-2</c:v>
                </c:pt>
                <c:pt idx="283">
                  <c:v>2.0700636942675189E-2</c:v>
                </c:pt>
                <c:pt idx="284">
                  <c:v>8.8403536141445065E-3</c:v>
                </c:pt>
                <c:pt idx="285">
                  <c:v>2.1134020618556671E-2</c:v>
                </c:pt>
                <c:pt idx="286">
                  <c:v>9.5911155981827645E-3</c:v>
                </c:pt>
                <c:pt idx="287">
                  <c:v>0.01</c:v>
                </c:pt>
                <c:pt idx="288">
                  <c:v>-5.9405940594058843E-3</c:v>
                </c:pt>
                <c:pt idx="289">
                  <c:v>1.49402390438247E-2</c:v>
                </c:pt>
                <c:pt idx="290">
                  <c:v>-1.2757605495584017E-2</c:v>
                </c:pt>
                <c:pt idx="291">
                  <c:v>1.9880715705765408E-2</c:v>
                </c:pt>
                <c:pt idx="292">
                  <c:v>1.4619883040935673E-2</c:v>
                </c:pt>
                <c:pt idx="293">
                  <c:v>-7.6849183477425281E-3</c:v>
                </c:pt>
                <c:pt idx="294">
                  <c:v>1.3552758954501507E-2</c:v>
                </c:pt>
                <c:pt idx="295">
                  <c:v>-5.730659025788047E-3</c:v>
                </c:pt>
                <c:pt idx="296">
                  <c:v>3.8424591738713326E-3</c:v>
                </c:pt>
                <c:pt idx="297">
                  <c:v>-7.6555023923444701E-3</c:v>
                </c:pt>
                <c:pt idx="298">
                  <c:v>-4.8216007714561235E-3</c:v>
                </c:pt>
                <c:pt idx="299">
                  <c:v>-5.8139534883721753E-3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64-42EB-BB8E-3F0FC66202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1722287"/>
        <c:axId val="841715567"/>
      </c:lineChart>
      <c:dateAx>
        <c:axId val="84172228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715567"/>
        <c:crosses val="autoZero"/>
        <c:auto val="1"/>
        <c:lblOffset val="100"/>
        <c:baseTimeUnit val="days"/>
      </c:dateAx>
      <c:valAx>
        <c:axId val="841715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722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74424642012727E-2"/>
          <c:y val="5.5969607114492975E-2"/>
          <c:w val="0.85149459729152477"/>
          <c:h val="0.897310034451630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</c:marker>
          <c:trendline>
            <c:spPr>
              <a:ln w="28575">
                <a:solidFill>
                  <a:srgbClr val="FF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'var-cov 2 titoli'!$B$2:$B$301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xVal>
          <c:yVal>
            <c:numRef>
              <c:f>'var-cov 2 titoli'!$C$2:$C$301</c:f>
              <c:numCache>
                <c:formatCode>0.00%</c:formatCode>
                <c:ptCount val="300"/>
                <c:pt idx="0">
                  <c:v>1.7730496453900962E-3</c:v>
                </c:pt>
                <c:pt idx="1">
                  <c:v>-1.7699115044247787E-2</c:v>
                </c:pt>
                <c:pt idx="2">
                  <c:v>2.1621621621621671E-2</c:v>
                </c:pt>
                <c:pt idx="3">
                  <c:v>2.6455026455026202E-3</c:v>
                </c:pt>
                <c:pt idx="4">
                  <c:v>2.638522427440608E-3</c:v>
                </c:pt>
                <c:pt idx="5">
                  <c:v>9.6491228070174941E-3</c:v>
                </c:pt>
                <c:pt idx="6">
                  <c:v>-1.3032145960034753E-2</c:v>
                </c:pt>
                <c:pt idx="7">
                  <c:v>-6.1619718309858153E-3</c:v>
                </c:pt>
                <c:pt idx="8">
                  <c:v>1.151461470327721E-2</c:v>
                </c:pt>
                <c:pt idx="9">
                  <c:v>-2.5394045534150662E-2</c:v>
                </c:pt>
                <c:pt idx="10">
                  <c:v>8.9847259658580418E-3</c:v>
                </c:pt>
                <c:pt idx="11">
                  <c:v>-1.6028495102404249E-2</c:v>
                </c:pt>
                <c:pt idx="12">
                  <c:v>9.049773755655594E-4</c:v>
                </c:pt>
                <c:pt idx="13">
                  <c:v>4.5207956600361665E-3</c:v>
                </c:pt>
                <c:pt idx="14">
                  <c:v>-4.5004500450045006E-3</c:v>
                </c:pt>
                <c:pt idx="15">
                  <c:v>-5.4249547920433485E-3</c:v>
                </c:pt>
                <c:pt idx="16">
                  <c:v>-9.0909090909085737E-4</c:v>
                </c:pt>
                <c:pt idx="17">
                  <c:v>-8.1892629663330805E-3</c:v>
                </c:pt>
                <c:pt idx="18">
                  <c:v>-2.8440366972477014E-2</c:v>
                </c:pt>
                <c:pt idx="19">
                  <c:v>-1.5108593012275812E-2</c:v>
                </c:pt>
                <c:pt idx="20">
                  <c:v>-2.7804410354745845E-2</c:v>
                </c:pt>
                <c:pt idx="21">
                  <c:v>-8.8757396449704699E-3</c:v>
                </c:pt>
                <c:pt idx="22">
                  <c:v>2.5870646766169098E-2</c:v>
                </c:pt>
                <c:pt idx="23">
                  <c:v>-5.8195926285159487E-3</c:v>
                </c:pt>
                <c:pt idx="24">
                  <c:v>-7.80487804878046E-3</c:v>
                </c:pt>
                <c:pt idx="25">
                  <c:v>-9.8328416912487702E-3</c:v>
                </c:pt>
                <c:pt idx="26">
                  <c:v>-8.4409136047667171E-3</c:v>
                </c:pt>
                <c:pt idx="27">
                  <c:v>-1.0015022533800702E-2</c:v>
                </c:pt>
                <c:pt idx="28">
                  <c:v>2.073849266565515E-2</c:v>
                </c:pt>
                <c:pt idx="29">
                  <c:v>3.9643211100098257E-3</c:v>
                </c:pt>
                <c:pt idx="30">
                  <c:v>2.9615004935834157E-2</c:v>
                </c:pt>
                <c:pt idx="31">
                  <c:v>-1.2464046021092974E-2</c:v>
                </c:pt>
                <c:pt idx="32">
                  <c:v>2.0388349514563052E-2</c:v>
                </c:pt>
                <c:pt idx="33">
                  <c:v>-1.2369172216936225E-2</c:v>
                </c:pt>
                <c:pt idx="34">
                  <c:v>1.4450867052023121E-2</c:v>
                </c:pt>
                <c:pt idx="35">
                  <c:v>2.8490028490028223E-3</c:v>
                </c:pt>
                <c:pt idx="36">
                  <c:v>-6.6287878787877714E-3</c:v>
                </c:pt>
                <c:pt idx="37">
                  <c:v>-1.6205910390848455E-2</c:v>
                </c:pt>
                <c:pt idx="38">
                  <c:v>0</c:v>
                </c:pt>
                <c:pt idx="39">
                  <c:v>-1.6472868217054289E-2</c:v>
                </c:pt>
                <c:pt idx="40">
                  <c:v>1.3793103448275917E-2</c:v>
                </c:pt>
                <c:pt idx="41">
                  <c:v>0</c:v>
                </c:pt>
                <c:pt idx="42">
                  <c:v>-2.2351797862002053E-2</c:v>
                </c:pt>
                <c:pt idx="43">
                  <c:v>1.7892644135188981E-2</c:v>
                </c:pt>
                <c:pt idx="44">
                  <c:v>-5.2246093750000083E-2</c:v>
                </c:pt>
                <c:pt idx="45">
                  <c:v>2.0607934054611317E-3</c:v>
                </c:pt>
                <c:pt idx="46">
                  <c:v>-4.2673521850899801E-2</c:v>
                </c:pt>
                <c:pt idx="47">
                  <c:v>1.8259935553168669E-2</c:v>
                </c:pt>
                <c:pt idx="48">
                  <c:v>8.9662447257384866E-3</c:v>
                </c:pt>
                <c:pt idx="49">
                  <c:v>3.5546262415054798E-2</c:v>
                </c:pt>
                <c:pt idx="50">
                  <c:v>-1.5648662291771805E-2</c:v>
                </c:pt>
                <c:pt idx="51">
                  <c:v>1.4871794871794901E-2</c:v>
                </c:pt>
                <c:pt idx="52">
                  <c:v>-5.053057099545225E-3</c:v>
                </c:pt>
                <c:pt idx="53">
                  <c:v>1.6759776536312762E-2</c:v>
                </c:pt>
                <c:pt idx="54">
                  <c:v>-3.0469530469530444E-2</c:v>
                </c:pt>
                <c:pt idx="55">
                  <c:v>8.7583719732097741E-3</c:v>
                </c:pt>
                <c:pt idx="56">
                  <c:v>2.2471910112359432E-2</c:v>
                </c:pt>
                <c:pt idx="57">
                  <c:v>-4.4955044955043823E-3</c:v>
                </c:pt>
                <c:pt idx="58">
                  <c:v>2.0572002007024557E-2</c:v>
                </c:pt>
                <c:pt idx="59">
                  <c:v>-5.8997050147493466E-3</c:v>
                </c:pt>
                <c:pt idx="60">
                  <c:v>-7.9129574678535822E-3</c:v>
                </c:pt>
                <c:pt idx="61">
                  <c:v>-9.9700897308075773E-3</c:v>
                </c:pt>
                <c:pt idx="62">
                  <c:v>-1.3595166163141936E-2</c:v>
                </c:pt>
                <c:pt idx="63">
                  <c:v>-1.5313935681470138E-2</c:v>
                </c:pt>
                <c:pt idx="64">
                  <c:v>2.4364955935717927E-2</c:v>
                </c:pt>
                <c:pt idx="65">
                  <c:v>-1.0121457489877968E-3</c:v>
                </c:pt>
                <c:pt idx="66">
                  <c:v>-1.6717325227963584E-2</c:v>
                </c:pt>
                <c:pt idx="67">
                  <c:v>1.6486347243688908E-2</c:v>
                </c:pt>
                <c:pt idx="68">
                  <c:v>-4.0547389761784658E-3</c:v>
                </c:pt>
                <c:pt idx="69">
                  <c:v>-9.6692111959287824E-3</c:v>
                </c:pt>
                <c:pt idx="70">
                  <c:v>-4.1109969167522249E-3</c:v>
                </c:pt>
                <c:pt idx="71">
                  <c:v>-1.1867905056759604E-2</c:v>
                </c:pt>
                <c:pt idx="72">
                  <c:v>-5.2219321148825066E-3</c:v>
                </c:pt>
                <c:pt idx="73">
                  <c:v>-4.1994750656168577E-3</c:v>
                </c:pt>
                <c:pt idx="74">
                  <c:v>1.1597258829731245E-2</c:v>
                </c:pt>
                <c:pt idx="75">
                  <c:v>-5.7321521625846496E-3</c:v>
                </c:pt>
                <c:pt idx="76">
                  <c:v>5.2410901467502262E-4</c:v>
                </c:pt>
                <c:pt idx="77">
                  <c:v>6.2860136196961165E-3</c:v>
                </c:pt>
                <c:pt idx="78">
                  <c:v>1.7699115044247819E-2</c:v>
                </c:pt>
                <c:pt idx="79">
                  <c:v>-4.0920716112532547E-3</c:v>
                </c:pt>
                <c:pt idx="80">
                  <c:v>-1.1813045711350709E-2</c:v>
                </c:pt>
                <c:pt idx="81">
                  <c:v>-3.2744282744282802E-2</c:v>
                </c:pt>
                <c:pt idx="82">
                  <c:v>5.9108006448145853E-3</c:v>
                </c:pt>
                <c:pt idx="83">
                  <c:v>-1.6559829059829029E-2</c:v>
                </c:pt>
                <c:pt idx="84">
                  <c:v>-5.9750135795762866E-3</c:v>
                </c:pt>
                <c:pt idx="85">
                  <c:v>1.092896174863326E-3</c:v>
                </c:pt>
                <c:pt idx="86">
                  <c:v>-6.004366812227044E-3</c:v>
                </c:pt>
                <c:pt idx="87">
                  <c:v>-5.3816584294343675E-2</c:v>
                </c:pt>
                <c:pt idx="88">
                  <c:v>4.8752176436447921E-2</c:v>
                </c:pt>
                <c:pt idx="89">
                  <c:v>-2.9883785279468607E-2</c:v>
                </c:pt>
                <c:pt idx="90">
                  <c:v>-1.1409013120366061E-3</c:v>
                </c:pt>
                <c:pt idx="91">
                  <c:v>-1.1422044545973081E-3</c:v>
                </c:pt>
                <c:pt idx="92">
                  <c:v>-2.2870211549456832E-2</c:v>
                </c:pt>
                <c:pt idx="93">
                  <c:v>1.0532475131655838E-2</c:v>
                </c:pt>
                <c:pt idx="94">
                  <c:v>6.3694267515924888E-3</c:v>
                </c:pt>
                <c:pt idx="95">
                  <c:v>-1.7261219792866016E-3</c:v>
                </c:pt>
                <c:pt idx="96">
                  <c:v>-1.7291066282420751E-2</c:v>
                </c:pt>
                <c:pt idx="97">
                  <c:v>-8.7976539589442824E-3</c:v>
                </c:pt>
                <c:pt idx="98">
                  <c:v>-1.6568047337278173E-2</c:v>
                </c:pt>
                <c:pt idx="99">
                  <c:v>1.9253910950661958E-2</c:v>
                </c:pt>
                <c:pt idx="100">
                  <c:v>1.4757969303423848E-2</c:v>
                </c:pt>
                <c:pt idx="101">
                  <c:v>-3.0250145433391606E-2</c:v>
                </c:pt>
                <c:pt idx="102">
                  <c:v>-1.6196760647870359E-2</c:v>
                </c:pt>
                <c:pt idx="103">
                  <c:v>1.8902439024390209E-2</c:v>
                </c:pt>
                <c:pt idx="104">
                  <c:v>-5.9844404548174751E-3</c:v>
                </c:pt>
                <c:pt idx="105">
                  <c:v>7.2245635159543476E-3</c:v>
                </c:pt>
                <c:pt idx="106">
                  <c:v>-8.9659294680215183E-3</c:v>
                </c:pt>
                <c:pt idx="107">
                  <c:v>2.6537997587454627E-2</c:v>
                </c:pt>
                <c:pt idx="108">
                  <c:v>4.1128084606346484E-3</c:v>
                </c:pt>
                <c:pt idx="109">
                  <c:v>1.1702750146284377E-2</c:v>
                </c:pt>
                <c:pt idx="110">
                  <c:v>1.156737998843262E-2</c:v>
                </c:pt>
                <c:pt idx="111">
                  <c:v>1.315037164093758E-2</c:v>
                </c:pt>
                <c:pt idx="112">
                  <c:v>9.029345372460626E-3</c:v>
                </c:pt>
                <c:pt idx="113">
                  <c:v>1.3982102908277404E-2</c:v>
                </c:pt>
                <c:pt idx="114">
                  <c:v>-1.5444015444015505E-2</c:v>
                </c:pt>
                <c:pt idx="115">
                  <c:v>-5.6022408963585435E-3</c:v>
                </c:pt>
                <c:pt idx="116">
                  <c:v>-4.5070422535211912E-3</c:v>
                </c:pt>
                <c:pt idx="117">
                  <c:v>1.2450481041313056E-2</c:v>
                </c:pt>
                <c:pt idx="118">
                  <c:v>-4.4717719396311422E-3</c:v>
                </c:pt>
                <c:pt idx="119">
                  <c:v>3.2565974171813651E-2</c:v>
                </c:pt>
                <c:pt idx="120">
                  <c:v>-3.3713974986405749E-2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2.5886325267304576E-2</c:v>
                </c:pt>
                <c:pt idx="125">
                  <c:v>4.9369171695006981E-3</c:v>
                </c:pt>
                <c:pt idx="126">
                  <c:v>0</c:v>
                </c:pt>
                <c:pt idx="127">
                  <c:v>0</c:v>
                </c:pt>
                <c:pt idx="128">
                  <c:v>-2.3471615720523926E-2</c:v>
                </c:pt>
                <c:pt idx="129">
                  <c:v>-1.3415315818893268E-2</c:v>
                </c:pt>
                <c:pt idx="130">
                  <c:v>3.6827195467422094E-2</c:v>
                </c:pt>
                <c:pt idx="131">
                  <c:v>5.4644808743169399E-3</c:v>
                </c:pt>
                <c:pt idx="132">
                  <c:v>-4.8913043478261177E-3</c:v>
                </c:pt>
                <c:pt idx="133">
                  <c:v>4.3691971600219081E-3</c:v>
                </c:pt>
                <c:pt idx="134">
                  <c:v>5.9815116911364563E-3</c:v>
                </c:pt>
                <c:pt idx="135">
                  <c:v>8.1081081081081086E-3</c:v>
                </c:pt>
                <c:pt idx="136">
                  <c:v>6.4343163538873385E-3</c:v>
                </c:pt>
                <c:pt idx="137">
                  <c:v>1.3319126265316996E-2</c:v>
                </c:pt>
                <c:pt idx="138">
                  <c:v>-1.0515247108306449E-3</c:v>
                </c:pt>
                <c:pt idx="139">
                  <c:v>5.2631578947365427E-4</c:v>
                </c:pt>
                <c:pt idx="140">
                  <c:v>1.3150973172014729E-2</c:v>
                </c:pt>
                <c:pt idx="141">
                  <c:v>1.0384215991692628E-2</c:v>
                </c:pt>
                <c:pt idx="142">
                  <c:v>-6.6803699897224206E-3</c:v>
                </c:pt>
                <c:pt idx="143">
                  <c:v>1.7589239524055753E-2</c:v>
                </c:pt>
                <c:pt idx="144">
                  <c:v>1.6268429079817067E-2</c:v>
                </c:pt>
                <c:pt idx="145">
                  <c:v>2.1510755377688758E-2</c:v>
                </c:pt>
                <c:pt idx="146">
                  <c:v>-9.7943192948084538E-4</c:v>
                </c:pt>
                <c:pt idx="147">
                  <c:v>-1.1764705882352969E-2</c:v>
                </c:pt>
                <c:pt idx="148">
                  <c:v>-3.9682539682538839E-3</c:v>
                </c:pt>
                <c:pt idx="149">
                  <c:v>9.9601593625498006E-3</c:v>
                </c:pt>
                <c:pt idx="150">
                  <c:v>-3.8461538461538512E-2</c:v>
                </c:pt>
                <c:pt idx="151">
                  <c:v>-5.1282051282051282E-3</c:v>
                </c:pt>
                <c:pt idx="152">
                  <c:v>-2.4226804123711282E-2</c:v>
                </c:pt>
                <c:pt idx="153">
                  <c:v>3.5921817221341697E-2</c:v>
                </c:pt>
                <c:pt idx="154">
                  <c:v>-6.119326874043797E-3</c:v>
                </c:pt>
                <c:pt idx="155">
                  <c:v>-1.5392508978964155E-3</c:v>
                </c:pt>
                <c:pt idx="156">
                  <c:v>-1.3874614594038997E-2</c:v>
                </c:pt>
                <c:pt idx="157">
                  <c:v>7.8165711307972893E-3</c:v>
                </c:pt>
                <c:pt idx="158">
                  <c:v>5.6876938986556359E-2</c:v>
                </c:pt>
                <c:pt idx="159">
                  <c:v>2.2504892367906038E-2</c:v>
                </c:pt>
                <c:pt idx="160">
                  <c:v>-2.8708133971291593E-3</c:v>
                </c:pt>
                <c:pt idx="161">
                  <c:v>9.5969289827249821E-4</c:v>
                </c:pt>
                <c:pt idx="162">
                  <c:v>-2.6845637583892593E-2</c:v>
                </c:pt>
                <c:pt idx="163">
                  <c:v>4.9261083743842365E-3</c:v>
                </c:pt>
                <c:pt idx="164">
                  <c:v>0</c:v>
                </c:pt>
                <c:pt idx="165">
                  <c:v>2.8431372549019663E-2</c:v>
                </c:pt>
                <c:pt idx="166">
                  <c:v>3.8131553860819824E-2</c:v>
                </c:pt>
                <c:pt idx="167">
                  <c:v>-1.5610651974288363E-2</c:v>
                </c:pt>
                <c:pt idx="168">
                  <c:v>-6.5298507462686834E-3</c:v>
                </c:pt>
                <c:pt idx="169">
                  <c:v>9.3896713615023476E-3</c:v>
                </c:pt>
                <c:pt idx="170">
                  <c:v>4.837209302325584E-2</c:v>
                </c:pt>
                <c:pt idx="171">
                  <c:v>-5.6787932564330131E-2</c:v>
                </c:pt>
                <c:pt idx="172">
                  <c:v>2.8222013170272814E-2</c:v>
                </c:pt>
                <c:pt idx="173">
                  <c:v>2.9277218664226924E-2</c:v>
                </c:pt>
                <c:pt idx="174">
                  <c:v>-4.4444444444444444E-3</c:v>
                </c:pt>
                <c:pt idx="175">
                  <c:v>-6.2500000000000255E-3</c:v>
                </c:pt>
                <c:pt idx="176">
                  <c:v>9.8831985624439223E-3</c:v>
                </c:pt>
                <c:pt idx="177">
                  <c:v>-6.2277580071174628E-3</c:v>
                </c:pt>
                <c:pt idx="178">
                  <c:v>-1.342882721575649E-2</c:v>
                </c:pt>
                <c:pt idx="179">
                  <c:v>-1.8148820326679023E-3</c:v>
                </c:pt>
                <c:pt idx="180">
                  <c:v>1.0909090909090934E-2</c:v>
                </c:pt>
                <c:pt idx="181">
                  <c:v>1.258992805755388E-2</c:v>
                </c:pt>
                <c:pt idx="182">
                  <c:v>-3.0195381882770798E-2</c:v>
                </c:pt>
                <c:pt idx="183">
                  <c:v>-3.9377289377289348E-2</c:v>
                </c:pt>
                <c:pt idx="184">
                  <c:v>-2.0019065776930491E-2</c:v>
                </c:pt>
                <c:pt idx="185">
                  <c:v>1.6536964980544775E-2</c:v>
                </c:pt>
                <c:pt idx="186">
                  <c:v>4.7846889952153108E-3</c:v>
                </c:pt>
                <c:pt idx="187">
                  <c:v>-2.8571428571428571E-2</c:v>
                </c:pt>
                <c:pt idx="188">
                  <c:v>1.9607843137255179E-3</c:v>
                </c:pt>
                <c:pt idx="189">
                  <c:v>-2.3972602739726054E-2</c:v>
                </c:pt>
                <c:pt idx="190">
                  <c:v>-3.8095238095238064E-2</c:v>
                </c:pt>
                <c:pt idx="191">
                  <c:v>8.8587806149035362E-3</c:v>
                </c:pt>
                <c:pt idx="192">
                  <c:v>-2.5826446280991736E-3</c:v>
                </c:pt>
                <c:pt idx="193">
                  <c:v>-3.9357845675815614E-2</c:v>
                </c:pt>
                <c:pt idx="194">
                  <c:v>-2.6954177897574125E-2</c:v>
                </c:pt>
                <c:pt idx="195">
                  <c:v>-3.3240997229916584E-3</c:v>
                </c:pt>
                <c:pt idx="196">
                  <c:v>-4.4469149527515288E-2</c:v>
                </c:pt>
                <c:pt idx="197">
                  <c:v>8.202443280977309E-2</c:v>
                </c:pt>
                <c:pt idx="198">
                  <c:v>-4.3010752688172046E-2</c:v>
                </c:pt>
                <c:pt idx="199">
                  <c:v>-2.8089887640449437E-3</c:v>
                </c:pt>
                <c:pt idx="200">
                  <c:v>2.1408450704225417E-2</c:v>
                </c:pt>
                <c:pt idx="201">
                  <c:v>1.9856591285162681E-2</c:v>
                </c:pt>
                <c:pt idx="202">
                  <c:v>-2.3255813953488434E-2</c:v>
                </c:pt>
                <c:pt idx="203">
                  <c:v>2.048726467331128E-2</c:v>
                </c:pt>
                <c:pt idx="204">
                  <c:v>0</c:v>
                </c:pt>
                <c:pt idx="205">
                  <c:v>0</c:v>
                </c:pt>
                <c:pt idx="206">
                  <c:v>3.2013022246337369E-2</c:v>
                </c:pt>
                <c:pt idx="207">
                  <c:v>2.050473186119877E-2</c:v>
                </c:pt>
                <c:pt idx="208">
                  <c:v>2.679031427099442E-2</c:v>
                </c:pt>
                <c:pt idx="209">
                  <c:v>1.1540391369794194E-2</c:v>
                </c:pt>
                <c:pt idx="210">
                  <c:v>-1.8849206349206265E-2</c:v>
                </c:pt>
                <c:pt idx="211">
                  <c:v>1.8200202224469129E-2</c:v>
                </c:pt>
                <c:pt idx="212">
                  <c:v>-2.5819265143992139E-2</c:v>
                </c:pt>
                <c:pt idx="213">
                  <c:v>0</c:v>
                </c:pt>
                <c:pt idx="214">
                  <c:v>1.2742099898063202E-2</c:v>
                </c:pt>
                <c:pt idx="215">
                  <c:v>-1.5098137896325263E-3</c:v>
                </c:pt>
                <c:pt idx="216">
                  <c:v>-9.0725806451613482E-3</c:v>
                </c:pt>
                <c:pt idx="217">
                  <c:v>-1.0172939979653543E-3</c:v>
                </c:pt>
                <c:pt idx="218">
                  <c:v>3.2586558044806542E-2</c:v>
                </c:pt>
                <c:pt idx="219">
                  <c:v>6.9033530571990988E-3</c:v>
                </c:pt>
                <c:pt idx="220">
                  <c:v>3.5259549461312524E-2</c:v>
                </c:pt>
                <c:pt idx="221">
                  <c:v>1.1352885525070982E-2</c:v>
                </c:pt>
                <c:pt idx="222">
                  <c:v>-5.6127221702526519E-3</c:v>
                </c:pt>
                <c:pt idx="223">
                  <c:v>-1.0348071495766645E-2</c:v>
                </c:pt>
                <c:pt idx="224">
                  <c:v>-1.5209125475285253E-2</c:v>
                </c:pt>
                <c:pt idx="225">
                  <c:v>-2.5096525096525043E-2</c:v>
                </c:pt>
                <c:pt idx="226">
                  <c:v>0</c:v>
                </c:pt>
                <c:pt idx="227">
                  <c:v>-5.9405940594058843E-3</c:v>
                </c:pt>
                <c:pt idx="228">
                  <c:v>-1.49402390438247E-2</c:v>
                </c:pt>
                <c:pt idx="229">
                  <c:v>-2.9828109201213374E-2</c:v>
                </c:pt>
                <c:pt idx="230">
                  <c:v>7.8165711307972893E-3</c:v>
                </c:pt>
                <c:pt idx="231">
                  <c:v>5.170630816959669E-3</c:v>
                </c:pt>
                <c:pt idx="232">
                  <c:v>1.6975308641975221E-2</c:v>
                </c:pt>
                <c:pt idx="233">
                  <c:v>-1.3657056145675209E-2</c:v>
                </c:pt>
                <c:pt idx="234">
                  <c:v>0</c:v>
                </c:pt>
                <c:pt idx="235">
                  <c:v>-2.9230769230769171E-2</c:v>
                </c:pt>
                <c:pt idx="236">
                  <c:v>5.282620179608786E-4</c:v>
                </c:pt>
                <c:pt idx="237">
                  <c:v>7.9197465681098197E-3</c:v>
                </c:pt>
                <c:pt idx="238">
                  <c:v>-7.3336825563122352E-3</c:v>
                </c:pt>
                <c:pt idx="239">
                  <c:v>-1.6358839050131895E-2</c:v>
                </c:pt>
                <c:pt idx="240">
                  <c:v>1.6094420600857454E-3</c:v>
                </c:pt>
                <c:pt idx="241">
                  <c:v>4.8205677557579315E-3</c:v>
                </c:pt>
                <c:pt idx="242">
                  <c:v>-6.9296375266523613E-3</c:v>
                </c:pt>
                <c:pt idx="243">
                  <c:v>-3.220611916264212E-3</c:v>
                </c:pt>
                <c:pt idx="244">
                  <c:v>-2.1540118470651591E-2</c:v>
                </c:pt>
                <c:pt idx="245">
                  <c:v>-1.1007154650522215E-3</c:v>
                </c:pt>
                <c:pt idx="246">
                  <c:v>-1.4325068870523384E-2</c:v>
                </c:pt>
                <c:pt idx="247">
                  <c:v>4.4717719396309835E-3</c:v>
                </c:pt>
                <c:pt idx="248">
                  <c:v>-1.3912075681691709E-2</c:v>
                </c:pt>
                <c:pt idx="249">
                  <c:v>7.9006772009029679E-3</c:v>
                </c:pt>
                <c:pt idx="250">
                  <c:v>-3.3594624860022078E-3</c:v>
                </c:pt>
                <c:pt idx="251">
                  <c:v>3.5393258426966355E-2</c:v>
                </c:pt>
                <c:pt idx="252">
                  <c:v>-1.0851871947911939E-3</c:v>
                </c:pt>
                <c:pt idx="253">
                  <c:v>-1.8468223791417739E-2</c:v>
                </c:pt>
                <c:pt idx="254">
                  <c:v>8.3010514665190927E-3</c:v>
                </c:pt>
                <c:pt idx="255">
                  <c:v>1.0976948408342482E-2</c:v>
                </c:pt>
                <c:pt idx="256">
                  <c:v>-1.2486427795873958E-2</c:v>
                </c:pt>
                <c:pt idx="257">
                  <c:v>3.4084661902143973E-2</c:v>
                </c:pt>
                <c:pt idx="258">
                  <c:v>2.6581605528973951E-3</c:v>
                </c:pt>
                <c:pt idx="259">
                  <c:v>-1.2725344644750825E-2</c:v>
                </c:pt>
                <c:pt idx="260">
                  <c:v>-3.7593984962405406E-3</c:v>
                </c:pt>
                <c:pt idx="261">
                  <c:v>7.0080862533693335E-3</c:v>
                </c:pt>
                <c:pt idx="262">
                  <c:v>1.7665952890792199E-2</c:v>
                </c:pt>
                <c:pt idx="263">
                  <c:v>2.3145712782745954E-2</c:v>
                </c:pt>
                <c:pt idx="264">
                  <c:v>-2.5706940874035988E-3</c:v>
                </c:pt>
                <c:pt idx="265">
                  <c:v>-1.1340206185566951E-2</c:v>
                </c:pt>
                <c:pt idx="266">
                  <c:v>-2.0855057351408012E-3</c:v>
                </c:pt>
                <c:pt idx="267">
                  <c:v>-3.0303030303030363E-2</c:v>
                </c:pt>
                <c:pt idx="268">
                  <c:v>4.3103448275862684E-3</c:v>
                </c:pt>
                <c:pt idx="269">
                  <c:v>-6.4377682403434387E-3</c:v>
                </c:pt>
                <c:pt idx="270">
                  <c:v>2.1598272138229251E-3</c:v>
                </c:pt>
                <c:pt idx="271">
                  <c:v>1.6163793103448889E-3</c:v>
                </c:pt>
                <c:pt idx="272">
                  <c:v>5.4330285099515839E-2</c:v>
                </c:pt>
                <c:pt idx="273">
                  <c:v>5.1020408163262405E-4</c:v>
                </c:pt>
                <c:pt idx="274">
                  <c:v>4.6404895461499208E-2</c:v>
                </c:pt>
                <c:pt idx="275">
                  <c:v>-3.0701754385964831E-2</c:v>
                </c:pt>
                <c:pt idx="276">
                  <c:v>-2.2121669180492739E-2</c:v>
                </c:pt>
                <c:pt idx="277">
                  <c:v>-2.313624678663239E-2</c:v>
                </c:pt>
                <c:pt idx="278">
                  <c:v>0</c:v>
                </c:pt>
                <c:pt idx="279">
                  <c:v>-3.8947368421052661E-2</c:v>
                </c:pt>
                <c:pt idx="280">
                  <c:v>6.5717415115006412E-3</c:v>
                </c:pt>
                <c:pt idx="281">
                  <c:v>7.0729053318823879E-3</c:v>
                </c:pt>
                <c:pt idx="282">
                  <c:v>1.7828200972447389E-2</c:v>
                </c:pt>
                <c:pt idx="283">
                  <c:v>2.0700636942675189E-2</c:v>
                </c:pt>
                <c:pt idx="284">
                  <c:v>8.8403536141445065E-3</c:v>
                </c:pt>
                <c:pt idx="285">
                  <c:v>2.1134020618556671E-2</c:v>
                </c:pt>
                <c:pt idx="286">
                  <c:v>9.5911155981827645E-3</c:v>
                </c:pt>
                <c:pt idx="287">
                  <c:v>0.01</c:v>
                </c:pt>
                <c:pt idx="288">
                  <c:v>-5.9405940594058843E-3</c:v>
                </c:pt>
                <c:pt idx="289">
                  <c:v>1.49402390438247E-2</c:v>
                </c:pt>
                <c:pt idx="290">
                  <c:v>-1.2757605495584017E-2</c:v>
                </c:pt>
                <c:pt idx="291">
                  <c:v>1.9880715705765408E-2</c:v>
                </c:pt>
                <c:pt idx="292">
                  <c:v>1.4619883040935673E-2</c:v>
                </c:pt>
                <c:pt idx="293">
                  <c:v>-7.6849183477425281E-3</c:v>
                </c:pt>
                <c:pt idx="294">
                  <c:v>1.3552758954501507E-2</c:v>
                </c:pt>
                <c:pt idx="295">
                  <c:v>-5.730659025788047E-3</c:v>
                </c:pt>
                <c:pt idx="296">
                  <c:v>3.8424591738713326E-3</c:v>
                </c:pt>
                <c:pt idx="297">
                  <c:v>-7.6555023923444701E-3</c:v>
                </c:pt>
                <c:pt idx="298">
                  <c:v>-4.8216007714561235E-3</c:v>
                </c:pt>
                <c:pt idx="299">
                  <c:v>-5.8139534883721753E-3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2-4272-982A-5E7F92D7B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736688"/>
        <c:axId val="1"/>
      </c:scatterChart>
      <c:valAx>
        <c:axId val="1514736688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spPr>
          <a:ln w="44450"/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47625"/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51473668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'var-cov 3 titoli'!$B$1</c:f>
              <c:strCache>
                <c:ptCount val="1"/>
                <c:pt idx="0">
                  <c:v>Intesa SP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3 titoli'!$B$2:$B$301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04-4E7B-AAEA-3A735607D346}"/>
            </c:ext>
          </c:extLst>
        </c:ser>
        <c:ser>
          <c:idx val="1"/>
          <c:order val="1"/>
          <c:tx>
            <c:strRef>
              <c:f>'var-cov 3 titoli'!$C$1</c:f>
              <c:strCache>
                <c:ptCount val="1"/>
                <c:pt idx="0">
                  <c:v>VOLKSW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3 titoli'!$C$2:$C$301</c:f>
              <c:numCache>
                <c:formatCode>0.00%</c:formatCode>
                <c:ptCount val="300"/>
                <c:pt idx="0">
                  <c:v>1.7730496453900962E-3</c:v>
                </c:pt>
                <c:pt idx="1">
                  <c:v>-1.7699115044247787E-2</c:v>
                </c:pt>
                <c:pt idx="2">
                  <c:v>2.1621621621621671E-2</c:v>
                </c:pt>
                <c:pt idx="3">
                  <c:v>2.6455026455026202E-3</c:v>
                </c:pt>
                <c:pt idx="4">
                  <c:v>2.638522427440608E-3</c:v>
                </c:pt>
                <c:pt idx="5">
                  <c:v>9.6491228070174941E-3</c:v>
                </c:pt>
                <c:pt idx="6">
                  <c:v>-1.3032145960034753E-2</c:v>
                </c:pt>
                <c:pt idx="7">
                  <c:v>-6.1619718309858153E-3</c:v>
                </c:pt>
                <c:pt idx="8">
                  <c:v>1.151461470327721E-2</c:v>
                </c:pt>
                <c:pt idx="9">
                  <c:v>-2.5394045534150662E-2</c:v>
                </c:pt>
                <c:pt idx="10">
                  <c:v>8.9847259658580418E-3</c:v>
                </c:pt>
                <c:pt idx="11">
                  <c:v>-1.6028495102404249E-2</c:v>
                </c:pt>
                <c:pt idx="12">
                  <c:v>9.049773755655594E-4</c:v>
                </c:pt>
                <c:pt idx="13">
                  <c:v>4.5207956600361665E-3</c:v>
                </c:pt>
                <c:pt idx="14">
                  <c:v>-4.5004500450045006E-3</c:v>
                </c:pt>
                <c:pt idx="15">
                  <c:v>-5.4249547920433485E-3</c:v>
                </c:pt>
                <c:pt idx="16">
                  <c:v>-9.0909090909085737E-4</c:v>
                </c:pt>
                <c:pt idx="17">
                  <c:v>-8.1892629663330805E-3</c:v>
                </c:pt>
                <c:pt idx="18">
                  <c:v>-2.8440366972477014E-2</c:v>
                </c:pt>
                <c:pt idx="19">
                  <c:v>-1.5108593012275812E-2</c:v>
                </c:pt>
                <c:pt idx="20">
                  <c:v>-2.7804410354745845E-2</c:v>
                </c:pt>
                <c:pt idx="21">
                  <c:v>-8.8757396449704699E-3</c:v>
                </c:pt>
                <c:pt idx="22">
                  <c:v>2.5870646766169098E-2</c:v>
                </c:pt>
                <c:pt idx="23">
                  <c:v>-5.8195926285159487E-3</c:v>
                </c:pt>
                <c:pt idx="24">
                  <c:v>-7.80487804878046E-3</c:v>
                </c:pt>
                <c:pt idx="25">
                  <c:v>-9.8328416912487702E-3</c:v>
                </c:pt>
                <c:pt idx="26">
                  <c:v>-8.4409136047667171E-3</c:v>
                </c:pt>
                <c:pt idx="27">
                  <c:v>-1.0015022533800702E-2</c:v>
                </c:pt>
                <c:pt idx="28">
                  <c:v>2.073849266565515E-2</c:v>
                </c:pt>
                <c:pt idx="29">
                  <c:v>3.9643211100098257E-3</c:v>
                </c:pt>
                <c:pt idx="30">
                  <c:v>2.9615004935834157E-2</c:v>
                </c:pt>
                <c:pt idx="31">
                  <c:v>-1.2464046021092974E-2</c:v>
                </c:pt>
                <c:pt idx="32">
                  <c:v>2.0388349514563052E-2</c:v>
                </c:pt>
                <c:pt idx="33">
                  <c:v>-1.2369172216936225E-2</c:v>
                </c:pt>
                <c:pt idx="34">
                  <c:v>1.4450867052023121E-2</c:v>
                </c:pt>
                <c:pt idx="35">
                  <c:v>2.8490028490028223E-3</c:v>
                </c:pt>
                <c:pt idx="36">
                  <c:v>-6.6287878787877714E-3</c:v>
                </c:pt>
                <c:pt idx="37">
                  <c:v>-1.6205910390848455E-2</c:v>
                </c:pt>
                <c:pt idx="38">
                  <c:v>0</c:v>
                </c:pt>
                <c:pt idx="39">
                  <c:v>-1.6472868217054289E-2</c:v>
                </c:pt>
                <c:pt idx="40">
                  <c:v>1.3793103448275917E-2</c:v>
                </c:pt>
                <c:pt idx="41">
                  <c:v>0</c:v>
                </c:pt>
                <c:pt idx="42">
                  <c:v>-2.2351797862002053E-2</c:v>
                </c:pt>
                <c:pt idx="43">
                  <c:v>1.7892644135188981E-2</c:v>
                </c:pt>
                <c:pt idx="44">
                  <c:v>-5.2246093750000083E-2</c:v>
                </c:pt>
                <c:pt idx="45">
                  <c:v>2.0607934054611317E-3</c:v>
                </c:pt>
                <c:pt idx="46">
                  <c:v>-4.2673521850899801E-2</c:v>
                </c:pt>
                <c:pt idx="47">
                  <c:v>1.8259935553168669E-2</c:v>
                </c:pt>
                <c:pt idx="48">
                  <c:v>8.9662447257384866E-3</c:v>
                </c:pt>
                <c:pt idx="49">
                  <c:v>3.5546262415054798E-2</c:v>
                </c:pt>
                <c:pt idx="50">
                  <c:v>-1.5648662291771805E-2</c:v>
                </c:pt>
                <c:pt idx="51">
                  <c:v>1.4871794871794901E-2</c:v>
                </c:pt>
                <c:pt idx="52">
                  <c:v>-5.053057099545225E-3</c:v>
                </c:pt>
                <c:pt idx="53">
                  <c:v>1.6759776536312762E-2</c:v>
                </c:pt>
                <c:pt idx="54">
                  <c:v>-3.0469530469530444E-2</c:v>
                </c:pt>
                <c:pt idx="55">
                  <c:v>8.7583719732097741E-3</c:v>
                </c:pt>
                <c:pt idx="56">
                  <c:v>2.2471910112359432E-2</c:v>
                </c:pt>
                <c:pt idx="57">
                  <c:v>-4.4955044955043823E-3</c:v>
                </c:pt>
                <c:pt idx="58">
                  <c:v>2.0572002007024557E-2</c:v>
                </c:pt>
                <c:pt idx="59">
                  <c:v>-5.8997050147493466E-3</c:v>
                </c:pt>
                <c:pt idx="60">
                  <c:v>-7.9129574678535822E-3</c:v>
                </c:pt>
                <c:pt idx="61">
                  <c:v>-9.9700897308075773E-3</c:v>
                </c:pt>
                <c:pt idx="62">
                  <c:v>-1.3595166163141936E-2</c:v>
                </c:pt>
                <c:pt idx="63">
                  <c:v>-1.5313935681470138E-2</c:v>
                </c:pt>
                <c:pt idx="64">
                  <c:v>2.4364955935717927E-2</c:v>
                </c:pt>
                <c:pt idx="65">
                  <c:v>-1.0121457489877968E-3</c:v>
                </c:pt>
                <c:pt idx="66">
                  <c:v>-1.6717325227963584E-2</c:v>
                </c:pt>
                <c:pt idx="67">
                  <c:v>1.6486347243688908E-2</c:v>
                </c:pt>
                <c:pt idx="68">
                  <c:v>-4.0547389761784658E-3</c:v>
                </c:pt>
                <c:pt idx="69">
                  <c:v>-9.6692111959287824E-3</c:v>
                </c:pt>
                <c:pt idx="70">
                  <c:v>-4.1109969167522249E-3</c:v>
                </c:pt>
                <c:pt idx="71">
                  <c:v>-1.1867905056759604E-2</c:v>
                </c:pt>
                <c:pt idx="72">
                  <c:v>-5.2219321148825066E-3</c:v>
                </c:pt>
                <c:pt idx="73">
                  <c:v>-4.1994750656168577E-3</c:v>
                </c:pt>
                <c:pt idx="74">
                  <c:v>1.1597258829731245E-2</c:v>
                </c:pt>
                <c:pt idx="75">
                  <c:v>-5.7321521625846496E-3</c:v>
                </c:pt>
                <c:pt idx="76">
                  <c:v>5.2410901467502262E-4</c:v>
                </c:pt>
                <c:pt idx="77">
                  <c:v>6.2860136196961165E-3</c:v>
                </c:pt>
                <c:pt idx="78">
                  <c:v>1.7699115044247819E-2</c:v>
                </c:pt>
                <c:pt idx="79">
                  <c:v>-4.0920716112532547E-3</c:v>
                </c:pt>
                <c:pt idx="80">
                  <c:v>-1.1813045711350709E-2</c:v>
                </c:pt>
                <c:pt idx="81">
                  <c:v>-3.2744282744282802E-2</c:v>
                </c:pt>
                <c:pt idx="82">
                  <c:v>5.9108006448145853E-3</c:v>
                </c:pt>
                <c:pt idx="83">
                  <c:v>-1.6559829059829029E-2</c:v>
                </c:pt>
                <c:pt idx="84">
                  <c:v>-5.9750135795762866E-3</c:v>
                </c:pt>
                <c:pt idx="85">
                  <c:v>1.092896174863326E-3</c:v>
                </c:pt>
                <c:pt idx="86">
                  <c:v>-6.004366812227044E-3</c:v>
                </c:pt>
                <c:pt idx="87">
                  <c:v>-5.3816584294343675E-2</c:v>
                </c:pt>
                <c:pt idx="88">
                  <c:v>4.8752176436447921E-2</c:v>
                </c:pt>
                <c:pt idx="89">
                  <c:v>-2.9883785279468607E-2</c:v>
                </c:pt>
                <c:pt idx="90">
                  <c:v>-1.1409013120366061E-3</c:v>
                </c:pt>
                <c:pt idx="91">
                  <c:v>-1.1422044545973081E-3</c:v>
                </c:pt>
                <c:pt idx="92">
                  <c:v>-2.2870211549456832E-2</c:v>
                </c:pt>
                <c:pt idx="93">
                  <c:v>1.0532475131655838E-2</c:v>
                </c:pt>
                <c:pt idx="94">
                  <c:v>6.3694267515924888E-3</c:v>
                </c:pt>
                <c:pt idx="95">
                  <c:v>-1.7261219792866016E-3</c:v>
                </c:pt>
                <c:pt idx="96">
                  <c:v>-1.7291066282420751E-2</c:v>
                </c:pt>
                <c:pt idx="97">
                  <c:v>-8.7976539589442824E-3</c:v>
                </c:pt>
                <c:pt idx="98">
                  <c:v>-1.6568047337278173E-2</c:v>
                </c:pt>
                <c:pt idx="99">
                  <c:v>1.9253910950661958E-2</c:v>
                </c:pt>
                <c:pt idx="100">
                  <c:v>1.4757969303423848E-2</c:v>
                </c:pt>
                <c:pt idx="101">
                  <c:v>-3.0250145433391606E-2</c:v>
                </c:pt>
                <c:pt idx="102">
                  <c:v>-1.6196760647870359E-2</c:v>
                </c:pt>
                <c:pt idx="103">
                  <c:v>1.8902439024390209E-2</c:v>
                </c:pt>
                <c:pt idx="104">
                  <c:v>-5.9844404548174751E-3</c:v>
                </c:pt>
                <c:pt idx="105">
                  <c:v>7.2245635159543476E-3</c:v>
                </c:pt>
                <c:pt idx="106">
                  <c:v>-8.9659294680215183E-3</c:v>
                </c:pt>
                <c:pt idx="107">
                  <c:v>2.6537997587454627E-2</c:v>
                </c:pt>
                <c:pt idx="108">
                  <c:v>4.1128084606346484E-3</c:v>
                </c:pt>
                <c:pt idx="109">
                  <c:v>1.1702750146284377E-2</c:v>
                </c:pt>
                <c:pt idx="110">
                  <c:v>1.156737998843262E-2</c:v>
                </c:pt>
                <c:pt idx="111">
                  <c:v>1.315037164093758E-2</c:v>
                </c:pt>
                <c:pt idx="112">
                  <c:v>9.029345372460626E-3</c:v>
                </c:pt>
                <c:pt idx="113">
                  <c:v>1.3982102908277404E-2</c:v>
                </c:pt>
                <c:pt idx="114">
                  <c:v>-1.5444015444015505E-2</c:v>
                </c:pt>
                <c:pt idx="115">
                  <c:v>-5.6022408963585435E-3</c:v>
                </c:pt>
                <c:pt idx="116">
                  <c:v>-4.5070422535211912E-3</c:v>
                </c:pt>
                <c:pt idx="117">
                  <c:v>1.2450481041313056E-2</c:v>
                </c:pt>
                <c:pt idx="118">
                  <c:v>-4.4717719396311422E-3</c:v>
                </c:pt>
                <c:pt idx="119">
                  <c:v>3.2565974171813651E-2</c:v>
                </c:pt>
                <c:pt idx="120">
                  <c:v>-3.3713974986405749E-2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2.5886325267304576E-2</c:v>
                </c:pt>
                <c:pt idx="125">
                  <c:v>4.9369171695006981E-3</c:v>
                </c:pt>
                <c:pt idx="126">
                  <c:v>0</c:v>
                </c:pt>
                <c:pt idx="127">
                  <c:v>0</c:v>
                </c:pt>
                <c:pt idx="128">
                  <c:v>-2.3471615720523926E-2</c:v>
                </c:pt>
                <c:pt idx="129">
                  <c:v>-1.3415315818893268E-2</c:v>
                </c:pt>
                <c:pt idx="130">
                  <c:v>3.6827195467422094E-2</c:v>
                </c:pt>
                <c:pt idx="131">
                  <c:v>5.4644808743169399E-3</c:v>
                </c:pt>
                <c:pt idx="132">
                  <c:v>-4.8913043478261177E-3</c:v>
                </c:pt>
                <c:pt idx="133">
                  <c:v>4.3691971600219081E-3</c:v>
                </c:pt>
                <c:pt idx="134">
                  <c:v>5.9815116911364563E-3</c:v>
                </c:pt>
                <c:pt idx="135">
                  <c:v>8.1081081081081086E-3</c:v>
                </c:pt>
                <c:pt idx="136">
                  <c:v>6.4343163538873385E-3</c:v>
                </c:pt>
                <c:pt idx="137">
                  <c:v>1.3319126265316996E-2</c:v>
                </c:pt>
                <c:pt idx="138">
                  <c:v>-1.0515247108306449E-3</c:v>
                </c:pt>
                <c:pt idx="139">
                  <c:v>5.2631578947365427E-4</c:v>
                </c:pt>
                <c:pt idx="140">
                  <c:v>1.3150973172014729E-2</c:v>
                </c:pt>
                <c:pt idx="141">
                  <c:v>1.0384215991692628E-2</c:v>
                </c:pt>
                <c:pt idx="142">
                  <c:v>-6.6803699897224206E-3</c:v>
                </c:pt>
                <c:pt idx="143">
                  <c:v>1.7589239524055753E-2</c:v>
                </c:pt>
                <c:pt idx="144">
                  <c:v>1.6268429079817067E-2</c:v>
                </c:pt>
                <c:pt idx="145">
                  <c:v>2.1510755377688758E-2</c:v>
                </c:pt>
                <c:pt idx="146">
                  <c:v>-9.7943192948084538E-4</c:v>
                </c:pt>
                <c:pt idx="147">
                  <c:v>-1.1764705882352969E-2</c:v>
                </c:pt>
                <c:pt idx="148">
                  <c:v>-3.9682539682538839E-3</c:v>
                </c:pt>
                <c:pt idx="149">
                  <c:v>9.9601593625498006E-3</c:v>
                </c:pt>
                <c:pt idx="150">
                  <c:v>-3.8461538461538512E-2</c:v>
                </c:pt>
                <c:pt idx="151">
                  <c:v>-5.1282051282051282E-3</c:v>
                </c:pt>
                <c:pt idx="152">
                  <c:v>-2.4226804123711282E-2</c:v>
                </c:pt>
                <c:pt idx="153">
                  <c:v>3.5921817221341697E-2</c:v>
                </c:pt>
                <c:pt idx="154">
                  <c:v>-6.119326874043797E-3</c:v>
                </c:pt>
                <c:pt idx="155">
                  <c:v>-1.5392508978964155E-3</c:v>
                </c:pt>
                <c:pt idx="156">
                  <c:v>-1.3874614594038997E-2</c:v>
                </c:pt>
                <c:pt idx="157">
                  <c:v>7.8165711307972893E-3</c:v>
                </c:pt>
                <c:pt idx="158">
                  <c:v>5.6876938986556359E-2</c:v>
                </c:pt>
                <c:pt idx="159">
                  <c:v>2.2504892367906038E-2</c:v>
                </c:pt>
                <c:pt idx="160">
                  <c:v>-2.8708133971291593E-3</c:v>
                </c:pt>
                <c:pt idx="161">
                  <c:v>9.5969289827249821E-4</c:v>
                </c:pt>
                <c:pt idx="162">
                  <c:v>-2.6845637583892593E-2</c:v>
                </c:pt>
                <c:pt idx="163">
                  <c:v>4.9261083743842365E-3</c:v>
                </c:pt>
                <c:pt idx="164">
                  <c:v>0</c:v>
                </c:pt>
                <c:pt idx="165">
                  <c:v>2.8431372549019663E-2</c:v>
                </c:pt>
                <c:pt idx="166">
                  <c:v>3.8131553860819824E-2</c:v>
                </c:pt>
                <c:pt idx="167">
                  <c:v>-1.5610651974288363E-2</c:v>
                </c:pt>
                <c:pt idx="168">
                  <c:v>-6.5298507462686834E-3</c:v>
                </c:pt>
                <c:pt idx="169">
                  <c:v>9.3896713615023476E-3</c:v>
                </c:pt>
                <c:pt idx="170">
                  <c:v>4.837209302325584E-2</c:v>
                </c:pt>
                <c:pt idx="171">
                  <c:v>-5.6787932564330131E-2</c:v>
                </c:pt>
                <c:pt idx="172">
                  <c:v>2.8222013170272814E-2</c:v>
                </c:pt>
                <c:pt idx="173">
                  <c:v>2.9277218664226924E-2</c:v>
                </c:pt>
                <c:pt idx="174">
                  <c:v>-4.4444444444444444E-3</c:v>
                </c:pt>
                <c:pt idx="175">
                  <c:v>-6.2500000000000255E-3</c:v>
                </c:pt>
                <c:pt idx="176">
                  <c:v>9.8831985624439223E-3</c:v>
                </c:pt>
                <c:pt idx="177">
                  <c:v>-6.2277580071174628E-3</c:v>
                </c:pt>
                <c:pt idx="178">
                  <c:v>-1.342882721575649E-2</c:v>
                </c:pt>
                <c:pt idx="179">
                  <c:v>-1.8148820326679023E-3</c:v>
                </c:pt>
                <c:pt idx="180">
                  <c:v>1.0909090909090934E-2</c:v>
                </c:pt>
                <c:pt idx="181">
                  <c:v>1.258992805755388E-2</c:v>
                </c:pt>
                <c:pt idx="182">
                  <c:v>-3.0195381882770798E-2</c:v>
                </c:pt>
                <c:pt idx="183">
                  <c:v>-3.9377289377289348E-2</c:v>
                </c:pt>
                <c:pt idx="184">
                  <c:v>-2.0019065776930491E-2</c:v>
                </c:pt>
                <c:pt idx="185">
                  <c:v>1.6536964980544775E-2</c:v>
                </c:pt>
                <c:pt idx="186">
                  <c:v>4.7846889952153108E-3</c:v>
                </c:pt>
                <c:pt idx="187">
                  <c:v>-2.8571428571428571E-2</c:v>
                </c:pt>
                <c:pt idx="188">
                  <c:v>1.9607843137255179E-3</c:v>
                </c:pt>
                <c:pt idx="189">
                  <c:v>-2.3972602739726054E-2</c:v>
                </c:pt>
                <c:pt idx="190">
                  <c:v>-3.8095238095238064E-2</c:v>
                </c:pt>
                <c:pt idx="191">
                  <c:v>8.8587806149035362E-3</c:v>
                </c:pt>
                <c:pt idx="192">
                  <c:v>-2.5826446280991736E-3</c:v>
                </c:pt>
                <c:pt idx="193">
                  <c:v>-3.9357845675815614E-2</c:v>
                </c:pt>
                <c:pt idx="194">
                  <c:v>-2.6954177897574125E-2</c:v>
                </c:pt>
                <c:pt idx="195">
                  <c:v>-3.3240997229916584E-3</c:v>
                </c:pt>
                <c:pt idx="196">
                  <c:v>-4.4469149527515288E-2</c:v>
                </c:pt>
                <c:pt idx="197">
                  <c:v>8.202443280977309E-2</c:v>
                </c:pt>
                <c:pt idx="198">
                  <c:v>-4.3010752688172046E-2</c:v>
                </c:pt>
                <c:pt idx="199">
                  <c:v>-2.8089887640449437E-3</c:v>
                </c:pt>
                <c:pt idx="200">
                  <c:v>2.1408450704225417E-2</c:v>
                </c:pt>
                <c:pt idx="201">
                  <c:v>1.9856591285162681E-2</c:v>
                </c:pt>
                <c:pt idx="202">
                  <c:v>-2.3255813953488434E-2</c:v>
                </c:pt>
                <c:pt idx="203">
                  <c:v>2.048726467331128E-2</c:v>
                </c:pt>
                <c:pt idx="204">
                  <c:v>0</c:v>
                </c:pt>
                <c:pt idx="205">
                  <c:v>0</c:v>
                </c:pt>
                <c:pt idx="206">
                  <c:v>3.2013022246337369E-2</c:v>
                </c:pt>
                <c:pt idx="207">
                  <c:v>2.050473186119877E-2</c:v>
                </c:pt>
                <c:pt idx="208">
                  <c:v>2.679031427099442E-2</c:v>
                </c:pt>
                <c:pt idx="209">
                  <c:v>1.1540391369794194E-2</c:v>
                </c:pt>
                <c:pt idx="210">
                  <c:v>-1.8849206349206265E-2</c:v>
                </c:pt>
                <c:pt idx="211">
                  <c:v>1.8200202224469129E-2</c:v>
                </c:pt>
                <c:pt idx="212">
                  <c:v>-2.5819265143992139E-2</c:v>
                </c:pt>
                <c:pt idx="213">
                  <c:v>0</c:v>
                </c:pt>
                <c:pt idx="214">
                  <c:v>1.2742099898063202E-2</c:v>
                </c:pt>
                <c:pt idx="215">
                  <c:v>-1.5098137896325263E-3</c:v>
                </c:pt>
                <c:pt idx="216">
                  <c:v>-9.0725806451613482E-3</c:v>
                </c:pt>
                <c:pt idx="217">
                  <c:v>-1.0172939979653543E-3</c:v>
                </c:pt>
                <c:pt idx="218">
                  <c:v>3.2586558044806542E-2</c:v>
                </c:pt>
                <c:pt idx="219">
                  <c:v>6.9033530571990988E-3</c:v>
                </c:pt>
                <c:pt idx="220">
                  <c:v>3.5259549461312524E-2</c:v>
                </c:pt>
                <c:pt idx="221">
                  <c:v>1.1352885525070982E-2</c:v>
                </c:pt>
                <c:pt idx="222">
                  <c:v>-5.6127221702526519E-3</c:v>
                </c:pt>
                <c:pt idx="223">
                  <c:v>-1.0348071495766645E-2</c:v>
                </c:pt>
                <c:pt idx="224">
                  <c:v>-1.5209125475285253E-2</c:v>
                </c:pt>
                <c:pt idx="225">
                  <c:v>-2.5096525096525043E-2</c:v>
                </c:pt>
                <c:pt idx="226">
                  <c:v>0</c:v>
                </c:pt>
                <c:pt idx="227">
                  <c:v>-5.9405940594058843E-3</c:v>
                </c:pt>
                <c:pt idx="228">
                  <c:v>-1.49402390438247E-2</c:v>
                </c:pt>
                <c:pt idx="229">
                  <c:v>-2.9828109201213374E-2</c:v>
                </c:pt>
                <c:pt idx="230">
                  <c:v>7.8165711307972893E-3</c:v>
                </c:pt>
                <c:pt idx="231">
                  <c:v>5.170630816959669E-3</c:v>
                </c:pt>
                <c:pt idx="232">
                  <c:v>1.6975308641975221E-2</c:v>
                </c:pt>
                <c:pt idx="233">
                  <c:v>-1.3657056145675209E-2</c:v>
                </c:pt>
                <c:pt idx="234">
                  <c:v>0</c:v>
                </c:pt>
                <c:pt idx="235">
                  <c:v>-2.9230769230769171E-2</c:v>
                </c:pt>
                <c:pt idx="236">
                  <c:v>5.282620179608786E-4</c:v>
                </c:pt>
                <c:pt idx="237">
                  <c:v>7.9197465681098197E-3</c:v>
                </c:pt>
                <c:pt idx="238">
                  <c:v>-7.3336825563122352E-3</c:v>
                </c:pt>
                <c:pt idx="239">
                  <c:v>-1.6358839050131895E-2</c:v>
                </c:pt>
                <c:pt idx="240">
                  <c:v>1.6094420600857454E-3</c:v>
                </c:pt>
                <c:pt idx="241">
                  <c:v>4.8205677557579315E-3</c:v>
                </c:pt>
                <c:pt idx="242">
                  <c:v>-6.9296375266523613E-3</c:v>
                </c:pt>
                <c:pt idx="243">
                  <c:v>-3.220611916264212E-3</c:v>
                </c:pt>
                <c:pt idx="244">
                  <c:v>-2.1540118470651591E-2</c:v>
                </c:pt>
                <c:pt idx="245">
                  <c:v>-1.1007154650522215E-3</c:v>
                </c:pt>
                <c:pt idx="246">
                  <c:v>-1.4325068870523384E-2</c:v>
                </c:pt>
                <c:pt idx="247">
                  <c:v>4.4717719396309835E-3</c:v>
                </c:pt>
                <c:pt idx="248">
                  <c:v>-1.3912075681691709E-2</c:v>
                </c:pt>
                <c:pt idx="249">
                  <c:v>7.9006772009029679E-3</c:v>
                </c:pt>
                <c:pt idx="250">
                  <c:v>-3.3594624860022078E-3</c:v>
                </c:pt>
                <c:pt idx="251">
                  <c:v>3.5393258426966355E-2</c:v>
                </c:pt>
                <c:pt idx="252">
                  <c:v>-1.0851871947911939E-3</c:v>
                </c:pt>
                <c:pt idx="253">
                  <c:v>-1.8468223791417739E-2</c:v>
                </c:pt>
                <c:pt idx="254">
                  <c:v>8.3010514665190927E-3</c:v>
                </c:pt>
                <c:pt idx="255">
                  <c:v>1.0976948408342482E-2</c:v>
                </c:pt>
                <c:pt idx="256">
                  <c:v>-1.2486427795873958E-2</c:v>
                </c:pt>
                <c:pt idx="257">
                  <c:v>3.4084661902143973E-2</c:v>
                </c:pt>
                <c:pt idx="258">
                  <c:v>2.6581605528973951E-3</c:v>
                </c:pt>
                <c:pt idx="259">
                  <c:v>-1.2725344644750825E-2</c:v>
                </c:pt>
                <c:pt idx="260">
                  <c:v>-3.7593984962405406E-3</c:v>
                </c:pt>
                <c:pt idx="261">
                  <c:v>7.0080862533693335E-3</c:v>
                </c:pt>
                <c:pt idx="262">
                  <c:v>1.7665952890792199E-2</c:v>
                </c:pt>
                <c:pt idx="263">
                  <c:v>2.3145712782745954E-2</c:v>
                </c:pt>
                <c:pt idx="264">
                  <c:v>-2.5706940874035988E-3</c:v>
                </c:pt>
                <c:pt idx="265">
                  <c:v>-1.1340206185566951E-2</c:v>
                </c:pt>
                <c:pt idx="266">
                  <c:v>-2.0855057351408012E-3</c:v>
                </c:pt>
                <c:pt idx="267">
                  <c:v>-3.0303030303030363E-2</c:v>
                </c:pt>
                <c:pt idx="268">
                  <c:v>4.3103448275862684E-3</c:v>
                </c:pt>
                <c:pt idx="269">
                  <c:v>-6.4377682403434387E-3</c:v>
                </c:pt>
                <c:pt idx="270">
                  <c:v>2.1598272138229251E-3</c:v>
                </c:pt>
                <c:pt idx="271">
                  <c:v>1.6163793103448889E-3</c:v>
                </c:pt>
                <c:pt idx="272">
                  <c:v>5.4330285099515839E-2</c:v>
                </c:pt>
                <c:pt idx="273">
                  <c:v>5.1020408163262405E-4</c:v>
                </c:pt>
                <c:pt idx="274">
                  <c:v>4.6404895461499208E-2</c:v>
                </c:pt>
                <c:pt idx="275">
                  <c:v>-3.0701754385964831E-2</c:v>
                </c:pt>
                <c:pt idx="276">
                  <c:v>-2.2121669180492739E-2</c:v>
                </c:pt>
                <c:pt idx="277">
                  <c:v>-2.313624678663239E-2</c:v>
                </c:pt>
                <c:pt idx="278">
                  <c:v>0</c:v>
                </c:pt>
                <c:pt idx="279">
                  <c:v>-3.8947368421052661E-2</c:v>
                </c:pt>
                <c:pt idx="280">
                  <c:v>6.5717415115006412E-3</c:v>
                </c:pt>
                <c:pt idx="281">
                  <c:v>7.0729053318823879E-3</c:v>
                </c:pt>
                <c:pt idx="282">
                  <c:v>1.7828200972447389E-2</c:v>
                </c:pt>
                <c:pt idx="283">
                  <c:v>2.0700636942675189E-2</c:v>
                </c:pt>
                <c:pt idx="284">
                  <c:v>8.8403536141445065E-3</c:v>
                </c:pt>
                <c:pt idx="285">
                  <c:v>2.1134020618556671E-2</c:v>
                </c:pt>
                <c:pt idx="286">
                  <c:v>9.5911155981827645E-3</c:v>
                </c:pt>
                <c:pt idx="287">
                  <c:v>0.01</c:v>
                </c:pt>
                <c:pt idx="288">
                  <c:v>-5.9405940594058843E-3</c:v>
                </c:pt>
                <c:pt idx="289">
                  <c:v>1.49402390438247E-2</c:v>
                </c:pt>
                <c:pt idx="290">
                  <c:v>-1.2757605495584017E-2</c:v>
                </c:pt>
                <c:pt idx="291">
                  <c:v>1.9880715705765408E-2</c:v>
                </c:pt>
                <c:pt idx="292">
                  <c:v>1.4619883040935673E-2</c:v>
                </c:pt>
                <c:pt idx="293">
                  <c:v>-7.6849183477425281E-3</c:v>
                </c:pt>
                <c:pt idx="294">
                  <c:v>1.3552758954501507E-2</c:v>
                </c:pt>
                <c:pt idx="295">
                  <c:v>-5.730659025788047E-3</c:v>
                </c:pt>
                <c:pt idx="296">
                  <c:v>3.8424591738713326E-3</c:v>
                </c:pt>
                <c:pt idx="297">
                  <c:v>-7.6555023923444701E-3</c:v>
                </c:pt>
                <c:pt idx="298">
                  <c:v>-4.8216007714561235E-3</c:v>
                </c:pt>
                <c:pt idx="299">
                  <c:v>-5.8139534883721753E-3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04-4E7B-AAEA-3A735607D346}"/>
            </c:ext>
          </c:extLst>
        </c:ser>
        <c:ser>
          <c:idx val="2"/>
          <c:order val="2"/>
          <c:tx>
            <c:strRef>
              <c:f>'var-cov 3 titoli'!$D$1</c:f>
              <c:strCache>
                <c:ptCount val="1"/>
                <c:pt idx="0">
                  <c:v>NOKIA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3 titoli'!$D$2:$D$301</c:f>
              <c:numCache>
                <c:formatCode>0.00%</c:formatCode>
                <c:ptCount val="300"/>
                <c:pt idx="0">
                  <c:v>8.1751420257725055E-3</c:v>
                </c:pt>
                <c:pt idx="1">
                  <c:v>-1.1407366684991779E-2</c:v>
                </c:pt>
                <c:pt idx="2">
                  <c:v>1.2790212706798349E-2</c:v>
                </c:pt>
                <c:pt idx="3">
                  <c:v>-8.0988332189430561E-3</c:v>
                </c:pt>
                <c:pt idx="4">
                  <c:v>1.5637973982839806E-2</c:v>
                </c:pt>
                <c:pt idx="5">
                  <c:v>-1.2672026161602394E-2</c:v>
                </c:pt>
                <c:pt idx="6">
                  <c:v>-2.8153463980127053E-2</c:v>
                </c:pt>
                <c:pt idx="7">
                  <c:v>1.6188582788980388E-2</c:v>
                </c:pt>
                <c:pt idx="8">
                  <c:v>-4.9748462828395734E-2</c:v>
                </c:pt>
                <c:pt idx="9">
                  <c:v>-7.5000000000000231E-3</c:v>
                </c:pt>
                <c:pt idx="10">
                  <c:v>2.3262705586012747E-2</c:v>
                </c:pt>
                <c:pt idx="11">
                  <c:v>-1.0715320011584107E-2</c:v>
                </c:pt>
                <c:pt idx="12">
                  <c:v>-3.3665105386416405E-3</c:v>
                </c:pt>
                <c:pt idx="13">
                  <c:v>3.9359671023645147E-2</c:v>
                </c:pt>
                <c:pt idx="14">
                  <c:v>-2.8260562385188352E-4</c:v>
                </c:pt>
                <c:pt idx="15">
                  <c:v>9.8939929328617287E-4</c:v>
                </c:pt>
                <c:pt idx="16">
                  <c:v>2.9935046597006462E-2</c:v>
                </c:pt>
                <c:pt idx="17">
                  <c:v>-7.1291472443103382E-3</c:v>
                </c:pt>
                <c:pt idx="18">
                  <c:v>1.53272576636288E-2</c:v>
                </c:pt>
                <c:pt idx="19">
                  <c:v>-3.1959744322045347E-2</c:v>
                </c:pt>
                <c:pt idx="20">
                  <c:v>-3.5543692048328197E-2</c:v>
                </c:pt>
                <c:pt idx="21">
                  <c:v>-6.2636562272396432E-3</c:v>
                </c:pt>
                <c:pt idx="22">
                  <c:v>2.0668425681618297E-2</c:v>
                </c:pt>
                <c:pt idx="23">
                  <c:v>1.5797788309636824E-3</c:v>
                </c:pt>
                <c:pt idx="24">
                  <c:v>-1.7206767995412179E-3</c:v>
                </c:pt>
                <c:pt idx="25">
                  <c:v>1.0485492674518874E-2</c:v>
                </c:pt>
                <c:pt idx="26">
                  <c:v>1.8621179815209696E-2</c:v>
                </c:pt>
                <c:pt idx="27">
                  <c:v>4.1864359475299135E-3</c:v>
                </c:pt>
                <c:pt idx="28">
                  <c:v>3.5158421345191787E-2</c:v>
                </c:pt>
                <c:pt idx="29">
                  <c:v>-8.7260034904013302E-3</c:v>
                </c:pt>
                <c:pt idx="30">
                  <c:v>1.3001083423618645E-2</c:v>
                </c:pt>
                <c:pt idx="31">
                  <c:v>9.3582887700530387E-4</c:v>
                </c:pt>
                <c:pt idx="32">
                  <c:v>-4.5412047549084822E-3</c:v>
                </c:pt>
                <c:pt idx="33">
                  <c:v>9.3921910640006349E-4</c:v>
                </c:pt>
                <c:pt idx="34">
                  <c:v>5.2278820375334717E-3</c:v>
                </c:pt>
                <c:pt idx="35">
                  <c:v>-1.6002133617815132E-3</c:v>
                </c:pt>
                <c:pt idx="36">
                  <c:v>5.7432883665019564E-3</c:v>
                </c:pt>
                <c:pt idx="37">
                  <c:v>6.1088977423637949E-3</c:v>
                </c:pt>
                <c:pt idx="38">
                  <c:v>5.0686378035902896E-2</c:v>
                </c:pt>
                <c:pt idx="39">
                  <c:v>-5.02512562814015E-4</c:v>
                </c:pt>
                <c:pt idx="40">
                  <c:v>3.6450477626948107E-3</c:v>
                </c:pt>
                <c:pt idx="41">
                  <c:v>-4.6336881653099458E-3</c:v>
                </c:pt>
                <c:pt idx="42">
                  <c:v>-6.5425264217413796E-3</c:v>
                </c:pt>
                <c:pt idx="43">
                  <c:v>-4.559270516717273E-3</c:v>
                </c:pt>
                <c:pt idx="44">
                  <c:v>-2.1246819338422481E-2</c:v>
                </c:pt>
                <c:pt idx="45">
                  <c:v>3.5096841284284592E-3</c:v>
                </c:pt>
                <c:pt idx="46">
                  <c:v>-1.0751295336787588E-2</c:v>
                </c:pt>
                <c:pt idx="47">
                  <c:v>-1.2832263978001817E-2</c:v>
                </c:pt>
                <c:pt idx="48">
                  <c:v>1.5917230401910672E-3</c:v>
                </c:pt>
                <c:pt idx="49">
                  <c:v>2.2513574361011069E-3</c:v>
                </c:pt>
                <c:pt idx="50">
                  <c:v>3.4355179704017827E-3</c:v>
                </c:pt>
                <c:pt idx="51">
                  <c:v>3.9504872267581161E-4</c:v>
                </c:pt>
                <c:pt idx="52">
                  <c:v>-4.7387126497302192E-3</c:v>
                </c:pt>
                <c:pt idx="53">
                  <c:v>9.12577701362253E-3</c:v>
                </c:pt>
                <c:pt idx="54">
                  <c:v>-1.5727391874180297E-3</c:v>
                </c:pt>
                <c:pt idx="55">
                  <c:v>1.0895248096613191E-2</c:v>
                </c:pt>
                <c:pt idx="56">
                  <c:v>1.5062978833917745E-2</c:v>
                </c:pt>
                <c:pt idx="57">
                  <c:v>6.5242420365869457E-3</c:v>
                </c:pt>
                <c:pt idx="58">
                  <c:v>4.0671072699542486E-3</c:v>
                </c:pt>
                <c:pt idx="59">
                  <c:v>-1.6455696202532643E-3</c:v>
                </c:pt>
                <c:pt idx="60">
                  <c:v>-4.9448459490300115E-3</c:v>
                </c:pt>
                <c:pt idx="61">
                  <c:v>5.0968399592252848E-3</c:v>
                </c:pt>
                <c:pt idx="62">
                  <c:v>4.0567951318458452E-3</c:v>
                </c:pt>
                <c:pt idx="63">
                  <c:v>-7.5757575757575265E-3</c:v>
                </c:pt>
                <c:pt idx="64">
                  <c:v>1.1323155216284925E-2</c:v>
                </c:pt>
                <c:pt idx="65">
                  <c:v>-8.8061391369979533E-4</c:v>
                </c:pt>
                <c:pt idx="66">
                  <c:v>2.8959959707881753E-3</c:v>
                </c:pt>
                <c:pt idx="67">
                  <c:v>2.4607658505963557E-2</c:v>
                </c:pt>
                <c:pt idx="68">
                  <c:v>-7.9647102070824049E-3</c:v>
                </c:pt>
                <c:pt idx="69">
                  <c:v>-1.2845849802371552E-2</c:v>
                </c:pt>
                <c:pt idx="70">
                  <c:v>5.5055055055054552E-3</c:v>
                </c:pt>
                <c:pt idx="71">
                  <c:v>3.2354405176704582E-3</c:v>
                </c:pt>
                <c:pt idx="72">
                  <c:v>3.8451997023071925E-3</c:v>
                </c:pt>
                <c:pt idx="73">
                  <c:v>-2.5083405412084554E-2</c:v>
                </c:pt>
                <c:pt idx="74">
                  <c:v>8.3523447401774378E-2</c:v>
                </c:pt>
                <c:pt idx="75">
                  <c:v>2.0002339454907144E-2</c:v>
                </c:pt>
                <c:pt idx="76">
                  <c:v>2.1788990825688218E-3</c:v>
                </c:pt>
                <c:pt idx="77">
                  <c:v>-6.5224854102300467E-3</c:v>
                </c:pt>
                <c:pt idx="78">
                  <c:v>1.2785072563925233E-2</c:v>
                </c:pt>
                <c:pt idx="79">
                  <c:v>4.0941658137156108E-3</c:v>
                </c:pt>
                <c:pt idx="80">
                  <c:v>1.6989466530750771E-2</c:v>
                </c:pt>
                <c:pt idx="81">
                  <c:v>3.3411293017041026E-3</c:v>
                </c:pt>
                <c:pt idx="82">
                  <c:v>-1.9980019980019949E-2</c:v>
                </c:pt>
                <c:pt idx="83">
                  <c:v>-2.0274096726696143E-2</c:v>
                </c:pt>
                <c:pt idx="84">
                  <c:v>1.2485549132947834E-2</c:v>
                </c:pt>
                <c:pt idx="85">
                  <c:v>-1.1418131993605807E-2</c:v>
                </c:pt>
                <c:pt idx="86">
                  <c:v>-9.0090090090089413E-3</c:v>
                </c:pt>
                <c:pt idx="87">
                  <c:v>-1.8648018648018665E-3</c:v>
                </c:pt>
                <c:pt idx="88">
                  <c:v>-7.7066791219057365E-3</c:v>
                </c:pt>
                <c:pt idx="89">
                  <c:v>-7.7665333019532774E-3</c:v>
                </c:pt>
                <c:pt idx="90">
                  <c:v>1.4824478178368121E-2</c:v>
                </c:pt>
                <c:pt idx="91">
                  <c:v>-1.636087413813259E-2</c:v>
                </c:pt>
                <c:pt idx="92">
                  <c:v>-3.2077937507424556E-3</c:v>
                </c:pt>
                <c:pt idx="93">
                  <c:v>1.0488676996424218E-2</c:v>
                </c:pt>
                <c:pt idx="94">
                  <c:v>-5.5437603208304551E-3</c:v>
                </c:pt>
                <c:pt idx="95">
                  <c:v>-1.3047088127148894E-3</c:v>
                </c:pt>
                <c:pt idx="96">
                  <c:v>-5.7007125890736289E-2</c:v>
                </c:pt>
                <c:pt idx="97">
                  <c:v>1.5869017632241855E-2</c:v>
                </c:pt>
                <c:pt idx="98">
                  <c:v>-1.6860897594842671E-2</c:v>
                </c:pt>
                <c:pt idx="99">
                  <c:v>1.1601513240857569E-2</c:v>
                </c:pt>
                <c:pt idx="100">
                  <c:v>2.3684866616803949E-3</c:v>
                </c:pt>
                <c:pt idx="101">
                  <c:v>-5.3475935828877184E-3</c:v>
                </c:pt>
                <c:pt idx="102">
                  <c:v>-1.0127531882970792E-2</c:v>
                </c:pt>
                <c:pt idx="103">
                  <c:v>5.8102816723506713E-3</c:v>
                </c:pt>
                <c:pt idx="104">
                  <c:v>-5.0232324500821895E-4</c:v>
                </c:pt>
                <c:pt idx="105">
                  <c:v>6.9104158813920995E-3</c:v>
                </c:pt>
                <c:pt idx="106">
                  <c:v>5.4903918143249918E-3</c:v>
                </c:pt>
                <c:pt idx="107">
                  <c:v>-6.7014147431124684E-3</c:v>
                </c:pt>
                <c:pt idx="108">
                  <c:v>2.4737631184407846E-2</c:v>
                </c:pt>
                <c:pt idx="109">
                  <c:v>0</c:v>
                </c:pt>
                <c:pt idx="110">
                  <c:v>2.5725432821263144E-2</c:v>
                </c:pt>
                <c:pt idx="111">
                  <c:v>-4.873410198502362E-3</c:v>
                </c:pt>
                <c:pt idx="112">
                  <c:v>-1.4333492594362702E-3</c:v>
                </c:pt>
                <c:pt idx="113">
                  <c:v>1.2918660287081406E-2</c:v>
                </c:pt>
                <c:pt idx="114">
                  <c:v>-3.1884742560225848E-3</c:v>
                </c:pt>
                <c:pt idx="115">
                  <c:v>9.7144888046438761E-3</c:v>
                </c:pt>
                <c:pt idx="116">
                  <c:v>-9.7383550393054311E-3</c:v>
                </c:pt>
                <c:pt idx="117">
                  <c:v>1.5047393364928991E-2</c:v>
                </c:pt>
                <c:pt idx="118">
                  <c:v>-6.0698027314111825E-3</c:v>
                </c:pt>
                <c:pt idx="119">
                  <c:v>-7.8684674104521624E-3</c:v>
                </c:pt>
                <c:pt idx="120">
                  <c:v>3.5511363636362876E-3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1.2974758197688067E-2</c:v>
                </c:pt>
                <c:pt idx="125">
                  <c:v>-4.5412203074056481E-3</c:v>
                </c:pt>
                <c:pt idx="126">
                  <c:v>0</c:v>
                </c:pt>
                <c:pt idx="127">
                  <c:v>0</c:v>
                </c:pt>
                <c:pt idx="128">
                  <c:v>1.0644519826880463E-2</c:v>
                </c:pt>
                <c:pt idx="129">
                  <c:v>-6.9444444444445013E-3</c:v>
                </c:pt>
                <c:pt idx="130">
                  <c:v>0</c:v>
                </c:pt>
                <c:pt idx="131">
                  <c:v>4.7202797202797131E-2</c:v>
                </c:pt>
                <c:pt idx="132">
                  <c:v>-4.1179744017806382E-3</c:v>
                </c:pt>
                <c:pt idx="133">
                  <c:v>-1.3634331694233335E-2</c:v>
                </c:pt>
                <c:pt idx="134">
                  <c:v>-3.3990482664855129E-4</c:v>
                </c:pt>
                <c:pt idx="135">
                  <c:v>-1.4847557520117899E-2</c:v>
                </c:pt>
                <c:pt idx="136">
                  <c:v>1.0929590427979825E-2</c:v>
                </c:pt>
                <c:pt idx="137">
                  <c:v>2.2305678843746412E-2</c:v>
                </c:pt>
                <c:pt idx="138">
                  <c:v>-3.1169987754647792E-2</c:v>
                </c:pt>
                <c:pt idx="139">
                  <c:v>1.4247960473400042E-2</c:v>
                </c:pt>
                <c:pt idx="140">
                  <c:v>1.0535855896680636E-2</c:v>
                </c:pt>
                <c:pt idx="141">
                  <c:v>-2.1300448430493419E-3</c:v>
                </c:pt>
                <c:pt idx="142">
                  <c:v>3.4827547466577445E-3</c:v>
                </c:pt>
                <c:pt idx="143">
                  <c:v>9.9641737572772511E-3</c:v>
                </c:pt>
                <c:pt idx="144">
                  <c:v>-3.9020064294424152E-2</c:v>
                </c:pt>
                <c:pt idx="145">
                  <c:v>1.7303033798591293E-3</c:v>
                </c:pt>
                <c:pt idx="146">
                  <c:v>-1.4624596959926175E-2</c:v>
                </c:pt>
                <c:pt idx="147">
                  <c:v>5.8431693350472049E-3</c:v>
                </c:pt>
                <c:pt idx="148">
                  <c:v>6.7387010572789605E-2</c:v>
                </c:pt>
                <c:pt idx="149">
                  <c:v>-1.1538042886687697E-2</c:v>
                </c:pt>
                <c:pt idx="150">
                  <c:v>1.2113203391698061E-3</c:v>
                </c:pt>
                <c:pt idx="151">
                  <c:v>-7.1491421029477864E-3</c:v>
                </c:pt>
                <c:pt idx="152">
                  <c:v>1.5509028470145184E-2</c:v>
                </c:pt>
                <c:pt idx="153">
                  <c:v>8.0724337296825405E-3</c:v>
                </c:pt>
                <c:pt idx="154">
                  <c:v>8.5488583486636321E-3</c:v>
                </c:pt>
                <c:pt idx="155">
                  <c:v>7.1888412017167566E-3</c:v>
                </c:pt>
                <c:pt idx="156">
                  <c:v>-3.1959092361778137E-3</c:v>
                </c:pt>
                <c:pt idx="157">
                  <c:v>1.7313241423533271E-2</c:v>
                </c:pt>
                <c:pt idx="158">
                  <c:v>4.2021220716460918E-3</c:v>
                </c:pt>
                <c:pt idx="159">
                  <c:v>-1.0461345329009089E-3</c:v>
                </c:pt>
                <c:pt idx="160">
                  <c:v>4.1889203057912791E-3</c:v>
                </c:pt>
                <c:pt idx="161">
                  <c:v>0</c:v>
                </c:pt>
                <c:pt idx="162">
                  <c:v>-1.5538638022734478E-2</c:v>
                </c:pt>
                <c:pt idx="163">
                  <c:v>1.4300847457627096E-2</c:v>
                </c:pt>
                <c:pt idx="164">
                  <c:v>3.3420365535248072E-3</c:v>
                </c:pt>
                <c:pt idx="165">
                  <c:v>-1.6134068908087787E-2</c:v>
                </c:pt>
                <c:pt idx="166">
                  <c:v>4.2319085907739732E-4</c:v>
                </c:pt>
                <c:pt idx="167">
                  <c:v>2.6438240270727957E-3</c:v>
                </c:pt>
                <c:pt idx="168">
                  <c:v>-8.5434025946629598E-3</c:v>
                </c:pt>
                <c:pt idx="169">
                  <c:v>-1.3936170212765981E-2</c:v>
                </c:pt>
                <c:pt idx="170">
                  <c:v>5.6208868270579242E-2</c:v>
                </c:pt>
                <c:pt idx="171">
                  <c:v>-4.4637385086823231E-2</c:v>
                </c:pt>
                <c:pt idx="172">
                  <c:v>1.2723190420186013E-2</c:v>
                </c:pt>
                <c:pt idx="173">
                  <c:v>1.8897804054054085E-2</c:v>
                </c:pt>
                <c:pt idx="174">
                  <c:v>-4.3518806341311589E-3</c:v>
                </c:pt>
                <c:pt idx="175">
                  <c:v>-6.2441461130192813E-4</c:v>
                </c:pt>
                <c:pt idx="176">
                  <c:v>-1.0725814849526165E-2</c:v>
                </c:pt>
                <c:pt idx="177">
                  <c:v>2.2105263157895572E-3</c:v>
                </c:pt>
                <c:pt idx="178">
                  <c:v>5.9867660959981731E-3</c:v>
                </c:pt>
                <c:pt idx="179">
                  <c:v>1.8688661515974137E-2</c:v>
                </c:pt>
                <c:pt idx="180">
                  <c:v>4.3046018243312308E-3</c:v>
                </c:pt>
                <c:pt idx="181">
                  <c:v>1.8063067659965445E-2</c:v>
                </c:pt>
                <c:pt idx="182">
                  <c:v>-1.1828388131515669E-2</c:v>
                </c:pt>
                <c:pt idx="183">
                  <c:v>1.927368634611496E-3</c:v>
                </c:pt>
                <c:pt idx="184">
                  <c:v>-9.1120785663666506E-4</c:v>
                </c:pt>
                <c:pt idx="185">
                  <c:v>2.63477908390756E-3</c:v>
                </c:pt>
                <c:pt idx="186">
                  <c:v>2.5267839094401004E-3</c:v>
                </c:pt>
                <c:pt idx="187">
                  <c:v>-6.3514467184192566E-3</c:v>
                </c:pt>
                <c:pt idx="188">
                  <c:v>-1.8161525974026E-2</c:v>
                </c:pt>
                <c:pt idx="189">
                  <c:v>8.9903895835485945E-3</c:v>
                </c:pt>
                <c:pt idx="190">
                  <c:v>-8.6030315444489587E-3</c:v>
                </c:pt>
                <c:pt idx="191">
                  <c:v>3.2954545454545542E-2</c:v>
                </c:pt>
                <c:pt idx="192">
                  <c:v>-7.9007900790079629E-3</c:v>
                </c:pt>
                <c:pt idx="193">
                  <c:v>-7.9233870967741898E-2</c:v>
                </c:pt>
                <c:pt idx="194">
                  <c:v>-2.7041821764834668E-2</c:v>
                </c:pt>
                <c:pt idx="195">
                  <c:v>-4.4446944975807312E-2</c:v>
                </c:pt>
                <c:pt idx="196">
                  <c:v>2.9910504003768199E-2</c:v>
                </c:pt>
                <c:pt idx="197">
                  <c:v>-5.0080036588154651E-2</c:v>
                </c:pt>
                <c:pt idx="198">
                  <c:v>4.4294655753490654E-2</c:v>
                </c:pt>
                <c:pt idx="199">
                  <c:v>-6.6851083448593628E-3</c:v>
                </c:pt>
                <c:pt idx="200">
                  <c:v>2.8544906010675379E-2</c:v>
                </c:pt>
                <c:pt idx="201">
                  <c:v>2.0081227436822995E-2</c:v>
                </c:pt>
                <c:pt idx="202">
                  <c:v>5.9721300597213303E-3</c:v>
                </c:pt>
                <c:pt idx="203">
                  <c:v>-5.7167985927879953E-3</c:v>
                </c:pt>
                <c:pt idx="204">
                  <c:v>0</c:v>
                </c:pt>
                <c:pt idx="205">
                  <c:v>0</c:v>
                </c:pt>
                <c:pt idx="206">
                  <c:v>1.8796992481203E-2</c:v>
                </c:pt>
                <c:pt idx="207">
                  <c:v>1.8884306490123667E-2</c:v>
                </c:pt>
                <c:pt idx="208">
                  <c:v>-9.4588836812952701E-2</c:v>
                </c:pt>
                <c:pt idx="209">
                  <c:v>3.1058823529411687E-2</c:v>
                </c:pt>
                <c:pt idx="210">
                  <c:v>-6.161570059333466E-3</c:v>
                </c:pt>
                <c:pt idx="211">
                  <c:v>2.2962112514350826E-3</c:v>
                </c:pt>
                <c:pt idx="212">
                  <c:v>5.4982817869415855E-3</c:v>
                </c:pt>
                <c:pt idx="213">
                  <c:v>0</c:v>
                </c:pt>
                <c:pt idx="214">
                  <c:v>2.5062656641604282E-3</c:v>
                </c:pt>
                <c:pt idx="215">
                  <c:v>4.5454545454544481E-3</c:v>
                </c:pt>
                <c:pt idx="216">
                  <c:v>3.1674208144796909E-3</c:v>
                </c:pt>
                <c:pt idx="217">
                  <c:v>-1.1276499774469763E-3</c:v>
                </c:pt>
                <c:pt idx="218">
                  <c:v>5.1930458342740312E-3</c:v>
                </c:pt>
                <c:pt idx="219">
                  <c:v>5.6154537286613555E-3</c:v>
                </c:pt>
                <c:pt idx="220">
                  <c:v>3.9312039312039145E-2</c:v>
                </c:pt>
                <c:pt idx="221">
                  <c:v>-4.2983021706425048E-3</c:v>
                </c:pt>
                <c:pt idx="222">
                  <c:v>-1.2950571983595859E-2</c:v>
                </c:pt>
                <c:pt idx="223">
                  <c:v>8.7469932210802615E-3</c:v>
                </c:pt>
                <c:pt idx="224">
                  <c:v>6.5033600693674941E-4</c:v>
                </c:pt>
                <c:pt idx="225">
                  <c:v>2.599653379549492E-3</c:v>
                </c:pt>
                <c:pt idx="226">
                  <c:v>1.1019878997407121E-2</c:v>
                </c:pt>
                <c:pt idx="227">
                  <c:v>9.4037187433211357E-3</c:v>
                </c:pt>
                <c:pt idx="228">
                  <c:v>6.5636248147363319E-3</c:v>
                </c:pt>
                <c:pt idx="229">
                  <c:v>-1.1148506520824556E-2</c:v>
                </c:pt>
                <c:pt idx="230">
                  <c:v>1.0636034886194579E-2</c:v>
                </c:pt>
                <c:pt idx="231">
                  <c:v>4.4201220795621774E-3</c:v>
                </c:pt>
                <c:pt idx="232">
                  <c:v>-4.81978206202862E-3</c:v>
                </c:pt>
                <c:pt idx="233">
                  <c:v>0</c:v>
                </c:pt>
                <c:pt idx="234">
                  <c:v>-3.6428721836176049E-2</c:v>
                </c:pt>
                <c:pt idx="235">
                  <c:v>8.5227272727274022E-3</c:v>
                </c:pt>
                <c:pt idx="236">
                  <c:v>7.8006500541710913E-3</c:v>
                </c:pt>
                <c:pt idx="237">
                  <c:v>1.9780692324231464E-2</c:v>
                </c:pt>
                <c:pt idx="238">
                  <c:v>-4.6384145055872314E-3</c:v>
                </c:pt>
                <c:pt idx="239">
                  <c:v>8.0491421309045238E-3</c:v>
                </c:pt>
                <c:pt idx="240">
                  <c:v>-3.5721790292078896E-3</c:v>
                </c:pt>
                <c:pt idx="241">
                  <c:v>-1.2231126107127758E-2</c:v>
                </c:pt>
                <c:pt idx="242">
                  <c:v>-1.4090520922288607E-2</c:v>
                </c:pt>
                <c:pt idx="243">
                  <c:v>-9.5279341706367426E-3</c:v>
                </c:pt>
                <c:pt idx="244">
                  <c:v>-1.8364669873196248E-2</c:v>
                </c:pt>
                <c:pt idx="245">
                  <c:v>2.5389755011135828E-2</c:v>
                </c:pt>
                <c:pt idx="246">
                  <c:v>-2.1937445699391829E-2</c:v>
                </c:pt>
                <c:pt idx="247">
                  <c:v>-1.5545192094158723E-3</c:v>
                </c:pt>
                <c:pt idx="248">
                  <c:v>-1.7126334519573141E-2</c:v>
                </c:pt>
                <c:pt idx="249">
                  <c:v>0</c:v>
                </c:pt>
                <c:pt idx="250">
                  <c:v>3.1681375876895759E-3</c:v>
                </c:pt>
                <c:pt idx="251">
                  <c:v>1.6918565305662121E-2</c:v>
                </c:pt>
                <c:pt idx="252">
                  <c:v>-1.3309671694764776E-2</c:v>
                </c:pt>
                <c:pt idx="253">
                  <c:v>-2.135791366906489E-2</c:v>
                </c:pt>
                <c:pt idx="254">
                  <c:v>8.2701585113715784E-3</c:v>
                </c:pt>
                <c:pt idx="255">
                  <c:v>3.8733196627932236E-3</c:v>
                </c:pt>
                <c:pt idx="256">
                  <c:v>-1.8157058556513863E-3</c:v>
                </c:pt>
                <c:pt idx="257">
                  <c:v>1.8190086402910431E-3</c:v>
                </c:pt>
                <c:pt idx="258">
                  <c:v>-1.3617793917383885E-3</c:v>
                </c:pt>
                <c:pt idx="259">
                  <c:v>-9.0909090909101079E-4</c:v>
                </c:pt>
                <c:pt idx="260">
                  <c:v>3.6396724294813498E-3</c:v>
                </c:pt>
                <c:pt idx="261">
                  <c:v>2.4932003626473528E-3</c:v>
                </c:pt>
                <c:pt idx="262">
                  <c:v>-1.8765543748586973E-2</c:v>
                </c:pt>
                <c:pt idx="263">
                  <c:v>5.5299539170506964E-3</c:v>
                </c:pt>
                <c:pt idx="264">
                  <c:v>-2.1539871677360291E-2</c:v>
                </c:pt>
                <c:pt idx="265">
                  <c:v>1.1709601873538132E-3</c:v>
                </c:pt>
                <c:pt idx="266">
                  <c:v>-3.6023391812865471E-2</c:v>
                </c:pt>
                <c:pt idx="267">
                  <c:v>-5.3385100703713271E-3</c:v>
                </c:pt>
                <c:pt idx="268">
                  <c:v>1.3905830690412171E-2</c:v>
                </c:pt>
                <c:pt idx="269">
                  <c:v>-5.5341674687198481E-3</c:v>
                </c:pt>
                <c:pt idx="270">
                  <c:v>-7.0166948947495561E-3</c:v>
                </c:pt>
                <c:pt idx="271">
                  <c:v>7.3099415204681134E-4</c:v>
                </c:pt>
                <c:pt idx="272">
                  <c:v>-7.5724373021670413E-2</c:v>
                </c:pt>
                <c:pt idx="273">
                  <c:v>-1.2118018967333988E-2</c:v>
                </c:pt>
                <c:pt idx="274">
                  <c:v>-1.3066666666666648E-2</c:v>
                </c:pt>
                <c:pt idx="275">
                  <c:v>-1.1888678735476908E-2</c:v>
                </c:pt>
                <c:pt idx="276">
                  <c:v>-1.7774131802023502E-2</c:v>
                </c:pt>
                <c:pt idx="277">
                  <c:v>5.5679287305116366E-4</c:v>
                </c:pt>
                <c:pt idx="278">
                  <c:v>-1.6694490818029448E-3</c:v>
                </c:pt>
                <c:pt idx="279">
                  <c:v>-3.2887402452619813E-2</c:v>
                </c:pt>
                <c:pt idx="280">
                  <c:v>1.8155619596541706E-2</c:v>
                </c:pt>
                <c:pt idx="281">
                  <c:v>-3.9626379847154799E-3</c:v>
                </c:pt>
                <c:pt idx="282">
                  <c:v>-1.4208581983519003E-3</c:v>
                </c:pt>
                <c:pt idx="283">
                  <c:v>1.7074558907228879E-3</c:v>
                </c:pt>
                <c:pt idx="284">
                  <c:v>2.8409090909090303E-3</c:v>
                </c:pt>
                <c:pt idx="285">
                  <c:v>5.6657223796040333E-4</c:v>
                </c:pt>
                <c:pt idx="286">
                  <c:v>8.7768969422423945E-3</c:v>
                </c:pt>
                <c:pt idx="287">
                  <c:v>4.7712601740106378E-3</c:v>
                </c:pt>
                <c:pt idx="288">
                  <c:v>-6.7039106145251456E-3</c:v>
                </c:pt>
                <c:pt idx="289">
                  <c:v>1.6310461192350908E-2</c:v>
                </c:pt>
                <c:pt idx="290">
                  <c:v>-6.0874377421139452E-3</c:v>
                </c:pt>
                <c:pt idx="291">
                  <c:v>1.5033407572383025E-2</c:v>
                </c:pt>
                <c:pt idx="292">
                  <c:v>-5.7597366977509348E-3</c:v>
                </c:pt>
                <c:pt idx="293">
                  <c:v>-1.3793103448275568E-3</c:v>
                </c:pt>
                <c:pt idx="294">
                  <c:v>1.7955801104972361E-2</c:v>
                </c:pt>
                <c:pt idx="295">
                  <c:v>7.3270013568521395E-3</c:v>
                </c:pt>
                <c:pt idx="296">
                  <c:v>-1.0775862068965527E-2</c:v>
                </c:pt>
                <c:pt idx="297">
                  <c:v>1.0348583877995591E-2</c:v>
                </c:pt>
                <c:pt idx="298">
                  <c:v>-1.0781671159029659E-2</c:v>
                </c:pt>
                <c:pt idx="299">
                  <c:v>2.45231607629425E-3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04-4E7B-AAEA-3A735607D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69728"/>
        <c:axId val="1"/>
      </c:lineChart>
      <c:dateAx>
        <c:axId val="212006972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12006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76036573174430222"/>
          <c:y val="0.31461825605132687"/>
          <c:w val="0.97435249980343031"/>
          <c:h val="0.7153829104695246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55901364615753"/>
          <c:y val="0.11216838950856645"/>
          <c:w val="0.82738807756763222"/>
          <c:h val="0.6890343926954796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'grafico lambda'!$B$2:$IU$2</c:f>
              <c:numCache>
                <c:formatCode>0.00%</c:formatCode>
                <c:ptCount val="254"/>
                <c:pt idx="0">
                  <c:v>6.0000000000000053E-2</c:v>
                </c:pt>
                <c:pt idx="1">
                  <c:v>5.6400000000000047E-2</c:v>
                </c:pt>
                <c:pt idx="2">
                  <c:v>5.3016000000000042E-2</c:v>
                </c:pt>
                <c:pt idx="3">
                  <c:v>4.9835040000000039E-2</c:v>
                </c:pt>
                <c:pt idx="4">
                  <c:v>4.6844937600000039E-2</c:v>
                </c:pt>
                <c:pt idx="5">
                  <c:v>4.4034241344000032E-2</c:v>
                </c:pt>
                <c:pt idx="6">
                  <c:v>4.1392186863360034E-2</c:v>
                </c:pt>
                <c:pt idx="7">
                  <c:v>3.8908655651558426E-2</c:v>
                </c:pt>
                <c:pt idx="8">
                  <c:v>3.6574136312464922E-2</c:v>
                </c:pt>
                <c:pt idx="9">
                  <c:v>3.4379688133717022E-2</c:v>
                </c:pt>
                <c:pt idx="10">
                  <c:v>3.2316906845694007E-2</c:v>
                </c:pt>
                <c:pt idx="11">
                  <c:v>3.0377892434952362E-2</c:v>
                </c:pt>
                <c:pt idx="12">
                  <c:v>2.8555218888855222E-2</c:v>
                </c:pt>
                <c:pt idx="13">
                  <c:v>2.6841905755523907E-2</c:v>
                </c:pt>
                <c:pt idx="14">
                  <c:v>2.5231391410192476E-2</c:v>
                </c:pt>
                <c:pt idx="15">
                  <c:v>2.3717507925580923E-2</c:v>
                </c:pt>
                <c:pt idx="16">
                  <c:v>2.229445745004607E-2</c:v>
                </c:pt>
                <c:pt idx="17">
                  <c:v>2.0956790003043305E-2</c:v>
                </c:pt>
                <c:pt idx="18">
                  <c:v>1.9699382602860707E-2</c:v>
                </c:pt>
                <c:pt idx="19">
                  <c:v>1.851741964668906E-2</c:v>
                </c:pt>
                <c:pt idx="20">
                  <c:v>1.7406374467887717E-2</c:v>
                </c:pt>
                <c:pt idx="21">
                  <c:v>1.6361991999814453E-2</c:v>
                </c:pt>
                <c:pt idx="22">
                  <c:v>1.5380272479825588E-2</c:v>
                </c:pt>
                <c:pt idx="23">
                  <c:v>1.4457456131036051E-2</c:v>
                </c:pt>
                <c:pt idx="24">
                  <c:v>1.3590008763173889E-2</c:v>
                </c:pt>
                <c:pt idx="25">
                  <c:v>1.2774608237383455E-2</c:v>
                </c:pt>
                <c:pt idx="26">
                  <c:v>1.2008131743140447E-2</c:v>
                </c:pt>
                <c:pt idx="27">
                  <c:v>1.1287643838552019E-2</c:v>
                </c:pt>
                <c:pt idx="28">
                  <c:v>1.06103852082389E-2</c:v>
                </c:pt>
                <c:pt idx="29">
                  <c:v>9.9737620957445639E-3</c:v>
                </c:pt>
                <c:pt idx="30">
                  <c:v>9.3753363699998916E-3</c:v>
                </c:pt>
                <c:pt idx="31">
                  <c:v>8.8128161877998965E-3</c:v>
                </c:pt>
                <c:pt idx="32">
                  <c:v>8.2840472165319028E-3</c:v>
                </c:pt>
                <c:pt idx="33">
                  <c:v>7.7870043835399898E-3</c:v>
                </c:pt>
                <c:pt idx="34">
                  <c:v>7.3197841205275898E-3</c:v>
                </c:pt>
                <c:pt idx="35">
                  <c:v>6.8805970732959331E-3</c:v>
                </c:pt>
                <c:pt idx="36">
                  <c:v>6.4677612488981779E-3</c:v>
                </c:pt>
                <c:pt idx="37">
                  <c:v>6.0796955739642871E-3</c:v>
                </c:pt>
                <c:pt idx="38">
                  <c:v>5.7149138395264304E-3</c:v>
                </c:pt>
                <c:pt idx="39">
                  <c:v>5.372019009154844E-3</c:v>
                </c:pt>
                <c:pt idx="40">
                  <c:v>5.0496978686055535E-3</c:v>
                </c:pt>
                <c:pt idx="41">
                  <c:v>4.7467159964892196E-3</c:v>
                </c:pt>
                <c:pt idx="42">
                  <c:v>4.4619130366998667E-3</c:v>
                </c:pt>
                <c:pt idx="43">
                  <c:v>4.1941982544978747E-3</c:v>
                </c:pt>
                <c:pt idx="44">
                  <c:v>3.9425463592280023E-3</c:v>
                </c:pt>
                <c:pt idx="45">
                  <c:v>3.7059935776743214E-3</c:v>
                </c:pt>
                <c:pt idx="46">
                  <c:v>3.4836339630138625E-3</c:v>
                </c:pt>
                <c:pt idx="47">
                  <c:v>3.2746159252330302E-3</c:v>
                </c:pt>
                <c:pt idx="48">
                  <c:v>3.0781389697190488E-3</c:v>
                </c:pt>
                <c:pt idx="49">
                  <c:v>2.8934506315359061E-3</c:v>
                </c:pt>
                <c:pt idx="50">
                  <c:v>2.7198435936437513E-3</c:v>
                </c:pt>
                <c:pt idx="51">
                  <c:v>2.5566529780251257E-3</c:v>
                </c:pt>
                <c:pt idx="52">
                  <c:v>2.4032537993436188E-3</c:v>
                </c:pt>
                <c:pt idx="53">
                  <c:v>2.2590585713830012E-3</c:v>
                </c:pt>
                <c:pt idx="54">
                  <c:v>2.1235150571000212E-3</c:v>
                </c:pt>
                <c:pt idx="55">
                  <c:v>1.99610415367402E-3</c:v>
                </c:pt>
                <c:pt idx="56">
                  <c:v>1.8763379044535789E-3</c:v>
                </c:pt>
                <c:pt idx="57">
                  <c:v>1.7637576301863642E-3</c:v>
                </c:pt>
                <c:pt idx="58">
                  <c:v>1.6579321723751823E-3</c:v>
                </c:pt>
                <c:pt idx="59">
                  <c:v>1.5584562420326712E-3</c:v>
                </c:pt>
                <c:pt idx="60">
                  <c:v>1.464948867510711E-3</c:v>
                </c:pt>
                <c:pt idx="61">
                  <c:v>1.3770519354600679E-3</c:v>
                </c:pt>
                <c:pt idx="62">
                  <c:v>1.2944288193324643E-3</c:v>
                </c:pt>
                <c:pt idx="63">
                  <c:v>1.2167630901725162E-3</c:v>
                </c:pt>
                <c:pt idx="64">
                  <c:v>1.1437573047621654E-3</c:v>
                </c:pt>
                <c:pt idx="65">
                  <c:v>1.0751318664764353E-3</c:v>
                </c:pt>
                <c:pt idx="66">
                  <c:v>1.0106239544878492E-3</c:v>
                </c:pt>
                <c:pt idx="67">
                  <c:v>9.4998651721857818E-4</c:v>
                </c:pt>
                <c:pt idx="68">
                  <c:v>8.9298732618546355E-4</c:v>
                </c:pt>
                <c:pt idx="69">
                  <c:v>8.3940808661433564E-4</c:v>
                </c:pt>
                <c:pt idx="70">
                  <c:v>7.8904360141747551E-4</c:v>
                </c:pt>
                <c:pt idx="71">
                  <c:v>7.4170098533242696E-4</c:v>
                </c:pt>
                <c:pt idx="72">
                  <c:v>6.9719892621248139E-4</c:v>
                </c:pt>
                <c:pt idx="73">
                  <c:v>6.5536699063973235E-4</c:v>
                </c:pt>
                <c:pt idx="74">
                  <c:v>6.1604497120134845E-4</c:v>
                </c:pt>
                <c:pt idx="75">
                  <c:v>5.7908227292926759E-4</c:v>
                </c:pt>
                <c:pt idx="76">
                  <c:v>5.4433733655351161E-4</c:v>
                </c:pt>
                <c:pt idx="77">
                  <c:v>5.116770963603008E-4</c:v>
                </c:pt>
                <c:pt idx="78">
                  <c:v>4.8097647057868283E-4</c:v>
                </c:pt>
                <c:pt idx="79">
                  <c:v>4.5211788234396176E-4</c:v>
                </c:pt>
                <c:pt idx="80">
                  <c:v>4.2499080940332408E-4</c:v>
                </c:pt>
                <c:pt idx="81">
                  <c:v>3.9949136083912467E-4</c:v>
                </c:pt>
                <c:pt idx="82">
                  <c:v>3.7552187918877714E-4</c:v>
                </c:pt>
                <c:pt idx="83">
                  <c:v>3.5299056643745051E-4</c:v>
                </c:pt>
                <c:pt idx="84">
                  <c:v>3.3181113245120349E-4</c:v>
                </c:pt>
                <c:pt idx="85">
                  <c:v>3.119024645041312E-4</c:v>
                </c:pt>
                <c:pt idx="86">
                  <c:v>2.9318831663388339E-4</c:v>
                </c:pt>
                <c:pt idx="87">
                  <c:v>2.7559701763585034E-4</c:v>
                </c:pt>
                <c:pt idx="88">
                  <c:v>2.5906119657769937E-4</c:v>
                </c:pt>
                <c:pt idx="89">
                  <c:v>2.4351752478303737E-4</c:v>
                </c:pt>
                <c:pt idx="90">
                  <c:v>2.2890647329605515E-4</c:v>
                </c:pt>
                <c:pt idx="91">
                  <c:v>2.1517208489829181E-4</c:v>
                </c:pt>
                <c:pt idx="92">
                  <c:v>2.0226175980439434E-4</c:v>
                </c:pt>
                <c:pt idx="93">
                  <c:v>1.9012605421613062E-4</c:v>
                </c:pt>
                <c:pt idx="94">
                  <c:v>1.7871849096316283E-4</c:v>
                </c:pt>
                <c:pt idx="95">
                  <c:v>1.6799538150537305E-4</c:v>
                </c:pt>
                <c:pt idx="96">
                  <c:v>1.5791565861505066E-4</c:v>
                </c:pt>
                <c:pt idx="97">
                  <c:v>1.4844071909814763E-4</c:v>
                </c:pt>
                <c:pt idx="98">
                  <c:v>1.3953427595225873E-4</c:v>
                </c:pt>
                <c:pt idx="99">
                  <c:v>1.3116221939512321E-4</c:v>
                </c:pt>
                <c:pt idx="100">
                  <c:v>1.2329248623141583E-4</c:v>
                </c:pt>
                <c:pt idx="101">
                  <c:v>1.1589493705753087E-4</c:v>
                </c:pt>
                <c:pt idx="102">
                  <c:v>1.0894124083407902E-4</c:v>
                </c:pt>
                <c:pt idx="103">
                  <c:v>1.0240476638403427E-4</c:v>
                </c:pt>
                <c:pt idx="104">
                  <c:v>9.6260480400992224E-5</c:v>
                </c:pt>
                <c:pt idx="105">
                  <c:v>9.0484851576932691E-5</c:v>
                </c:pt>
                <c:pt idx="106">
                  <c:v>8.5055760482316732E-5</c:v>
                </c:pt>
                <c:pt idx="107">
                  <c:v>7.9952414853377721E-5</c:v>
                </c:pt>
                <c:pt idx="108">
                  <c:v>7.5155269962175059E-5</c:v>
                </c:pt>
                <c:pt idx="109">
                  <c:v>7.0645953764444537E-5</c:v>
                </c:pt>
                <c:pt idx="110">
                  <c:v>6.6407196538577869E-5</c:v>
                </c:pt>
                <c:pt idx="111">
                  <c:v>6.2422764746263202E-5</c:v>
                </c:pt>
                <c:pt idx="112">
                  <c:v>5.8677398861487405E-5</c:v>
                </c:pt>
                <c:pt idx="113">
                  <c:v>5.5156754929798164E-5</c:v>
                </c:pt>
                <c:pt idx="114">
                  <c:v>5.1847349634010275E-5</c:v>
                </c:pt>
                <c:pt idx="115">
                  <c:v>4.8736508655969648E-5</c:v>
                </c:pt>
                <c:pt idx="116">
                  <c:v>4.5812318136611477E-5</c:v>
                </c:pt>
                <c:pt idx="117">
                  <c:v>4.3063579048414778E-5</c:v>
                </c:pt>
                <c:pt idx="118">
                  <c:v>4.0479764305509896E-5</c:v>
                </c:pt>
                <c:pt idx="119" formatCode="0.000%">
                  <c:v>3.80509784471793E-5</c:v>
                </c:pt>
                <c:pt idx="120">
                  <c:v>3.576791974034855E-5</c:v>
                </c:pt>
                <c:pt idx="121">
                  <c:v>3.3621844555927636E-5</c:v>
                </c:pt>
                <c:pt idx="122">
                  <c:v>3.1604533882571972E-5</c:v>
                </c:pt>
                <c:pt idx="123">
                  <c:v>2.9708261849617656E-5</c:v>
                </c:pt>
                <c:pt idx="124">
                  <c:v>2.7925766138640598E-5</c:v>
                </c:pt>
                <c:pt idx="125">
                  <c:v>2.6250220170322154E-5</c:v>
                </c:pt>
                <c:pt idx="126">
                  <c:v>2.467520696010283E-5</c:v>
                </c:pt>
                <c:pt idx="127">
                  <c:v>2.3194694542496658E-5</c:v>
                </c:pt>
                <c:pt idx="128">
                  <c:v>2.1803012869946859E-5</c:v>
                </c:pt>
                <c:pt idx="129">
                  <c:v>2.0494832097750048E-5</c:v>
                </c:pt>
                <c:pt idx="130">
                  <c:v>1.9265142171885043E-5</c:v>
                </c:pt>
                <c:pt idx="131">
                  <c:v>1.8109233641571939E-5</c:v>
                </c:pt>
                <c:pt idx="132">
                  <c:v>1.7022679623077624E-5</c:v>
                </c:pt>
                <c:pt idx="133">
                  <c:v>1.6001318845692966E-5</c:v>
                </c:pt>
                <c:pt idx="134">
                  <c:v>1.5041239714951389E-5</c:v>
                </c:pt>
                <c:pt idx="135">
                  <c:v>1.4138765332054303E-5</c:v>
                </c:pt>
                <c:pt idx="136">
                  <c:v>1.3290439412131047E-5</c:v>
                </c:pt>
                <c:pt idx="137">
                  <c:v>1.2493013047403182E-5</c:v>
                </c:pt>
                <c:pt idx="138">
                  <c:v>1.1743432264558992E-5</c:v>
                </c:pt>
                <c:pt idx="139">
                  <c:v>1.1038826328685451E-5</c:v>
                </c:pt>
                <c:pt idx="140">
                  <c:v>1.0376496748964325E-5</c:v>
                </c:pt>
                <c:pt idx="141">
                  <c:v>9.7539069440264644E-6</c:v>
                </c:pt>
                <c:pt idx="142">
                  <c:v>9.1686725273848773E-6</c:v>
                </c:pt>
                <c:pt idx="143">
                  <c:v>8.6185521757417821E-6</c:v>
                </c:pt>
                <c:pt idx="144">
                  <c:v>8.1014390451972783E-6</c:v>
                </c:pt>
                <c:pt idx="145">
                  <c:v>7.6153527024854411E-6</c:v>
                </c:pt>
                <c:pt idx="146">
                  <c:v>7.158431540336314E-6</c:v>
                </c:pt>
                <c:pt idx="147">
                  <c:v>6.7289256479161344E-6</c:v>
                </c:pt>
                <c:pt idx="148">
                  <c:v>6.3251901090411671E-6</c:v>
                </c:pt>
                <c:pt idx="149">
                  <c:v>5.9456787024986963E-6</c:v>
                </c:pt>
                <c:pt idx="150">
                  <c:v>5.5889379803487744E-6</c:v>
                </c:pt>
                <c:pt idx="151">
                  <c:v>5.2536017015278482E-6</c:v>
                </c:pt>
                <c:pt idx="152">
                  <c:v>4.9383855994361771E-6</c:v>
                </c:pt>
                <c:pt idx="153">
                  <c:v>4.6420824634700063E-6</c:v>
                </c:pt>
                <c:pt idx="154">
                  <c:v>4.3635575156618065E-6</c:v>
                </c:pt>
                <c:pt idx="155">
                  <c:v>4.1017440647220971E-6</c:v>
                </c:pt>
                <c:pt idx="156">
                  <c:v>3.8556394208387721E-6</c:v>
                </c:pt>
                <c:pt idx="157">
                  <c:v>3.6243010555884447E-6</c:v>
                </c:pt>
                <c:pt idx="158">
                  <c:v>3.4068429922531386E-6</c:v>
                </c:pt>
                <c:pt idx="159">
                  <c:v>3.2024324127179497E-6</c:v>
                </c:pt>
                <c:pt idx="160">
                  <c:v>3.0102864679548729E-6</c:v>
                </c:pt>
                <c:pt idx="161">
                  <c:v>2.829669279877581E-6</c:v>
                </c:pt>
                <c:pt idx="162">
                  <c:v>2.6598891230849258E-6</c:v>
                </c:pt>
                <c:pt idx="163">
                  <c:v>2.5002957756998301E-6</c:v>
                </c:pt>
                <c:pt idx="164">
                  <c:v>2.3502780291578404E-6</c:v>
                </c:pt>
                <c:pt idx="165">
                  <c:v>2.2092613474083697E-6</c:v>
                </c:pt>
                <c:pt idx="166">
                  <c:v>2.0767056665638677E-6</c:v>
                </c:pt>
                <c:pt idx="167">
                  <c:v>1.9521033265700357E-6</c:v>
                </c:pt>
                <c:pt idx="168">
                  <c:v>1.8349771269758332E-6</c:v>
                </c:pt>
                <c:pt idx="169">
                  <c:v>1.7248784993572834E-6</c:v>
                </c:pt>
                <c:pt idx="170">
                  <c:v>1.6213857893958463E-6</c:v>
                </c:pt>
                <c:pt idx="171">
                  <c:v>1.5241026420320956E-6</c:v>
                </c:pt>
                <c:pt idx="172">
                  <c:v>1.4326564835101697E-6</c:v>
                </c:pt>
                <c:pt idx="173">
                  <c:v>1.3466970944995593E-6</c:v>
                </c:pt>
                <c:pt idx="174">
                  <c:v>1.265895268829586E-6</c:v>
                </c:pt>
                <c:pt idx="175">
                  <c:v>1.1899415526998106E-6</c:v>
                </c:pt>
                <c:pt idx="176">
                  <c:v>1.1185450595378219E-6</c:v>
                </c:pt>
                <c:pt idx="177">
                  <c:v>1.0514323559655527E-6</c:v>
                </c:pt>
                <c:pt idx="178">
                  <c:v>9.8834641460761966E-7</c:v>
                </c:pt>
                <c:pt idx="179">
                  <c:v>9.2904562973116228E-7</c:v>
                </c:pt>
                <c:pt idx="180">
                  <c:v>8.7330289194729261E-7</c:v>
                </c:pt>
                <c:pt idx="181">
                  <c:v>8.2090471843045496E-7</c:v>
                </c:pt>
                <c:pt idx="182">
                  <c:v>7.7165043532462775E-7</c:v>
                </c:pt>
                <c:pt idx="183">
                  <c:v>7.2535140920515E-7</c:v>
                </c:pt>
                <c:pt idx="184">
                  <c:v>6.8183032465284108E-7</c:v>
                </c:pt>
                <c:pt idx="185">
                  <c:v>6.4092050517367048E-7</c:v>
                </c:pt>
                <c:pt idx="186">
                  <c:v>6.0246527486325032E-7</c:v>
                </c:pt>
                <c:pt idx="187">
                  <c:v>5.6631735837145524E-7</c:v>
                </c:pt>
                <c:pt idx="188">
                  <c:v>5.3233831686916798E-7</c:v>
                </c:pt>
                <c:pt idx="189">
                  <c:v>5.0039801785701779E-7</c:v>
                </c:pt>
                <c:pt idx="190">
                  <c:v>4.7037413678559682E-7</c:v>
                </c:pt>
                <c:pt idx="191">
                  <c:v>4.4215168857846099E-7</c:v>
                </c:pt>
                <c:pt idx="192">
                  <c:v>4.1562258726375333E-7</c:v>
                </c:pt>
                <c:pt idx="193">
                  <c:v>3.9068523202792808E-7</c:v>
                </c:pt>
                <c:pt idx="194">
                  <c:v>3.6724411810625235E-7</c:v>
                </c:pt>
                <c:pt idx="195">
                  <c:v>3.4520947101987721E-7</c:v>
                </c:pt>
                <c:pt idx="196">
                  <c:v>3.2449690275868467E-7</c:v>
                </c:pt>
                <c:pt idx="197">
                  <c:v>3.0502708859316351E-7</c:v>
                </c:pt>
                <c:pt idx="198">
                  <c:v>2.8672546327757374E-7</c:v>
                </c:pt>
                <c:pt idx="199" formatCode="0.00000%">
                  <c:v>2.6952193548091929E-7</c:v>
                </c:pt>
                <c:pt idx="200">
                  <c:v>2.5335061935206416E-7</c:v>
                </c:pt>
                <c:pt idx="201">
                  <c:v>2.3814958219094025E-7</c:v>
                </c:pt>
                <c:pt idx="202">
                  <c:v>2.2386060725948386E-7</c:v>
                </c:pt>
                <c:pt idx="203">
                  <c:v>2.1042897082391481E-7</c:v>
                </c:pt>
                <c:pt idx="204">
                  <c:v>1.9780323257447996E-7</c:v>
                </c:pt>
                <c:pt idx="205">
                  <c:v>1.8593503862001111E-7</c:v>
                </c:pt>
                <c:pt idx="206">
                  <c:v>1.7477893630281048E-7</c:v>
                </c:pt>
                <c:pt idx="207">
                  <c:v>1.6429220012464181E-7</c:v>
                </c:pt>
                <c:pt idx="208">
                  <c:v>1.5443466811716332E-7</c:v>
                </c:pt>
                <c:pt idx="209">
                  <c:v>1.4516858803013352E-7</c:v>
                </c:pt>
                <c:pt idx="210">
                  <c:v>1.3645847274832551E-7</c:v>
                </c:pt>
                <c:pt idx="211">
                  <c:v>1.2827096438342598E-7</c:v>
                </c:pt>
                <c:pt idx="212">
                  <c:v>1.205747065204204E-7</c:v>
                </c:pt>
                <c:pt idx="213">
                  <c:v>1.1334022412919516E-7</c:v>
                </c:pt>
                <c:pt idx="214">
                  <c:v>1.0653981068144348E-7</c:v>
                </c:pt>
                <c:pt idx="215">
                  <c:v>1.0014742204055685E-7</c:v>
                </c:pt>
                <c:pt idx="216">
                  <c:v>9.4138576718123444E-8</c:v>
                </c:pt>
                <c:pt idx="217">
                  <c:v>8.8490262115036039E-8</c:v>
                </c:pt>
                <c:pt idx="218">
                  <c:v>8.3180846388133875E-8</c:v>
                </c:pt>
                <c:pt idx="219">
                  <c:v>7.8189995604845842E-8</c:v>
                </c:pt>
                <c:pt idx="220">
                  <c:v>7.3498595868555103E-8</c:v>
                </c:pt>
                <c:pt idx="221">
                  <c:v>6.9088680116441786E-8</c:v>
                </c:pt>
                <c:pt idx="222">
                  <c:v>6.4943359309455288E-8</c:v>
                </c:pt>
                <c:pt idx="223">
                  <c:v>6.1046757750887967E-8</c:v>
                </c:pt>
                <c:pt idx="224">
                  <c:v>5.7383952285834687E-8</c:v>
                </c:pt>
                <c:pt idx="225">
                  <c:v>5.3940915148684606E-8</c:v>
                </c:pt>
                <c:pt idx="226">
                  <c:v>5.0704460239763518E-8</c:v>
                </c:pt>
                <c:pt idx="227">
                  <c:v>4.7662192625377701E-8</c:v>
                </c:pt>
                <c:pt idx="228">
                  <c:v>4.4802461067855046E-8</c:v>
                </c:pt>
                <c:pt idx="229">
                  <c:v>4.2114313403783736E-8</c:v>
                </c:pt>
                <c:pt idx="230">
                  <c:v>3.9587454599556722E-8</c:v>
                </c:pt>
                <c:pt idx="231">
                  <c:v>3.7212207323583314E-8</c:v>
                </c:pt>
                <c:pt idx="232">
                  <c:v>3.4979474884168318E-8</c:v>
                </c:pt>
                <c:pt idx="233">
                  <c:v>3.2880706391118212E-8</c:v>
                </c:pt>
                <c:pt idx="234">
                  <c:v>3.0907864007651127E-8</c:v>
                </c:pt>
                <c:pt idx="235">
                  <c:v>2.9053392167192053E-8</c:v>
                </c:pt>
                <c:pt idx="236">
                  <c:v>2.7310188637160531E-8</c:v>
                </c:pt>
                <c:pt idx="237">
                  <c:v>2.5671577318930894E-8</c:v>
                </c:pt>
                <c:pt idx="238">
                  <c:v>2.4131282679795043E-8</c:v>
                </c:pt>
                <c:pt idx="239">
                  <c:v>2.2683405719007341E-8</c:v>
                </c:pt>
                <c:pt idx="240">
                  <c:v>2.1322401375866899E-8</c:v>
                </c:pt>
                <c:pt idx="241">
                  <c:v>2.0043057293314888E-8</c:v>
                </c:pt>
                <c:pt idx="242">
                  <c:v>1.8840473855715992E-8</c:v>
                </c:pt>
                <c:pt idx="243">
                  <c:v>1.7710045424373028E-8</c:v>
                </c:pt>
                <c:pt idx="244">
                  <c:v>1.664744269891065E-8</c:v>
                </c:pt>
                <c:pt idx="245">
                  <c:v>1.5648596136976011E-8</c:v>
                </c:pt>
                <c:pt idx="246">
                  <c:v>1.4709680368757451E-8</c:v>
                </c:pt>
                <c:pt idx="247">
                  <c:v>1.3827099546632002E-8</c:v>
                </c:pt>
                <c:pt idx="248">
                  <c:v>1.2997473573834084E-8</c:v>
                </c:pt>
                <c:pt idx="249">
                  <c:v>1.2217625159404037E-8</c:v>
                </c:pt>
                <c:pt idx="250">
                  <c:v>1.1484567649839795E-8</c:v>
                </c:pt>
                <c:pt idx="251">
                  <c:v>1.0795493590849407E-8</c:v>
                </c:pt>
                <c:pt idx="252">
                  <c:v>1.0147763975398443E-8</c:v>
                </c:pt>
                <c:pt idx="253">
                  <c:v>9.5388981368745347E-9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D6-4026-9FB5-9AA7AB645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1200"/>
        <c:axId val="1"/>
      </c:lineChart>
      <c:catAx>
        <c:axId val="36160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  <c:max val="0.06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601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68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536719374872541"/>
          <c:y val="8.9837772386336084E-2"/>
          <c:w val="0.83276605925310454"/>
          <c:h val="0.89384648828831526"/>
        </c:manualLayout>
      </c:layout>
      <c:lineChart>
        <c:grouping val="standard"/>
        <c:varyColors val="0"/>
        <c:ser>
          <c:idx val="0"/>
          <c:order val="0"/>
          <c:tx>
            <c:strRef>
              <c:f>'sigma esp INTESA+BMW'!$B$1</c:f>
              <c:strCache>
                <c:ptCount val="1"/>
                <c:pt idx="0">
                  <c:v>Intesa SP</c:v>
                </c:pt>
              </c:strCache>
            </c:strRef>
          </c:tx>
          <c:marker>
            <c:symbol val="none"/>
          </c:marker>
          <c:cat>
            <c:numRef>
              <c:f>'sigma esp INTESA+BMW'!$A$2:$A$301</c:f>
              <c:numCache>
                <c:formatCode>m/d/yyyy</c:formatCode>
                <c:ptCount val="300"/>
                <c:pt idx="0">
                  <c:v>45898</c:v>
                </c:pt>
                <c:pt idx="1">
                  <c:v>45897</c:v>
                </c:pt>
                <c:pt idx="2">
                  <c:v>45896</c:v>
                </c:pt>
                <c:pt idx="3">
                  <c:v>45895</c:v>
                </c:pt>
                <c:pt idx="4">
                  <c:v>45894</c:v>
                </c:pt>
                <c:pt idx="5">
                  <c:v>45891</c:v>
                </c:pt>
                <c:pt idx="6">
                  <c:v>45890</c:v>
                </c:pt>
                <c:pt idx="7">
                  <c:v>45889</c:v>
                </c:pt>
                <c:pt idx="8">
                  <c:v>45888</c:v>
                </c:pt>
                <c:pt idx="9">
                  <c:v>45887</c:v>
                </c:pt>
                <c:pt idx="10">
                  <c:v>45884</c:v>
                </c:pt>
                <c:pt idx="11">
                  <c:v>45883</c:v>
                </c:pt>
                <c:pt idx="12">
                  <c:v>45882</c:v>
                </c:pt>
                <c:pt idx="13">
                  <c:v>45881</c:v>
                </c:pt>
                <c:pt idx="14">
                  <c:v>45880</c:v>
                </c:pt>
                <c:pt idx="15">
                  <c:v>45877</c:v>
                </c:pt>
                <c:pt idx="16">
                  <c:v>45876</c:v>
                </c:pt>
                <c:pt idx="17">
                  <c:v>45875</c:v>
                </c:pt>
                <c:pt idx="18">
                  <c:v>45874</c:v>
                </c:pt>
                <c:pt idx="19">
                  <c:v>45873</c:v>
                </c:pt>
                <c:pt idx="20">
                  <c:v>45870</c:v>
                </c:pt>
                <c:pt idx="21">
                  <c:v>45869</c:v>
                </c:pt>
                <c:pt idx="22">
                  <c:v>45868</c:v>
                </c:pt>
                <c:pt idx="23">
                  <c:v>45867</c:v>
                </c:pt>
                <c:pt idx="24">
                  <c:v>45866</c:v>
                </c:pt>
                <c:pt idx="25">
                  <c:v>45863</c:v>
                </c:pt>
                <c:pt idx="26">
                  <c:v>45862</c:v>
                </c:pt>
                <c:pt idx="27">
                  <c:v>45861</c:v>
                </c:pt>
                <c:pt idx="28">
                  <c:v>45860</c:v>
                </c:pt>
                <c:pt idx="29">
                  <c:v>45859</c:v>
                </c:pt>
                <c:pt idx="30">
                  <c:v>45856</c:v>
                </c:pt>
                <c:pt idx="31">
                  <c:v>45855</c:v>
                </c:pt>
                <c:pt idx="32">
                  <c:v>45854</c:v>
                </c:pt>
                <c:pt idx="33">
                  <c:v>45853</c:v>
                </c:pt>
                <c:pt idx="34">
                  <c:v>45852</c:v>
                </c:pt>
                <c:pt idx="35">
                  <c:v>45849</c:v>
                </c:pt>
                <c:pt idx="36">
                  <c:v>45848</c:v>
                </c:pt>
                <c:pt idx="37">
                  <c:v>45847</c:v>
                </c:pt>
                <c:pt idx="38">
                  <c:v>45846</c:v>
                </c:pt>
                <c:pt idx="39">
                  <c:v>45845</c:v>
                </c:pt>
                <c:pt idx="40">
                  <c:v>45842</c:v>
                </c:pt>
                <c:pt idx="41">
                  <c:v>45841</c:v>
                </c:pt>
                <c:pt idx="42">
                  <c:v>45840</c:v>
                </c:pt>
                <c:pt idx="43">
                  <c:v>45839</c:v>
                </c:pt>
                <c:pt idx="44">
                  <c:v>45838</c:v>
                </c:pt>
                <c:pt idx="45">
                  <c:v>45835</c:v>
                </c:pt>
                <c:pt idx="46">
                  <c:v>45834</c:v>
                </c:pt>
                <c:pt idx="47">
                  <c:v>45833</c:v>
                </c:pt>
                <c:pt idx="48">
                  <c:v>45832</c:v>
                </c:pt>
                <c:pt idx="49">
                  <c:v>45831</c:v>
                </c:pt>
                <c:pt idx="50">
                  <c:v>45828</c:v>
                </c:pt>
                <c:pt idx="51">
                  <c:v>45827</c:v>
                </c:pt>
                <c:pt idx="52">
                  <c:v>45826</c:v>
                </c:pt>
                <c:pt idx="53">
                  <c:v>45825</c:v>
                </c:pt>
                <c:pt idx="54">
                  <c:v>45824</c:v>
                </c:pt>
                <c:pt idx="55">
                  <c:v>45821</c:v>
                </c:pt>
                <c:pt idx="56">
                  <c:v>45820</c:v>
                </c:pt>
                <c:pt idx="57">
                  <c:v>45819</c:v>
                </c:pt>
                <c:pt idx="58">
                  <c:v>45818</c:v>
                </c:pt>
                <c:pt idx="59">
                  <c:v>45817</c:v>
                </c:pt>
                <c:pt idx="60">
                  <c:v>45814</c:v>
                </c:pt>
                <c:pt idx="61">
                  <c:v>45813</c:v>
                </c:pt>
                <c:pt idx="62">
                  <c:v>45812</c:v>
                </c:pt>
                <c:pt idx="63">
                  <c:v>45811</c:v>
                </c:pt>
                <c:pt idx="64">
                  <c:v>45810</c:v>
                </c:pt>
                <c:pt idx="65">
                  <c:v>45807</c:v>
                </c:pt>
                <c:pt idx="66">
                  <c:v>45806</c:v>
                </c:pt>
                <c:pt idx="67">
                  <c:v>45805</c:v>
                </c:pt>
                <c:pt idx="68">
                  <c:v>45804</c:v>
                </c:pt>
                <c:pt idx="69">
                  <c:v>45803</c:v>
                </c:pt>
                <c:pt idx="70">
                  <c:v>45800</c:v>
                </c:pt>
                <c:pt idx="71">
                  <c:v>45799</c:v>
                </c:pt>
                <c:pt idx="72">
                  <c:v>45798</c:v>
                </c:pt>
                <c:pt idx="73">
                  <c:v>45797</c:v>
                </c:pt>
                <c:pt idx="74">
                  <c:v>45796</c:v>
                </c:pt>
                <c:pt idx="75">
                  <c:v>45793</c:v>
                </c:pt>
                <c:pt idx="76">
                  <c:v>45792</c:v>
                </c:pt>
                <c:pt idx="77">
                  <c:v>45791</c:v>
                </c:pt>
                <c:pt idx="78">
                  <c:v>45790</c:v>
                </c:pt>
                <c:pt idx="79">
                  <c:v>45789</c:v>
                </c:pt>
                <c:pt idx="80">
                  <c:v>45786</c:v>
                </c:pt>
                <c:pt idx="81">
                  <c:v>45785</c:v>
                </c:pt>
                <c:pt idx="82">
                  <c:v>45784</c:v>
                </c:pt>
                <c:pt idx="83">
                  <c:v>45783</c:v>
                </c:pt>
                <c:pt idx="84">
                  <c:v>45782</c:v>
                </c:pt>
                <c:pt idx="85">
                  <c:v>45779</c:v>
                </c:pt>
                <c:pt idx="86">
                  <c:v>45778</c:v>
                </c:pt>
                <c:pt idx="87">
                  <c:v>45777</c:v>
                </c:pt>
                <c:pt idx="88">
                  <c:v>45776</c:v>
                </c:pt>
                <c:pt idx="89">
                  <c:v>45775</c:v>
                </c:pt>
                <c:pt idx="90">
                  <c:v>45772</c:v>
                </c:pt>
                <c:pt idx="91">
                  <c:v>45771</c:v>
                </c:pt>
                <c:pt idx="92">
                  <c:v>45770</c:v>
                </c:pt>
                <c:pt idx="93">
                  <c:v>45769</c:v>
                </c:pt>
                <c:pt idx="94">
                  <c:v>45768</c:v>
                </c:pt>
                <c:pt idx="95">
                  <c:v>45765</c:v>
                </c:pt>
                <c:pt idx="96">
                  <c:v>45764</c:v>
                </c:pt>
                <c:pt idx="97">
                  <c:v>45763</c:v>
                </c:pt>
                <c:pt idx="98">
                  <c:v>45762</c:v>
                </c:pt>
                <c:pt idx="99">
                  <c:v>45761</c:v>
                </c:pt>
                <c:pt idx="100">
                  <c:v>45758</c:v>
                </c:pt>
                <c:pt idx="101">
                  <c:v>45757</c:v>
                </c:pt>
                <c:pt idx="102">
                  <c:v>45756</c:v>
                </c:pt>
                <c:pt idx="103">
                  <c:v>45755</c:v>
                </c:pt>
                <c:pt idx="104">
                  <c:v>45754</c:v>
                </c:pt>
                <c:pt idx="105">
                  <c:v>45751</c:v>
                </c:pt>
                <c:pt idx="106">
                  <c:v>45750</c:v>
                </c:pt>
                <c:pt idx="107">
                  <c:v>45749</c:v>
                </c:pt>
                <c:pt idx="108">
                  <c:v>45748</c:v>
                </c:pt>
                <c:pt idx="109">
                  <c:v>45747</c:v>
                </c:pt>
                <c:pt idx="110">
                  <c:v>45744</c:v>
                </c:pt>
                <c:pt idx="111">
                  <c:v>45743</c:v>
                </c:pt>
                <c:pt idx="112">
                  <c:v>45742</c:v>
                </c:pt>
                <c:pt idx="113">
                  <c:v>45741</c:v>
                </c:pt>
                <c:pt idx="114">
                  <c:v>45740</c:v>
                </c:pt>
                <c:pt idx="115">
                  <c:v>45737</c:v>
                </c:pt>
                <c:pt idx="116">
                  <c:v>45736</c:v>
                </c:pt>
                <c:pt idx="117">
                  <c:v>45735</c:v>
                </c:pt>
                <c:pt idx="118">
                  <c:v>45734</c:v>
                </c:pt>
                <c:pt idx="119">
                  <c:v>45733</c:v>
                </c:pt>
                <c:pt idx="120">
                  <c:v>45730</c:v>
                </c:pt>
                <c:pt idx="121">
                  <c:v>45729</c:v>
                </c:pt>
                <c:pt idx="122">
                  <c:v>45728</c:v>
                </c:pt>
                <c:pt idx="123">
                  <c:v>45727</c:v>
                </c:pt>
                <c:pt idx="124">
                  <c:v>45726</c:v>
                </c:pt>
                <c:pt idx="125">
                  <c:v>45723</c:v>
                </c:pt>
                <c:pt idx="126">
                  <c:v>45722</c:v>
                </c:pt>
                <c:pt idx="127">
                  <c:v>45721</c:v>
                </c:pt>
                <c:pt idx="128">
                  <c:v>45720</c:v>
                </c:pt>
                <c:pt idx="129">
                  <c:v>45719</c:v>
                </c:pt>
                <c:pt idx="130">
                  <c:v>45716</c:v>
                </c:pt>
                <c:pt idx="131">
                  <c:v>45715</c:v>
                </c:pt>
                <c:pt idx="132">
                  <c:v>45714</c:v>
                </c:pt>
                <c:pt idx="133">
                  <c:v>45713</c:v>
                </c:pt>
                <c:pt idx="134">
                  <c:v>45712</c:v>
                </c:pt>
                <c:pt idx="135">
                  <c:v>45709</c:v>
                </c:pt>
                <c:pt idx="136">
                  <c:v>45708</c:v>
                </c:pt>
                <c:pt idx="137">
                  <c:v>45707</c:v>
                </c:pt>
                <c:pt idx="138">
                  <c:v>45706</c:v>
                </c:pt>
                <c:pt idx="139">
                  <c:v>45705</c:v>
                </c:pt>
                <c:pt idx="140">
                  <c:v>45702</c:v>
                </c:pt>
                <c:pt idx="141">
                  <c:v>45701</c:v>
                </c:pt>
                <c:pt idx="142">
                  <c:v>45700</c:v>
                </c:pt>
                <c:pt idx="143">
                  <c:v>45699</c:v>
                </c:pt>
                <c:pt idx="144">
                  <c:v>45698</c:v>
                </c:pt>
                <c:pt idx="145">
                  <c:v>45695</c:v>
                </c:pt>
                <c:pt idx="146">
                  <c:v>45694</c:v>
                </c:pt>
                <c:pt idx="147">
                  <c:v>45693</c:v>
                </c:pt>
                <c:pt idx="148">
                  <c:v>45692</c:v>
                </c:pt>
                <c:pt idx="149">
                  <c:v>45691</c:v>
                </c:pt>
                <c:pt idx="150">
                  <c:v>45688</c:v>
                </c:pt>
                <c:pt idx="151">
                  <c:v>45687</c:v>
                </c:pt>
                <c:pt idx="152">
                  <c:v>45686</c:v>
                </c:pt>
                <c:pt idx="153">
                  <c:v>45685</c:v>
                </c:pt>
                <c:pt idx="154">
                  <c:v>45684</c:v>
                </c:pt>
                <c:pt idx="155">
                  <c:v>45681</c:v>
                </c:pt>
                <c:pt idx="156">
                  <c:v>45680</c:v>
                </c:pt>
                <c:pt idx="157">
                  <c:v>45679</c:v>
                </c:pt>
                <c:pt idx="158">
                  <c:v>45678</c:v>
                </c:pt>
                <c:pt idx="159">
                  <c:v>45677</c:v>
                </c:pt>
                <c:pt idx="160">
                  <c:v>45674</c:v>
                </c:pt>
                <c:pt idx="161">
                  <c:v>45673</c:v>
                </c:pt>
                <c:pt idx="162">
                  <c:v>45672</c:v>
                </c:pt>
                <c:pt idx="163">
                  <c:v>45671</c:v>
                </c:pt>
                <c:pt idx="164">
                  <c:v>45670</c:v>
                </c:pt>
                <c:pt idx="165">
                  <c:v>45667</c:v>
                </c:pt>
                <c:pt idx="166">
                  <c:v>45666</c:v>
                </c:pt>
                <c:pt idx="167">
                  <c:v>45665</c:v>
                </c:pt>
                <c:pt idx="168">
                  <c:v>45664</c:v>
                </c:pt>
                <c:pt idx="169">
                  <c:v>45663</c:v>
                </c:pt>
                <c:pt idx="170">
                  <c:v>45660</c:v>
                </c:pt>
                <c:pt idx="171">
                  <c:v>45659</c:v>
                </c:pt>
                <c:pt idx="172">
                  <c:v>45658</c:v>
                </c:pt>
                <c:pt idx="173">
                  <c:v>45657</c:v>
                </c:pt>
                <c:pt idx="174">
                  <c:v>45656</c:v>
                </c:pt>
                <c:pt idx="175">
                  <c:v>45653</c:v>
                </c:pt>
                <c:pt idx="176">
                  <c:v>45652</c:v>
                </c:pt>
                <c:pt idx="177">
                  <c:v>45651</c:v>
                </c:pt>
                <c:pt idx="178">
                  <c:v>45650</c:v>
                </c:pt>
                <c:pt idx="179">
                  <c:v>45649</c:v>
                </c:pt>
                <c:pt idx="180">
                  <c:v>45646</c:v>
                </c:pt>
                <c:pt idx="181">
                  <c:v>45645</c:v>
                </c:pt>
                <c:pt idx="182">
                  <c:v>45644</c:v>
                </c:pt>
                <c:pt idx="183">
                  <c:v>45643</c:v>
                </c:pt>
                <c:pt idx="184">
                  <c:v>45642</c:v>
                </c:pt>
                <c:pt idx="185">
                  <c:v>45639</c:v>
                </c:pt>
                <c:pt idx="186">
                  <c:v>45638</c:v>
                </c:pt>
                <c:pt idx="187">
                  <c:v>45637</c:v>
                </c:pt>
                <c:pt idx="188">
                  <c:v>45636</c:v>
                </c:pt>
                <c:pt idx="189">
                  <c:v>45635</c:v>
                </c:pt>
                <c:pt idx="190">
                  <c:v>45632</c:v>
                </c:pt>
                <c:pt idx="191">
                  <c:v>45631</c:v>
                </c:pt>
                <c:pt idx="192">
                  <c:v>45630</c:v>
                </c:pt>
                <c:pt idx="193">
                  <c:v>45629</c:v>
                </c:pt>
                <c:pt idx="194">
                  <c:v>45628</c:v>
                </c:pt>
                <c:pt idx="195">
                  <c:v>45625</c:v>
                </c:pt>
                <c:pt idx="196">
                  <c:v>45624</c:v>
                </c:pt>
                <c:pt idx="197">
                  <c:v>45623</c:v>
                </c:pt>
                <c:pt idx="198">
                  <c:v>45622</c:v>
                </c:pt>
                <c:pt idx="199">
                  <c:v>45621</c:v>
                </c:pt>
                <c:pt idx="200">
                  <c:v>45618</c:v>
                </c:pt>
                <c:pt idx="201">
                  <c:v>45617</c:v>
                </c:pt>
                <c:pt idx="202">
                  <c:v>45616</c:v>
                </c:pt>
                <c:pt idx="203">
                  <c:v>45615</c:v>
                </c:pt>
                <c:pt idx="204">
                  <c:v>45614</c:v>
                </c:pt>
                <c:pt idx="205">
                  <c:v>45611</c:v>
                </c:pt>
                <c:pt idx="206">
                  <c:v>45610</c:v>
                </c:pt>
                <c:pt idx="207">
                  <c:v>45609</c:v>
                </c:pt>
                <c:pt idx="208">
                  <c:v>45608</c:v>
                </c:pt>
                <c:pt idx="209">
                  <c:v>45607</c:v>
                </c:pt>
                <c:pt idx="210">
                  <c:v>45604</c:v>
                </c:pt>
                <c:pt idx="211">
                  <c:v>45603</c:v>
                </c:pt>
                <c:pt idx="212">
                  <c:v>45602</c:v>
                </c:pt>
                <c:pt idx="213">
                  <c:v>45601</c:v>
                </c:pt>
                <c:pt idx="214">
                  <c:v>45600</c:v>
                </c:pt>
                <c:pt idx="215">
                  <c:v>45597</c:v>
                </c:pt>
                <c:pt idx="216">
                  <c:v>45596</c:v>
                </c:pt>
                <c:pt idx="217">
                  <c:v>45595</c:v>
                </c:pt>
                <c:pt idx="218">
                  <c:v>45594</c:v>
                </c:pt>
                <c:pt idx="219">
                  <c:v>45593</c:v>
                </c:pt>
                <c:pt idx="220">
                  <c:v>45590</c:v>
                </c:pt>
                <c:pt idx="221">
                  <c:v>45589</c:v>
                </c:pt>
                <c:pt idx="222">
                  <c:v>45588</c:v>
                </c:pt>
                <c:pt idx="223">
                  <c:v>45587</c:v>
                </c:pt>
                <c:pt idx="224">
                  <c:v>45586</c:v>
                </c:pt>
                <c:pt idx="225">
                  <c:v>45583</c:v>
                </c:pt>
                <c:pt idx="226">
                  <c:v>45582</c:v>
                </c:pt>
                <c:pt idx="227">
                  <c:v>45581</c:v>
                </c:pt>
                <c:pt idx="228">
                  <c:v>45580</c:v>
                </c:pt>
                <c:pt idx="229">
                  <c:v>45579</c:v>
                </c:pt>
                <c:pt idx="230">
                  <c:v>45576</c:v>
                </c:pt>
                <c:pt idx="231">
                  <c:v>45575</c:v>
                </c:pt>
                <c:pt idx="232">
                  <c:v>45574</c:v>
                </c:pt>
                <c:pt idx="233">
                  <c:v>45573</c:v>
                </c:pt>
                <c:pt idx="234">
                  <c:v>45572</c:v>
                </c:pt>
                <c:pt idx="235">
                  <c:v>45569</c:v>
                </c:pt>
                <c:pt idx="236">
                  <c:v>45568</c:v>
                </c:pt>
                <c:pt idx="237">
                  <c:v>45567</c:v>
                </c:pt>
                <c:pt idx="238">
                  <c:v>45566</c:v>
                </c:pt>
                <c:pt idx="239">
                  <c:v>45565</c:v>
                </c:pt>
                <c:pt idx="240">
                  <c:v>45562</c:v>
                </c:pt>
                <c:pt idx="241">
                  <c:v>45561</c:v>
                </c:pt>
                <c:pt idx="242">
                  <c:v>45560</c:v>
                </c:pt>
                <c:pt idx="243">
                  <c:v>45559</c:v>
                </c:pt>
                <c:pt idx="244">
                  <c:v>45558</c:v>
                </c:pt>
                <c:pt idx="245">
                  <c:v>45555</c:v>
                </c:pt>
                <c:pt idx="246">
                  <c:v>45554</c:v>
                </c:pt>
                <c:pt idx="247">
                  <c:v>45553</c:v>
                </c:pt>
                <c:pt idx="248">
                  <c:v>45552</c:v>
                </c:pt>
                <c:pt idx="249">
                  <c:v>45551</c:v>
                </c:pt>
                <c:pt idx="250">
                  <c:v>45548</c:v>
                </c:pt>
                <c:pt idx="251">
                  <c:v>45547</c:v>
                </c:pt>
                <c:pt idx="252">
                  <c:v>45546</c:v>
                </c:pt>
                <c:pt idx="253">
                  <c:v>45545</c:v>
                </c:pt>
                <c:pt idx="254">
                  <c:v>45544</c:v>
                </c:pt>
                <c:pt idx="255">
                  <c:v>45541</c:v>
                </c:pt>
                <c:pt idx="256">
                  <c:v>45540</c:v>
                </c:pt>
                <c:pt idx="257">
                  <c:v>45539</c:v>
                </c:pt>
                <c:pt idx="258">
                  <c:v>45538</c:v>
                </c:pt>
                <c:pt idx="259">
                  <c:v>45537</c:v>
                </c:pt>
                <c:pt idx="260">
                  <c:v>45534</c:v>
                </c:pt>
                <c:pt idx="261">
                  <c:v>45533</c:v>
                </c:pt>
                <c:pt idx="262">
                  <c:v>45532</c:v>
                </c:pt>
                <c:pt idx="263">
                  <c:v>45531</c:v>
                </c:pt>
                <c:pt idx="264">
                  <c:v>45530</c:v>
                </c:pt>
                <c:pt idx="265">
                  <c:v>45527</c:v>
                </c:pt>
                <c:pt idx="266">
                  <c:v>45526</c:v>
                </c:pt>
                <c:pt idx="267">
                  <c:v>45525</c:v>
                </c:pt>
                <c:pt idx="268">
                  <c:v>45524</c:v>
                </c:pt>
                <c:pt idx="269">
                  <c:v>45523</c:v>
                </c:pt>
                <c:pt idx="270">
                  <c:v>45520</c:v>
                </c:pt>
                <c:pt idx="271">
                  <c:v>45519</c:v>
                </c:pt>
                <c:pt idx="272">
                  <c:v>45518</c:v>
                </c:pt>
                <c:pt idx="273">
                  <c:v>45517</c:v>
                </c:pt>
                <c:pt idx="274">
                  <c:v>45516</c:v>
                </c:pt>
                <c:pt idx="275">
                  <c:v>45513</c:v>
                </c:pt>
                <c:pt idx="276">
                  <c:v>45512</c:v>
                </c:pt>
                <c:pt idx="277">
                  <c:v>45511</c:v>
                </c:pt>
                <c:pt idx="278">
                  <c:v>45510</c:v>
                </c:pt>
                <c:pt idx="279">
                  <c:v>45509</c:v>
                </c:pt>
                <c:pt idx="280">
                  <c:v>45506</c:v>
                </c:pt>
                <c:pt idx="281">
                  <c:v>45505</c:v>
                </c:pt>
                <c:pt idx="282">
                  <c:v>45504</c:v>
                </c:pt>
                <c:pt idx="283">
                  <c:v>45503</c:v>
                </c:pt>
                <c:pt idx="284">
                  <c:v>45502</c:v>
                </c:pt>
                <c:pt idx="285">
                  <c:v>45499</c:v>
                </c:pt>
                <c:pt idx="286">
                  <c:v>45498</c:v>
                </c:pt>
                <c:pt idx="287">
                  <c:v>45497</c:v>
                </c:pt>
                <c:pt idx="288">
                  <c:v>45496</c:v>
                </c:pt>
                <c:pt idx="289">
                  <c:v>45495</c:v>
                </c:pt>
                <c:pt idx="290">
                  <c:v>45492</c:v>
                </c:pt>
                <c:pt idx="291">
                  <c:v>45491</c:v>
                </c:pt>
                <c:pt idx="292">
                  <c:v>45490</c:v>
                </c:pt>
                <c:pt idx="293">
                  <c:v>45489</c:v>
                </c:pt>
                <c:pt idx="294">
                  <c:v>45488</c:v>
                </c:pt>
                <c:pt idx="295">
                  <c:v>45485</c:v>
                </c:pt>
                <c:pt idx="296">
                  <c:v>45484</c:v>
                </c:pt>
                <c:pt idx="297">
                  <c:v>45483</c:v>
                </c:pt>
                <c:pt idx="298">
                  <c:v>45482</c:v>
                </c:pt>
                <c:pt idx="299">
                  <c:v>45481</c:v>
                </c:pt>
              </c:numCache>
            </c:numRef>
          </c:cat>
          <c:val>
            <c:numRef>
              <c:f>'sigma esp INTESA+BMW'!$B$2:$B$301</c:f>
              <c:numCache>
                <c:formatCode>0.00%</c:formatCode>
                <c:ptCount val="300"/>
                <c:pt idx="0">
                  <c:v>-6.2858199297466831E-3</c:v>
                </c:pt>
                <c:pt idx="1">
                  <c:v>3.8975501113585574E-3</c:v>
                </c:pt>
                <c:pt idx="2">
                  <c:v>-2.5325615050651173E-2</c:v>
                </c:pt>
                <c:pt idx="3">
                  <c:v>-1.8988464951197909E-2</c:v>
                </c:pt>
                <c:pt idx="4">
                  <c:v>-1.2406947890819852E-3</c:v>
                </c:pt>
                <c:pt idx="5">
                  <c:v>5.8834016758781181E-3</c:v>
                </c:pt>
                <c:pt idx="6">
                  <c:v>6.4597164902206322E-3</c:v>
                </c:pt>
                <c:pt idx="7">
                  <c:v>-5.7091882247992908E-3</c:v>
                </c:pt>
                <c:pt idx="8">
                  <c:v>2.1133175441792777E-2</c:v>
                </c:pt>
                <c:pt idx="9">
                  <c:v>-3.6304229442730915E-3</c:v>
                </c:pt>
                <c:pt idx="10">
                  <c:v>0</c:v>
                </c:pt>
                <c:pt idx="11">
                  <c:v>1.4548802946593118E-2</c:v>
                </c:pt>
                <c:pt idx="12">
                  <c:v>1.6282987085906746E-2</c:v>
                </c:pt>
                <c:pt idx="13">
                  <c:v>3.3802816901408062E-3</c:v>
                </c:pt>
                <c:pt idx="14">
                  <c:v>-2.061469265367339E-3</c:v>
                </c:pt>
                <c:pt idx="15">
                  <c:v>1.4834537847090204E-2</c:v>
                </c:pt>
                <c:pt idx="16">
                  <c:v>1.6431471099941999E-2</c:v>
                </c:pt>
                <c:pt idx="17">
                  <c:v>7.9890880748247021E-3</c:v>
                </c:pt>
                <c:pt idx="18">
                  <c:v>-5.8117008911275185E-3</c:v>
                </c:pt>
                <c:pt idx="19">
                  <c:v>3.2399999999999984E-2</c:v>
                </c:pt>
                <c:pt idx="20">
                  <c:v>-5.5712936732766748E-2</c:v>
                </c:pt>
                <c:pt idx="21">
                  <c:v>-2.4143015112421715E-2</c:v>
                </c:pt>
                <c:pt idx="22">
                  <c:v>4.3863024240092294E-2</c:v>
                </c:pt>
                <c:pt idx="23">
                  <c:v>2.2222222222222306E-2</c:v>
                </c:pt>
                <c:pt idx="24">
                  <c:v>5.139355603874244E-3</c:v>
                </c:pt>
                <c:pt idx="25">
                  <c:v>-1.3817607579944084E-3</c:v>
                </c:pt>
                <c:pt idx="26">
                  <c:v>9.565563969709057E-3</c:v>
                </c:pt>
                <c:pt idx="27">
                  <c:v>1.9504266558309648E-2</c:v>
                </c:pt>
                <c:pt idx="28">
                  <c:v>-2.0312817387778469E-4</c:v>
                </c:pt>
                <c:pt idx="29">
                  <c:v>-1.6223889677550206E-3</c:v>
                </c:pt>
                <c:pt idx="30">
                  <c:v>1.1166379047811625E-3</c:v>
                </c:pt>
                <c:pt idx="31">
                  <c:v>8.2906857727739307E-3</c:v>
                </c:pt>
                <c:pt idx="32">
                  <c:v>1.8457752255946374E-3</c:v>
                </c:pt>
                <c:pt idx="33">
                  <c:v>-1.0953346855983648E-2</c:v>
                </c:pt>
                <c:pt idx="34">
                  <c:v>2.0325203252032089E-3</c:v>
                </c:pt>
                <c:pt idx="35">
                  <c:v>-1.3731582640072211E-2</c:v>
                </c:pt>
                <c:pt idx="36">
                  <c:v>-1.5686661404893342E-2</c:v>
                </c:pt>
                <c:pt idx="37">
                  <c:v>2.6326447954637486E-2</c:v>
                </c:pt>
                <c:pt idx="38">
                  <c:v>-1.0124531740419379E-4</c:v>
                </c:pt>
                <c:pt idx="39">
                  <c:v>1.4482333607230896E-2</c:v>
                </c:pt>
                <c:pt idx="40">
                  <c:v>-1.026735793432948E-2</c:v>
                </c:pt>
                <c:pt idx="41">
                  <c:v>6.239770867430436E-3</c:v>
                </c:pt>
                <c:pt idx="42">
                  <c:v>8.8751289989680397E-3</c:v>
                </c:pt>
                <c:pt idx="43">
                  <c:v>-9.5062864152100565E-3</c:v>
                </c:pt>
                <c:pt idx="44">
                  <c:v>2.7675276752766754E-3</c:v>
                </c:pt>
                <c:pt idx="45">
                  <c:v>1.4031805425631408E-2</c:v>
                </c:pt>
                <c:pt idx="46">
                  <c:v>-4.449503311258202E-3</c:v>
                </c:pt>
                <c:pt idx="47">
                  <c:v>-7.089283879585003E-3</c:v>
                </c:pt>
                <c:pt idx="48">
                  <c:v>2.3556630560521631E-2</c:v>
                </c:pt>
                <c:pt idx="49">
                  <c:v>-1.1949293433083978E-2</c:v>
                </c:pt>
                <c:pt idx="50">
                  <c:v>1.3052631578947427E-2</c:v>
                </c:pt>
                <c:pt idx="51">
                  <c:v>-1.4931563666528425E-2</c:v>
                </c:pt>
                <c:pt idx="52">
                  <c:v>4.3740887315142484E-3</c:v>
                </c:pt>
                <c:pt idx="53">
                  <c:v>-2.6955816781516012E-2</c:v>
                </c:pt>
                <c:pt idx="54">
                  <c:v>2.3545275386370742E-2</c:v>
                </c:pt>
                <c:pt idx="55">
                  <c:v>-8.1275720164609693E-3</c:v>
                </c:pt>
                <c:pt idx="56">
                  <c:v>-6.0333367419980856E-3</c:v>
                </c:pt>
                <c:pt idx="57">
                  <c:v>1.8440733531401171E-3</c:v>
                </c:pt>
                <c:pt idx="58">
                  <c:v>-2.6042706046697367E-2</c:v>
                </c:pt>
                <c:pt idx="59">
                  <c:v>-1.7928286852588553E-3</c:v>
                </c:pt>
                <c:pt idx="60">
                  <c:v>1.4551333872271458E-2</c:v>
                </c:pt>
                <c:pt idx="61">
                  <c:v>1.6329464927595839E-2</c:v>
                </c:pt>
                <c:pt idx="62">
                  <c:v>-4.7020341408565243E-3</c:v>
                </c:pt>
                <c:pt idx="63">
                  <c:v>-1.9383799224648162E-3</c:v>
                </c:pt>
                <c:pt idx="64">
                  <c:v>-1.832993890020436E-3</c:v>
                </c:pt>
                <c:pt idx="65">
                  <c:v>1.2162440733869339E-2</c:v>
                </c:pt>
                <c:pt idx="66">
                  <c:v>1.6518686764402245E-3</c:v>
                </c:pt>
                <c:pt idx="67">
                  <c:v>-4.1279669762637355E-4</c:v>
                </c:pt>
                <c:pt idx="68">
                  <c:v>2.3792283024722961E-3</c:v>
                </c:pt>
                <c:pt idx="69">
                  <c:v>1.7150673400673427E-2</c:v>
                </c:pt>
                <c:pt idx="70">
                  <c:v>-3.4930950446791342E-2</c:v>
                </c:pt>
                <c:pt idx="71">
                  <c:v>-5.4534437487374771E-3</c:v>
                </c:pt>
                <c:pt idx="72">
                  <c:v>5.6875888685759867E-3</c:v>
                </c:pt>
                <c:pt idx="73">
                  <c:v>1.275457724748E-2</c:v>
                </c:pt>
                <c:pt idx="74">
                  <c:v>-2.3209082688636581E-2</c:v>
                </c:pt>
                <c:pt idx="75">
                  <c:v>3.0150753768845367E-4</c:v>
                </c:pt>
                <c:pt idx="76">
                  <c:v>4.1376526390148943E-3</c:v>
                </c:pt>
                <c:pt idx="77">
                  <c:v>1.4019647973802748E-2</c:v>
                </c:pt>
                <c:pt idx="78">
                  <c:v>3.0709386835910672E-4</c:v>
                </c:pt>
                <c:pt idx="79">
                  <c:v>6.1798331445051501E-3</c:v>
                </c:pt>
                <c:pt idx="80">
                  <c:v>8.7272727272726894E-3</c:v>
                </c:pt>
                <c:pt idx="81">
                  <c:v>3.084502516868376E-2</c:v>
                </c:pt>
                <c:pt idx="82">
                  <c:v>-1.9943318988138923E-2</c:v>
                </c:pt>
                <c:pt idx="83">
                  <c:v>-7.8108727348470174E-3</c:v>
                </c:pt>
                <c:pt idx="84">
                  <c:v>9.7802082237879867E-3</c:v>
                </c:pt>
                <c:pt idx="85">
                  <c:v>1.5484835540367317E-2</c:v>
                </c:pt>
                <c:pt idx="86">
                  <c:v>0</c:v>
                </c:pt>
                <c:pt idx="87">
                  <c:v>-1.5352260778128183E-2</c:v>
                </c:pt>
                <c:pt idx="88">
                  <c:v>1.3319126265316995E-2</c:v>
                </c:pt>
                <c:pt idx="89">
                  <c:v>5.8949624866023271E-3</c:v>
                </c:pt>
                <c:pt idx="90">
                  <c:v>2.3587493143170581E-2</c:v>
                </c:pt>
                <c:pt idx="91">
                  <c:v>3.3021463951567812E-3</c:v>
                </c:pt>
                <c:pt idx="92">
                  <c:v>2.7947499434261336E-2</c:v>
                </c:pt>
                <c:pt idx="93">
                  <c:v>1.3880922335665785E-2</c:v>
                </c:pt>
                <c:pt idx="94">
                  <c:v>0</c:v>
                </c:pt>
                <c:pt idx="95">
                  <c:v>0</c:v>
                </c:pt>
                <c:pt idx="96">
                  <c:v>-8.6432389400658179E-3</c:v>
                </c:pt>
                <c:pt idx="97">
                  <c:v>9.2975206611569695E-3</c:v>
                </c:pt>
                <c:pt idx="98">
                  <c:v>2.8935868666587837E-2</c:v>
                </c:pt>
                <c:pt idx="99">
                  <c:v>2.6303030303030366E-2</c:v>
                </c:pt>
                <c:pt idx="100">
                  <c:v>-1.8148820326679453E-3</c:v>
                </c:pt>
                <c:pt idx="101">
                  <c:v>5.7716918351676541E-2</c:v>
                </c:pt>
                <c:pt idx="102">
                  <c:v>-2.2027534418022549E-2</c:v>
                </c:pt>
                <c:pt idx="103">
                  <c:v>2.4358974358974411E-2</c:v>
                </c:pt>
                <c:pt idx="104">
                  <c:v>-5.557573556120602E-2</c:v>
                </c:pt>
                <c:pt idx="105">
                  <c:v>-7.3063973063973039E-2</c:v>
                </c:pt>
                <c:pt idx="106">
                  <c:v>-6.9646026939542638E-2</c:v>
                </c:pt>
                <c:pt idx="107">
                  <c:v>-5.2181173032777933E-4</c:v>
                </c:pt>
                <c:pt idx="108">
                  <c:v>1.2040557667934175E-2</c:v>
                </c:pt>
                <c:pt idx="109">
                  <c:v>-1.8249688925756964E-2</c:v>
                </c:pt>
                <c:pt idx="110">
                  <c:v>-1.9320724018710544E-2</c:v>
                </c:pt>
                <c:pt idx="111">
                  <c:v>3.0599755201957731E-3</c:v>
                </c:pt>
                <c:pt idx="112">
                  <c:v>-7.6923076923077439E-3</c:v>
                </c:pt>
                <c:pt idx="113">
                  <c:v>2.2033722975069926E-2</c:v>
                </c:pt>
                <c:pt idx="114">
                  <c:v>1.2428793371310673E-3</c:v>
                </c:pt>
                <c:pt idx="115">
                  <c:v>4.8917568692754803E-3</c:v>
                </c:pt>
                <c:pt idx="116">
                  <c:v>-2.9102667744543273E-2</c:v>
                </c:pt>
                <c:pt idx="117">
                  <c:v>1.8222312208949871E-3</c:v>
                </c:pt>
                <c:pt idx="118">
                  <c:v>2.2567287784679087E-2</c:v>
                </c:pt>
                <c:pt idx="119">
                  <c:v>6.1451932090406487E-3</c:v>
                </c:pt>
                <c:pt idx="120">
                  <c:v>1.7270608179699116E-2</c:v>
                </c:pt>
                <c:pt idx="121">
                  <c:v>-1.0484378276368174E-2</c:v>
                </c:pt>
                <c:pt idx="122">
                  <c:v>1.7061207080400952E-2</c:v>
                </c:pt>
                <c:pt idx="123">
                  <c:v>-2.1085594989561581E-2</c:v>
                </c:pt>
                <c:pt idx="124">
                  <c:v>-2.1350495454081075E-2</c:v>
                </c:pt>
                <c:pt idx="125">
                  <c:v>6.4774830351633592E-3</c:v>
                </c:pt>
                <c:pt idx="126">
                  <c:v>5.8951287620229997E-3</c:v>
                </c:pt>
                <c:pt idx="127">
                  <c:v>3.6667738822772654E-2</c:v>
                </c:pt>
                <c:pt idx="128">
                  <c:v>-2.9448491155046774E-2</c:v>
                </c:pt>
                <c:pt idx="129">
                  <c:v>1.5212338897105444E-2</c:v>
                </c:pt>
                <c:pt idx="130">
                  <c:v>-4.1031036296687506E-3</c:v>
                </c:pt>
                <c:pt idx="131">
                  <c:v>-3.5643149177061453E-3</c:v>
                </c:pt>
                <c:pt idx="132">
                  <c:v>3.3365832520853629E-2</c:v>
                </c:pt>
                <c:pt idx="133">
                  <c:v>1.8199867637326179E-2</c:v>
                </c:pt>
                <c:pt idx="134">
                  <c:v>2.76518084282716E-3</c:v>
                </c:pt>
                <c:pt idx="135">
                  <c:v>7.0171530407663859E-3</c:v>
                </c:pt>
                <c:pt idx="136">
                  <c:v>-4.8769674129905214E-3</c:v>
                </c:pt>
                <c:pt idx="137">
                  <c:v>-9.22468701954751E-3</c:v>
                </c:pt>
                <c:pt idx="138">
                  <c:v>1.8796151264264854E-2</c:v>
                </c:pt>
                <c:pt idx="139">
                  <c:v>1.6259238203524807E-2</c:v>
                </c:pt>
                <c:pt idx="140">
                  <c:v>4.3393856343496929E-3</c:v>
                </c:pt>
                <c:pt idx="141">
                  <c:v>-9.3891402714932331E-3</c:v>
                </c:pt>
                <c:pt idx="142">
                  <c:v>-4.5228403437353685E-4</c:v>
                </c:pt>
                <c:pt idx="143">
                  <c:v>1.8541978578832153E-2</c:v>
                </c:pt>
                <c:pt idx="144">
                  <c:v>-2.0687277324446247E-3</c:v>
                </c:pt>
                <c:pt idx="145">
                  <c:v>3.4490687514372427E-4</c:v>
                </c:pt>
                <c:pt idx="146">
                  <c:v>2.9836609045702189E-2</c:v>
                </c:pt>
                <c:pt idx="147">
                  <c:v>-6.8203198494825763E-3</c:v>
                </c:pt>
                <c:pt idx="148">
                  <c:v>1.9297614766870381E-2</c:v>
                </c:pt>
                <c:pt idx="149">
                  <c:v>-5.1275936083948559E-3</c:v>
                </c:pt>
                <c:pt idx="150">
                  <c:v>-5.8091286307055436E-3</c:v>
                </c:pt>
                <c:pt idx="151">
                  <c:v>-7.6470588235293532E-3</c:v>
                </c:pt>
                <c:pt idx="152">
                  <c:v>1.3352408202193623E-2</c:v>
                </c:pt>
                <c:pt idx="153">
                  <c:v>4.3103448275861574E-3</c:v>
                </c:pt>
                <c:pt idx="154">
                  <c:v>-4.2918454935621823E-3</c:v>
                </c:pt>
                <c:pt idx="155">
                  <c:v>3.8295835327908125E-3</c:v>
                </c:pt>
                <c:pt idx="156">
                  <c:v>1.9646125686394091E-2</c:v>
                </c:pt>
                <c:pt idx="157">
                  <c:v>-1.5379070046858116E-2</c:v>
                </c:pt>
                <c:pt idx="158">
                  <c:v>-1.4397120575885367E-3</c:v>
                </c:pt>
                <c:pt idx="159">
                  <c:v>5.6708494208494928E-3</c:v>
                </c:pt>
                <c:pt idx="160">
                  <c:v>1.1101622544833609E-2</c:v>
                </c:pt>
                <c:pt idx="161">
                  <c:v>5.6434793276897771E-3</c:v>
                </c:pt>
                <c:pt idx="162">
                  <c:v>1.1053795136330559E-3</c:v>
                </c:pt>
                <c:pt idx="163">
                  <c:v>2.7770764958343821E-2</c:v>
                </c:pt>
                <c:pt idx="164">
                  <c:v>-1.258880717935934E-2</c:v>
                </c:pt>
                <c:pt idx="165">
                  <c:v>5.5144754981826787E-3</c:v>
                </c:pt>
                <c:pt idx="166">
                  <c:v>5.418346774193567E-3</c:v>
                </c:pt>
                <c:pt idx="167">
                  <c:v>1.457427767834312E-2</c:v>
                </c:pt>
                <c:pt idx="168">
                  <c:v>-4.7079781142638916E-3</c:v>
                </c:pt>
                <c:pt idx="169">
                  <c:v>2.0914523252792878E-2</c:v>
                </c:pt>
                <c:pt idx="170">
                  <c:v>-2.5974025974023112E-4</c:v>
                </c:pt>
                <c:pt idx="171">
                  <c:v>-3.3652601604969973E-3</c:v>
                </c:pt>
                <c:pt idx="172">
                  <c:v>0</c:v>
                </c:pt>
                <c:pt idx="173">
                  <c:v>0</c:v>
                </c:pt>
                <c:pt idx="174">
                  <c:v>-5.1746442432088586E-4</c:v>
                </c:pt>
                <c:pt idx="175">
                  <c:v>1.1780104712041982E-2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-3.6515388628065295E-3</c:v>
                </c:pt>
                <c:pt idx="180">
                  <c:v>-4.9312224240851618E-3</c:v>
                </c:pt>
                <c:pt idx="181">
                  <c:v>-1.2051282051281977E-2</c:v>
                </c:pt>
                <c:pt idx="182">
                  <c:v>8.6641665589034227E-3</c:v>
                </c:pt>
                <c:pt idx="183">
                  <c:v>-1.9525801952580187E-2</c:v>
                </c:pt>
                <c:pt idx="184">
                  <c:v>4.2016806722688406E-3</c:v>
                </c:pt>
                <c:pt idx="185">
                  <c:v>5.6338028169014703E-3</c:v>
                </c:pt>
                <c:pt idx="186">
                  <c:v>1.2838801711840138E-2</c:v>
                </c:pt>
                <c:pt idx="187">
                  <c:v>9.4253174499280088E-3</c:v>
                </c:pt>
                <c:pt idx="188">
                  <c:v>-5.0794477728574759E-3</c:v>
                </c:pt>
                <c:pt idx="189">
                  <c:v>0</c:v>
                </c:pt>
                <c:pt idx="190">
                  <c:v>6.0272536687631375E-3</c:v>
                </c:pt>
                <c:pt idx="191">
                  <c:v>2.2645048907945813E-2</c:v>
                </c:pt>
                <c:pt idx="192">
                  <c:v>1.3581420616596448E-2</c:v>
                </c:pt>
                <c:pt idx="193">
                  <c:v>1.3628854625550687E-2</c:v>
                </c:pt>
                <c:pt idx="194">
                  <c:v>1.3785497656466331E-3</c:v>
                </c:pt>
                <c:pt idx="195">
                  <c:v>6.8008327550311571E-3</c:v>
                </c:pt>
                <c:pt idx="196">
                  <c:v>6.9881201956673404E-3</c:v>
                </c:pt>
                <c:pt idx="197">
                  <c:v>-1.3956734124214636E-3</c:v>
                </c:pt>
                <c:pt idx="198">
                  <c:v>-7.3427542255472345E-3</c:v>
                </c:pt>
                <c:pt idx="199">
                  <c:v>-6.7428099628457925E-3</c:v>
                </c:pt>
                <c:pt idx="200">
                  <c:v>-9.2706203135650474E-3</c:v>
                </c:pt>
                <c:pt idx="201">
                  <c:v>-7.8452590288110146E-3</c:v>
                </c:pt>
                <c:pt idx="202">
                  <c:v>-4.8458742764841125E-3</c:v>
                </c:pt>
                <c:pt idx="203">
                  <c:v>-1.1048988285409917E-2</c:v>
                </c:pt>
                <c:pt idx="204">
                  <c:v>-3.6923076923076954E-2</c:v>
                </c:pt>
                <c:pt idx="205">
                  <c:v>-1.2804097311139293E-3</c:v>
                </c:pt>
                <c:pt idx="206">
                  <c:v>2.14491237248234E-2</c:v>
                </c:pt>
                <c:pt idx="207">
                  <c:v>5.1268568423819775E-3</c:v>
                </c:pt>
                <c:pt idx="208">
                  <c:v>-2.4493459861502927E-2</c:v>
                </c:pt>
                <c:pt idx="209">
                  <c:v>1.6555859731456103E-2</c:v>
                </c:pt>
                <c:pt idx="210">
                  <c:v>-5.058365758754825E-3</c:v>
                </c:pt>
                <c:pt idx="211">
                  <c:v>-2.9456193353474318E-2</c:v>
                </c:pt>
                <c:pt idx="212">
                  <c:v>-3.1219512195121875E-2</c:v>
                </c:pt>
                <c:pt idx="213">
                  <c:v>7.7424112080617955E-3</c:v>
                </c:pt>
                <c:pt idx="214">
                  <c:v>8.6773273831660201E-3</c:v>
                </c:pt>
                <c:pt idx="215">
                  <c:v>2.4511049022098108E-2</c:v>
                </c:pt>
                <c:pt idx="216">
                  <c:v>-1.9013816706807667E-3</c:v>
                </c:pt>
                <c:pt idx="217">
                  <c:v>-7.1734205889755218E-3</c:v>
                </c:pt>
                <c:pt idx="218">
                  <c:v>1.1842607920539918E-2</c:v>
                </c:pt>
                <c:pt idx="219">
                  <c:v>1.3028895768833848E-2</c:v>
                </c:pt>
                <c:pt idx="220">
                  <c:v>-9.0217811573663632E-4</c:v>
                </c:pt>
                <c:pt idx="221">
                  <c:v>-1.1585993820802591E-3</c:v>
                </c:pt>
                <c:pt idx="222">
                  <c:v>-1.1956245230221357E-2</c:v>
                </c:pt>
                <c:pt idx="223">
                  <c:v>-8.4499936940345775E-3</c:v>
                </c:pt>
                <c:pt idx="224">
                  <c:v>-8.8749999999999662E-3</c:v>
                </c:pt>
                <c:pt idx="225">
                  <c:v>7.4297947361793432E-3</c:v>
                </c:pt>
                <c:pt idx="226">
                  <c:v>1.2882653061224488E-2</c:v>
                </c:pt>
                <c:pt idx="227">
                  <c:v>-2.6714158504007007E-3</c:v>
                </c:pt>
                <c:pt idx="228">
                  <c:v>2.0395156150414297E-3</c:v>
                </c:pt>
                <c:pt idx="229">
                  <c:v>8.095605242868122E-3</c:v>
                </c:pt>
                <c:pt idx="230">
                  <c:v>1.0649350649350629E-2</c:v>
                </c:pt>
                <c:pt idx="231">
                  <c:v>1.1029411764705951E-2</c:v>
                </c:pt>
                <c:pt idx="232">
                  <c:v>5.8108821975699412E-3</c:v>
                </c:pt>
                <c:pt idx="233">
                  <c:v>-4.4701551406783864E-3</c:v>
                </c:pt>
                <c:pt idx="234">
                  <c:v>1.0495549355652948E-2</c:v>
                </c:pt>
                <c:pt idx="235">
                  <c:v>2.1025501899077623E-2</c:v>
                </c:pt>
                <c:pt idx="236">
                  <c:v>-8.0731969860065259E-3</c:v>
                </c:pt>
                <c:pt idx="237">
                  <c:v>-5.2201847142283094E-3</c:v>
                </c:pt>
                <c:pt idx="238">
                  <c:v>-2.6579804560260552E-2</c:v>
                </c:pt>
                <c:pt idx="239">
                  <c:v>-8.5260302286526077E-3</c:v>
                </c:pt>
                <c:pt idx="240">
                  <c:v>-1.4189886480908309E-3</c:v>
                </c:pt>
                <c:pt idx="241">
                  <c:v>2.6075446724023836E-2</c:v>
                </c:pt>
                <c:pt idx="242">
                  <c:v>0</c:v>
                </c:pt>
                <c:pt idx="243">
                  <c:v>6.5281108446575385E-3</c:v>
                </c:pt>
                <c:pt idx="244">
                  <c:v>-1.8823529411764722E-2</c:v>
                </c:pt>
                <c:pt idx="245">
                  <c:v>6.0494476591268099E-3</c:v>
                </c:pt>
                <c:pt idx="246">
                  <c:v>9.023354564755906E-3</c:v>
                </c:pt>
                <c:pt idx="247">
                  <c:v>7.9681274900389627E-4</c:v>
                </c:pt>
                <c:pt idx="248">
                  <c:v>6.9537309441027673E-3</c:v>
                </c:pt>
                <c:pt idx="249">
                  <c:v>-4.2609853528628536E-3</c:v>
                </c:pt>
                <c:pt idx="250">
                  <c:v>5.6239957150508594E-3</c:v>
                </c:pt>
                <c:pt idx="251">
                  <c:v>1.0418076038425105E-2</c:v>
                </c:pt>
                <c:pt idx="252">
                  <c:v>1.7619951206288831E-3</c:v>
                </c:pt>
                <c:pt idx="253">
                  <c:v>-1.0063061854286888E-2</c:v>
                </c:pt>
                <c:pt idx="254">
                  <c:v>1.6364380199099974E-2</c:v>
                </c:pt>
                <c:pt idx="255">
                  <c:v>-2.2527326046387578E-2</c:v>
                </c:pt>
                <c:pt idx="256">
                  <c:v>9.9623047926763394E-3</c:v>
                </c:pt>
                <c:pt idx="257">
                  <c:v>6.7358210965915311E-4</c:v>
                </c:pt>
                <c:pt idx="258">
                  <c:v>-1.643036968331783E-2</c:v>
                </c:pt>
                <c:pt idx="259">
                  <c:v>2.3907557444547475E-3</c:v>
                </c:pt>
                <c:pt idx="260">
                  <c:v>9.6553573823253414E-3</c:v>
                </c:pt>
                <c:pt idx="261">
                  <c:v>7.2943401323788022E-3</c:v>
                </c:pt>
                <c:pt idx="262">
                  <c:v>4.054054054053007E-4</c:v>
                </c:pt>
                <c:pt idx="263">
                  <c:v>1.0101010101010201E-2</c:v>
                </c:pt>
                <c:pt idx="264">
                  <c:v>-3.9428959891231541E-3</c:v>
                </c:pt>
                <c:pt idx="265">
                  <c:v>1.5323025952512516E-2</c:v>
                </c:pt>
                <c:pt idx="266">
                  <c:v>1.65929203539817E-3</c:v>
                </c:pt>
                <c:pt idx="267">
                  <c:v>5.9813604117401791E-3</c:v>
                </c:pt>
                <c:pt idx="268">
                  <c:v>-5.3956834532373687E-3</c:v>
                </c:pt>
                <c:pt idx="269">
                  <c:v>4.7261606894634153E-3</c:v>
                </c:pt>
                <c:pt idx="270">
                  <c:v>3.0954428202923503E-2</c:v>
                </c:pt>
                <c:pt idx="271">
                  <c:v>0</c:v>
                </c:pt>
                <c:pt idx="272">
                  <c:v>7.0717275220088735E-3</c:v>
                </c:pt>
                <c:pt idx="273">
                  <c:v>-1.7288575133265476E-3</c:v>
                </c:pt>
                <c:pt idx="274">
                  <c:v>5.359212050984925E-3</c:v>
                </c:pt>
                <c:pt idx="275">
                  <c:v>2.4684187599826267E-3</c:v>
                </c:pt>
                <c:pt idx="276">
                  <c:v>-3.328509406657102E-3</c:v>
                </c:pt>
                <c:pt idx="277">
                  <c:v>2.7662105889351567E-2</c:v>
                </c:pt>
                <c:pt idx="278">
                  <c:v>-1.4365288771621205E-2</c:v>
                </c:pt>
                <c:pt idx="279">
                  <c:v>-9.725649586297019E-3</c:v>
                </c:pt>
                <c:pt idx="280">
                  <c:v>-4.4123768558346002E-2</c:v>
                </c:pt>
                <c:pt idx="281">
                  <c:v>-3.919477403012938E-2</c:v>
                </c:pt>
                <c:pt idx="282">
                  <c:v>-1.2376563528637185E-2</c:v>
                </c:pt>
                <c:pt idx="283">
                  <c:v>3.5446489434219464E-2</c:v>
                </c:pt>
                <c:pt idx="284">
                  <c:v>-9.9878526116884657E-3</c:v>
                </c:pt>
                <c:pt idx="285">
                  <c:v>1.3515339910798469E-3</c:v>
                </c:pt>
                <c:pt idx="286">
                  <c:v>-6.8456375838926381E-3</c:v>
                </c:pt>
                <c:pt idx="287">
                  <c:v>-5.0747863247863588E-3</c:v>
                </c:pt>
                <c:pt idx="288">
                  <c:v>7.8061911170929634E-3</c:v>
                </c:pt>
                <c:pt idx="289">
                  <c:v>1.9204389574759902E-2</c:v>
                </c:pt>
                <c:pt idx="290">
                  <c:v>-6.1349693251533648E-3</c:v>
                </c:pt>
                <c:pt idx="291">
                  <c:v>5.3453947368420638E-3</c:v>
                </c:pt>
                <c:pt idx="292">
                  <c:v>6.9003588186585451E-3</c:v>
                </c:pt>
                <c:pt idx="293">
                  <c:v>4.1574279379157772E-3</c:v>
                </c:pt>
                <c:pt idx="294">
                  <c:v>-3.1772344246442448E-3</c:v>
                </c:pt>
                <c:pt idx="295">
                  <c:v>7.9365079365078667E-3</c:v>
                </c:pt>
                <c:pt idx="296">
                  <c:v>4.6160302140159969E-3</c:v>
                </c:pt>
                <c:pt idx="297">
                  <c:v>6.0512243174782087E-3</c:v>
                </c:pt>
                <c:pt idx="298">
                  <c:v>-3.6455412226584129E-3</c:v>
                </c:pt>
                <c:pt idx="299">
                  <c:v>4.648542048175725E-3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60-44A4-B979-B07D6F16F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70688"/>
        <c:axId val="1"/>
      </c:lineChart>
      <c:dateAx>
        <c:axId val="21200706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1200706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BMW (2018 - 2025)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INTESA+BMW'!$N$2:$N$2046</c:f>
              <c:numCache>
                <c:formatCode>m/d/yyyy</c:formatCode>
                <c:ptCount val="2045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  <c:pt idx="1746">
                  <c:v>43521</c:v>
                </c:pt>
                <c:pt idx="1747">
                  <c:v>43518</c:v>
                </c:pt>
                <c:pt idx="1748">
                  <c:v>43517</c:v>
                </c:pt>
                <c:pt idx="1749">
                  <c:v>43516</c:v>
                </c:pt>
                <c:pt idx="1750">
                  <c:v>43515</c:v>
                </c:pt>
                <c:pt idx="1751">
                  <c:v>43514</c:v>
                </c:pt>
                <c:pt idx="1752">
                  <c:v>43511</c:v>
                </c:pt>
                <c:pt idx="1753">
                  <c:v>43510</c:v>
                </c:pt>
                <c:pt idx="1754">
                  <c:v>43509</c:v>
                </c:pt>
                <c:pt idx="1755">
                  <c:v>43508</c:v>
                </c:pt>
                <c:pt idx="1756">
                  <c:v>43507</c:v>
                </c:pt>
                <c:pt idx="1757">
                  <c:v>43504</c:v>
                </c:pt>
                <c:pt idx="1758">
                  <c:v>43503</c:v>
                </c:pt>
                <c:pt idx="1759">
                  <c:v>43502</c:v>
                </c:pt>
                <c:pt idx="1760">
                  <c:v>43501</c:v>
                </c:pt>
                <c:pt idx="1761">
                  <c:v>43500</c:v>
                </c:pt>
                <c:pt idx="1762">
                  <c:v>43497</c:v>
                </c:pt>
                <c:pt idx="1763">
                  <c:v>43496</c:v>
                </c:pt>
                <c:pt idx="1764">
                  <c:v>43495</c:v>
                </c:pt>
                <c:pt idx="1765">
                  <c:v>43494</c:v>
                </c:pt>
                <c:pt idx="1766">
                  <c:v>43493</c:v>
                </c:pt>
                <c:pt idx="1767">
                  <c:v>43490</c:v>
                </c:pt>
                <c:pt idx="1768">
                  <c:v>43489</c:v>
                </c:pt>
                <c:pt idx="1769">
                  <c:v>43488</c:v>
                </c:pt>
                <c:pt idx="1770">
                  <c:v>43487</c:v>
                </c:pt>
                <c:pt idx="1771">
                  <c:v>43486</c:v>
                </c:pt>
                <c:pt idx="1772">
                  <c:v>43483</c:v>
                </c:pt>
                <c:pt idx="1773">
                  <c:v>43482</c:v>
                </c:pt>
                <c:pt idx="1774">
                  <c:v>43481</c:v>
                </c:pt>
                <c:pt idx="1775">
                  <c:v>43480</c:v>
                </c:pt>
                <c:pt idx="1776">
                  <c:v>43479</c:v>
                </c:pt>
                <c:pt idx="1777">
                  <c:v>43476</c:v>
                </c:pt>
                <c:pt idx="1778">
                  <c:v>43475</c:v>
                </c:pt>
                <c:pt idx="1779">
                  <c:v>43474</c:v>
                </c:pt>
                <c:pt idx="1780">
                  <c:v>43473</c:v>
                </c:pt>
                <c:pt idx="1781">
                  <c:v>43472</c:v>
                </c:pt>
                <c:pt idx="1782">
                  <c:v>43469</c:v>
                </c:pt>
                <c:pt idx="1783">
                  <c:v>43468</c:v>
                </c:pt>
                <c:pt idx="1784">
                  <c:v>43467</c:v>
                </c:pt>
                <c:pt idx="1785">
                  <c:v>43466</c:v>
                </c:pt>
                <c:pt idx="1786">
                  <c:v>43465</c:v>
                </c:pt>
                <c:pt idx="1787">
                  <c:v>43462</c:v>
                </c:pt>
                <c:pt idx="1788">
                  <c:v>43461</c:v>
                </c:pt>
                <c:pt idx="1789">
                  <c:v>43460</c:v>
                </c:pt>
                <c:pt idx="1790">
                  <c:v>43459</c:v>
                </c:pt>
                <c:pt idx="1791">
                  <c:v>43458</c:v>
                </c:pt>
                <c:pt idx="1792">
                  <c:v>43455</c:v>
                </c:pt>
                <c:pt idx="1793">
                  <c:v>43454</c:v>
                </c:pt>
                <c:pt idx="1794">
                  <c:v>43453</c:v>
                </c:pt>
                <c:pt idx="1795">
                  <c:v>43452</c:v>
                </c:pt>
                <c:pt idx="1796">
                  <c:v>43451</c:v>
                </c:pt>
                <c:pt idx="1797">
                  <c:v>43448</c:v>
                </c:pt>
                <c:pt idx="1798">
                  <c:v>43447</c:v>
                </c:pt>
                <c:pt idx="1799">
                  <c:v>43446</c:v>
                </c:pt>
                <c:pt idx="1800">
                  <c:v>43445</c:v>
                </c:pt>
                <c:pt idx="1801">
                  <c:v>43444</c:v>
                </c:pt>
                <c:pt idx="1802">
                  <c:v>43441</c:v>
                </c:pt>
                <c:pt idx="1803">
                  <c:v>43440</c:v>
                </c:pt>
                <c:pt idx="1804">
                  <c:v>43439</c:v>
                </c:pt>
                <c:pt idx="1805">
                  <c:v>43438</c:v>
                </c:pt>
                <c:pt idx="1806">
                  <c:v>43437</c:v>
                </c:pt>
                <c:pt idx="1807">
                  <c:v>43434</c:v>
                </c:pt>
                <c:pt idx="1808">
                  <c:v>43433</c:v>
                </c:pt>
                <c:pt idx="1809">
                  <c:v>43432</c:v>
                </c:pt>
                <c:pt idx="1810">
                  <c:v>43431</c:v>
                </c:pt>
                <c:pt idx="1811">
                  <c:v>43430</c:v>
                </c:pt>
                <c:pt idx="1812">
                  <c:v>43427</c:v>
                </c:pt>
                <c:pt idx="1813">
                  <c:v>43426</c:v>
                </c:pt>
                <c:pt idx="1814">
                  <c:v>43425</c:v>
                </c:pt>
                <c:pt idx="1815">
                  <c:v>43424</c:v>
                </c:pt>
                <c:pt idx="1816">
                  <c:v>43423</c:v>
                </c:pt>
                <c:pt idx="1817">
                  <c:v>43420</c:v>
                </c:pt>
                <c:pt idx="1818">
                  <c:v>43419</c:v>
                </c:pt>
                <c:pt idx="1819">
                  <c:v>43418</c:v>
                </c:pt>
                <c:pt idx="1820">
                  <c:v>43417</c:v>
                </c:pt>
                <c:pt idx="1821">
                  <c:v>43416</c:v>
                </c:pt>
                <c:pt idx="1822">
                  <c:v>43413</c:v>
                </c:pt>
                <c:pt idx="1823">
                  <c:v>43412</c:v>
                </c:pt>
                <c:pt idx="1824">
                  <c:v>43411</c:v>
                </c:pt>
                <c:pt idx="1825">
                  <c:v>43410</c:v>
                </c:pt>
                <c:pt idx="1826">
                  <c:v>43409</c:v>
                </c:pt>
                <c:pt idx="1827">
                  <c:v>43406</c:v>
                </c:pt>
                <c:pt idx="1828">
                  <c:v>43405</c:v>
                </c:pt>
                <c:pt idx="1829">
                  <c:v>43404</c:v>
                </c:pt>
                <c:pt idx="1830">
                  <c:v>43403</c:v>
                </c:pt>
                <c:pt idx="1831">
                  <c:v>43402</c:v>
                </c:pt>
                <c:pt idx="1832">
                  <c:v>43399</c:v>
                </c:pt>
                <c:pt idx="1833">
                  <c:v>43398</c:v>
                </c:pt>
                <c:pt idx="1834">
                  <c:v>43397</c:v>
                </c:pt>
                <c:pt idx="1835">
                  <c:v>43396</c:v>
                </c:pt>
                <c:pt idx="1836">
                  <c:v>43395</c:v>
                </c:pt>
                <c:pt idx="1837">
                  <c:v>43392</c:v>
                </c:pt>
                <c:pt idx="1838">
                  <c:v>43391</c:v>
                </c:pt>
                <c:pt idx="1839">
                  <c:v>43390</c:v>
                </c:pt>
                <c:pt idx="1840">
                  <c:v>43389</c:v>
                </c:pt>
                <c:pt idx="1841">
                  <c:v>43388</c:v>
                </c:pt>
                <c:pt idx="1842">
                  <c:v>43385</c:v>
                </c:pt>
                <c:pt idx="1843">
                  <c:v>43384</c:v>
                </c:pt>
                <c:pt idx="1844">
                  <c:v>43383</c:v>
                </c:pt>
                <c:pt idx="1845">
                  <c:v>43382</c:v>
                </c:pt>
                <c:pt idx="1846">
                  <c:v>43381</c:v>
                </c:pt>
                <c:pt idx="1847">
                  <c:v>43378</c:v>
                </c:pt>
                <c:pt idx="1848">
                  <c:v>43377</c:v>
                </c:pt>
                <c:pt idx="1849">
                  <c:v>43376</c:v>
                </c:pt>
                <c:pt idx="1850">
                  <c:v>43375</c:v>
                </c:pt>
                <c:pt idx="1851">
                  <c:v>43374</c:v>
                </c:pt>
                <c:pt idx="1852">
                  <c:v>43371</c:v>
                </c:pt>
                <c:pt idx="1853">
                  <c:v>43370</c:v>
                </c:pt>
                <c:pt idx="1854">
                  <c:v>43369</c:v>
                </c:pt>
                <c:pt idx="1855">
                  <c:v>43368</c:v>
                </c:pt>
                <c:pt idx="1856">
                  <c:v>43367</c:v>
                </c:pt>
                <c:pt idx="1857">
                  <c:v>43364</c:v>
                </c:pt>
                <c:pt idx="1858">
                  <c:v>43363</c:v>
                </c:pt>
                <c:pt idx="1859">
                  <c:v>43362</c:v>
                </c:pt>
                <c:pt idx="1860">
                  <c:v>43361</c:v>
                </c:pt>
                <c:pt idx="1861">
                  <c:v>43360</c:v>
                </c:pt>
                <c:pt idx="1862">
                  <c:v>43357</c:v>
                </c:pt>
                <c:pt idx="1863">
                  <c:v>43356</c:v>
                </c:pt>
                <c:pt idx="1864">
                  <c:v>43355</c:v>
                </c:pt>
                <c:pt idx="1865">
                  <c:v>43354</c:v>
                </c:pt>
                <c:pt idx="1866">
                  <c:v>43353</c:v>
                </c:pt>
                <c:pt idx="1867">
                  <c:v>43350</c:v>
                </c:pt>
                <c:pt idx="1868">
                  <c:v>43349</c:v>
                </c:pt>
                <c:pt idx="1869">
                  <c:v>43348</c:v>
                </c:pt>
                <c:pt idx="1870">
                  <c:v>43347</c:v>
                </c:pt>
                <c:pt idx="1871">
                  <c:v>43346</c:v>
                </c:pt>
                <c:pt idx="1872">
                  <c:v>43343</c:v>
                </c:pt>
                <c:pt idx="1873">
                  <c:v>43342</c:v>
                </c:pt>
                <c:pt idx="1874">
                  <c:v>43341</c:v>
                </c:pt>
                <c:pt idx="1875">
                  <c:v>43340</c:v>
                </c:pt>
                <c:pt idx="1876">
                  <c:v>43339</c:v>
                </c:pt>
                <c:pt idx="1877">
                  <c:v>43336</c:v>
                </c:pt>
                <c:pt idx="1878">
                  <c:v>43335</c:v>
                </c:pt>
                <c:pt idx="1879">
                  <c:v>43334</c:v>
                </c:pt>
                <c:pt idx="1880">
                  <c:v>43333</c:v>
                </c:pt>
                <c:pt idx="1881">
                  <c:v>43332</c:v>
                </c:pt>
                <c:pt idx="1882">
                  <c:v>43329</c:v>
                </c:pt>
                <c:pt idx="1883">
                  <c:v>43328</c:v>
                </c:pt>
                <c:pt idx="1884">
                  <c:v>43327</c:v>
                </c:pt>
                <c:pt idx="1885">
                  <c:v>43326</c:v>
                </c:pt>
                <c:pt idx="1886">
                  <c:v>43325</c:v>
                </c:pt>
                <c:pt idx="1887">
                  <c:v>43322</c:v>
                </c:pt>
                <c:pt idx="1888">
                  <c:v>43321</c:v>
                </c:pt>
                <c:pt idx="1889">
                  <c:v>43320</c:v>
                </c:pt>
                <c:pt idx="1890">
                  <c:v>43319</c:v>
                </c:pt>
                <c:pt idx="1891">
                  <c:v>43318</c:v>
                </c:pt>
                <c:pt idx="1892">
                  <c:v>43315</c:v>
                </c:pt>
                <c:pt idx="1893">
                  <c:v>43314</c:v>
                </c:pt>
                <c:pt idx="1894">
                  <c:v>43313</c:v>
                </c:pt>
                <c:pt idx="1895">
                  <c:v>43312</c:v>
                </c:pt>
                <c:pt idx="1896">
                  <c:v>43311</c:v>
                </c:pt>
                <c:pt idx="1897">
                  <c:v>43308</c:v>
                </c:pt>
                <c:pt idx="1898">
                  <c:v>43307</c:v>
                </c:pt>
                <c:pt idx="1899">
                  <c:v>43306</c:v>
                </c:pt>
                <c:pt idx="1900">
                  <c:v>43305</c:v>
                </c:pt>
                <c:pt idx="1901">
                  <c:v>43304</c:v>
                </c:pt>
                <c:pt idx="1902">
                  <c:v>43301</c:v>
                </c:pt>
                <c:pt idx="1903">
                  <c:v>43300</c:v>
                </c:pt>
                <c:pt idx="1904">
                  <c:v>43299</c:v>
                </c:pt>
                <c:pt idx="1905">
                  <c:v>43298</c:v>
                </c:pt>
                <c:pt idx="1906">
                  <c:v>43297</c:v>
                </c:pt>
                <c:pt idx="1907">
                  <c:v>43294</c:v>
                </c:pt>
                <c:pt idx="1908">
                  <c:v>43293</c:v>
                </c:pt>
                <c:pt idx="1909">
                  <c:v>43292</c:v>
                </c:pt>
                <c:pt idx="1910">
                  <c:v>43291</c:v>
                </c:pt>
                <c:pt idx="1911">
                  <c:v>43290</c:v>
                </c:pt>
                <c:pt idx="1912">
                  <c:v>43287</c:v>
                </c:pt>
                <c:pt idx="1913">
                  <c:v>43286</c:v>
                </c:pt>
                <c:pt idx="1914">
                  <c:v>43285</c:v>
                </c:pt>
                <c:pt idx="1915">
                  <c:v>43284</c:v>
                </c:pt>
                <c:pt idx="1916">
                  <c:v>43283</c:v>
                </c:pt>
                <c:pt idx="1917">
                  <c:v>43280</c:v>
                </c:pt>
                <c:pt idx="1918">
                  <c:v>43279</c:v>
                </c:pt>
                <c:pt idx="1919">
                  <c:v>43278</c:v>
                </c:pt>
                <c:pt idx="1920">
                  <c:v>43277</c:v>
                </c:pt>
                <c:pt idx="1921">
                  <c:v>43276</c:v>
                </c:pt>
                <c:pt idx="1922">
                  <c:v>43273</c:v>
                </c:pt>
                <c:pt idx="1923">
                  <c:v>43272</c:v>
                </c:pt>
                <c:pt idx="1924">
                  <c:v>43271</c:v>
                </c:pt>
                <c:pt idx="1925">
                  <c:v>43270</c:v>
                </c:pt>
                <c:pt idx="1926">
                  <c:v>43269</c:v>
                </c:pt>
                <c:pt idx="1927">
                  <c:v>43266</c:v>
                </c:pt>
                <c:pt idx="1928">
                  <c:v>43265</c:v>
                </c:pt>
                <c:pt idx="1929">
                  <c:v>43264</c:v>
                </c:pt>
                <c:pt idx="1930">
                  <c:v>43263</c:v>
                </c:pt>
                <c:pt idx="1931">
                  <c:v>43262</c:v>
                </c:pt>
                <c:pt idx="1932">
                  <c:v>43259</c:v>
                </c:pt>
                <c:pt idx="1933">
                  <c:v>43258</c:v>
                </c:pt>
                <c:pt idx="1934">
                  <c:v>43257</c:v>
                </c:pt>
                <c:pt idx="1935">
                  <c:v>43256</c:v>
                </c:pt>
                <c:pt idx="1936">
                  <c:v>43255</c:v>
                </c:pt>
                <c:pt idx="1937">
                  <c:v>43252</c:v>
                </c:pt>
                <c:pt idx="1938">
                  <c:v>43251</c:v>
                </c:pt>
                <c:pt idx="1939">
                  <c:v>43250</c:v>
                </c:pt>
                <c:pt idx="1940">
                  <c:v>43249</c:v>
                </c:pt>
                <c:pt idx="1941">
                  <c:v>43248</c:v>
                </c:pt>
                <c:pt idx="1942">
                  <c:v>43245</c:v>
                </c:pt>
                <c:pt idx="1943">
                  <c:v>43244</c:v>
                </c:pt>
                <c:pt idx="1944">
                  <c:v>43243</c:v>
                </c:pt>
                <c:pt idx="1945">
                  <c:v>43242</c:v>
                </c:pt>
                <c:pt idx="1946">
                  <c:v>43241</c:v>
                </c:pt>
                <c:pt idx="1947">
                  <c:v>43238</c:v>
                </c:pt>
                <c:pt idx="1948">
                  <c:v>43237</c:v>
                </c:pt>
                <c:pt idx="1949">
                  <c:v>43236</c:v>
                </c:pt>
                <c:pt idx="1950">
                  <c:v>43235</c:v>
                </c:pt>
                <c:pt idx="1951">
                  <c:v>43234</c:v>
                </c:pt>
                <c:pt idx="1952">
                  <c:v>43231</c:v>
                </c:pt>
                <c:pt idx="1953">
                  <c:v>43230</c:v>
                </c:pt>
                <c:pt idx="1954">
                  <c:v>43229</c:v>
                </c:pt>
                <c:pt idx="1955">
                  <c:v>43228</c:v>
                </c:pt>
                <c:pt idx="1956">
                  <c:v>43227</c:v>
                </c:pt>
                <c:pt idx="1957">
                  <c:v>43224</c:v>
                </c:pt>
                <c:pt idx="1958">
                  <c:v>43223</c:v>
                </c:pt>
                <c:pt idx="1959">
                  <c:v>43222</c:v>
                </c:pt>
                <c:pt idx="1960">
                  <c:v>43221</c:v>
                </c:pt>
                <c:pt idx="1961">
                  <c:v>43220</c:v>
                </c:pt>
                <c:pt idx="1962">
                  <c:v>43217</c:v>
                </c:pt>
                <c:pt idx="1963">
                  <c:v>43216</c:v>
                </c:pt>
                <c:pt idx="1964">
                  <c:v>43215</c:v>
                </c:pt>
                <c:pt idx="1965">
                  <c:v>43214</c:v>
                </c:pt>
                <c:pt idx="1966">
                  <c:v>43213</c:v>
                </c:pt>
                <c:pt idx="1967">
                  <c:v>43210</c:v>
                </c:pt>
                <c:pt idx="1968">
                  <c:v>43209</c:v>
                </c:pt>
                <c:pt idx="1969">
                  <c:v>43208</c:v>
                </c:pt>
                <c:pt idx="1970">
                  <c:v>43207</c:v>
                </c:pt>
                <c:pt idx="1971">
                  <c:v>43206</c:v>
                </c:pt>
                <c:pt idx="1972">
                  <c:v>43203</c:v>
                </c:pt>
                <c:pt idx="1973">
                  <c:v>43202</c:v>
                </c:pt>
                <c:pt idx="1974">
                  <c:v>43201</c:v>
                </c:pt>
                <c:pt idx="1975">
                  <c:v>43200</c:v>
                </c:pt>
                <c:pt idx="1976">
                  <c:v>43199</c:v>
                </c:pt>
                <c:pt idx="1977">
                  <c:v>43196</c:v>
                </c:pt>
                <c:pt idx="1978">
                  <c:v>43195</c:v>
                </c:pt>
                <c:pt idx="1979">
                  <c:v>43194</c:v>
                </c:pt>
                <c:pt idx="1980">
                  <c:v>43193</c:v>
                </c:pt>
                <c:pt idx="1981">
                  <c:v>43192</c:v>
                </c:pt>
                <c:pt idx="1982">
                  <c:v>43189</c:v>
                </c:pt>
                <c:pt idx="1983">
                  <c:v>43188</c:v>
                </c:pt>
                <c:pt idx="1984">
                  <c:v>43187</c:v>
                </c:pt>
                <c:pt idx="1985">
                  <c:v>43186</c:v>
                </c:pt>
                <c:pt idx="1986">
                  <c:v>43185</c:v>
                </c:pt>
                <c:pt idx="1987">
                  <c:v>43182</c:v>
                </c:pt>
                <c:pt idx="1988">
                  <c:v>43181</c:v>
                </c:pt>
                <c:pt idx="1989">
                  <c:v>43180</c:v>
                </c:pt>
                <c:pt idx="1990">
                  <c:v>43179</c:v>
                </c:pt>
                <c:pt idx="1991">
                  <c:v>43178</c:v>
                </c:pt>
                <c:pt idx="1992">
                  <c:v>43175</c:v>
                </c:pt>
                <c:pt idx="1993">
                  <c:v>43174</c:v>
                </c:pt>
                <c:pt idx="1994">
                  <c:v>43173</c:v>
                </c:pt>
                <c:pt idx="1995">
                  <c:v>43172</c:v>
                </c:pt>
                <c:pt idx="1996">
                  <c:v>43171</c:v>
                </c:pt>
                <c:pt idx="1997">
                  <c:v>43168</c:v>
                </c:pt>
                <c:pt idx="1998">
                  <c:v>43167</c:v>
                </c:pt>
                <c:pt idx="1999">
                  <c:v>43166</c:v>
                </c:pt>
                <c:pt idx="2000">
                  <c:v>43165</c:v>
                </c:pt>
                <c:pt idx="2001">
                  <c:v>43164</c:v>
                </c:pt>
                <c:pt idx="2002">
                  <c:v>43161</c:v>
                </c:pt>
                <c:pt idx="2003">
                  <c:v>43160</c:v>
                </c:pt>
                <c:pt idx="2004">
                  <c:v>43159</c:v>
                </c:pt>
                <c:pt idx="2005">
                  <c:v>43158</c:v>
                </c:pt>
                <c:pt idx="2006">
                  <c:v>43157</c:v>
                </c:pt>
                <c:pt idx="2007">
                  <c:v>43154</c:v>
                </c:pt>
                <c:pt idx="2008">
                  <c:v>43153</c:v>
                </c:pt>
                <c:pt idx="2009">
                  <c:v>43152</c:v>
                </c:pt>
                <c:pt idx="2010">
                  <c:v>43151</c:v>
                </c:pt>
                <c:pt idx="2011">
                  <c:v>43150</c:v>
                </c:pt>
                <c:pt idx="2012">
                  <c:v>43147</c:v>
                </c:pt>
                <c:pt idx="2013">
                  <c:v>43146</c:v>
                </c:pt>
                <c:pt idx="2014">
                  <c:v>43145</c:v>
                </c:pt>
                <c:pt idx="2015">
                  <c:v>43144</c:v>
                </c:pt>
                <c:pt idx="2016">
                  <c:v>43143</c:v>
                </c:pt>
                <c:pt idx="2017">
                  <c:v>43140</c:v>
                </c:pt>
                <c:pt idx="2018">
                  <c:v>43139</c:v>
                </c:pt>
                <c:pt idx="2019">
                  <c:v>43138</c:v>
                </c:pt>
                <c:pt idx="2020">
                  <c:v>43137</c:v>
                </c:pt>
                <c:pt idx="2021">
                  <c:v>43136</c:v>
                </c:pt>
                <c:pt idx="2022">
                  <c:v>43133</c:v>
                </c:pt>
                <c:pt idx="2023">
                  <c:v>43132</c:v>
                </c:pt>
                <c:pt idx="2024">
                  <c:v>43131</c:v>
                </c:pt>
                <c:pt idx="2025">
                  <c:v>43130</c:v>
                </c:pt>
                <c:pt idx="2026">
                  <c:v>43129</c:v>
                </c:pt>
                <c:pt idx="2027">
                  <c:v>43126</c:v>
                </c:pt>
                <c:pt idx="2028">
                  <c:v>43125</c:v>
                </c:pt>
                <c:pt idx="2029">
                  <c:v>43124</c:v>
                </c:pt>
                <c:pt idx="2030">
                  <c:v>43123</c:v>
                </c:pt>
                <c:pt idx="2031">
                  <c:v>43122</c:v>
                </c:pt>
                <c:pt idx="2032">
                  <c:v>43119</c:v>
                </c:pt>
                <c:pt idx="2033">
                  <c:v>43118</c:v>
                </c:pt>
                <c:pt idx="2034">
                  <c:v>43117</c:v>
                </c:pt>
                <c:pt idx="2035">
                  <c:v>43116</c:v>
                </c:pt>
                <c:pt idx="2036">
                  <c:v>43115</c:v>
                </c:pt>
                <c:pt idx="2037">
                  <c:v>43112</c:v>
                </c:pt>
                <c:pt idx="2038">
                  <c:v>43111</c:v>
                </c:pt>
                <c:pt idx="2039">
                  <c:v>43110</c:v>
                </c:pt>
                <c:pt idx="2040">
                  <c:v>43109</c:v>
                </c:pt>
                <c:pt idx="2041">
                  <c:v>43108</c:v>
                </c:pt>
                <c:pt idx="2042">
                  <c:v>43105</c:v>
                </c:pt>
                <c:pt idx="2043">
                  <c:v>43104</c:v>
                </c:pt>
                <c:pt idx="2044">
                  <c:v>43103</c:v>
                </c:pt>
              </c:numCache>
            </c:numRef>
          </c:cat>
          <c:val>
            <c:numRef>
              <c:f>'sigma esp INTESA+BMW'!$O$2:$O$2046</c:f>
              <c:numCache>
                <c:formatCode>0.00%</c:formatCode>
                <c:ptCount val="2045"/>
                <c:pt idx="0">
                  <c:v>-1.2269938650306749E-2</c:v>
                </c:pt>
                <c:pt idx="1">
                  <c:v>8.6633663366336988E-3</c:v>
                </c:pt>
                <c:pt idx="2">
                  <c:v>-4.4356826022671197E-3</c:v>
                </c:pt>
                <c:pt idx="3">
                  <c:v>-5.3921568627450702E-3</c:v>
                </c:pt>
                <c:pt idx="4">
                  <c:v>1.7186349128406652E-3</c:v>
                </c:pt>
                <c:pt idx="5">
                  <c:v>1.9680196801967601E-3</c:v>
                </c:pt>
                <c:pt idx="6">
                  <c:v>6.4372369398365435E-3</c:v>
                </c:pt>
                <c:pt idx="7">
                  <c:v>7.7345309381238094E-3</c:v>
                </c:pt>
                <c:pt idx="8">
                  <c:v>5.2671181339353111E-3</c:v>
                </c:pt>
                <c:pt idx="9">
                  <c:v>-2.2794117647058819E-2</c:v>
                </c:pt>
                <c:pt idx="10">
                  <c:v>5.9171597633134827E-3</c:v>
                </c:pt>
                <c:pt idx="11">
                  <c:v>1.0463378176382702E-2</c:v>
                </c:pt>
                <c:pt idx="12">
                  <c:v>1.6202531645569635E-2</c:v>
                </c:pt>
                <c:pt idx="13">
                  <c:v>6.369426751592357E-3</c:v>
                </c:pt>
                <c:pt idx="14">
                  <c:v>-2.5412960609911416E-3</c:v>
                </c:pt>
                <c:pt idx="15">
                  <c:v>-9.3152064451157458E-3</c:v>
                </c:pt>
                <c:pt idx="16">
                  <c:v>1.0687022900763402E-2</c:v>
                </c:pt>
                <c:pt idx="17">
                  <c:v>-2.6263627353815718E-2</c:v>
                </c:pt>
                <c:pt idx="18">
                  <c:v>3.7304153195722102E-3</c:v>
                </c:pt>
                <c:pt idx="19">
                  <c:v>-5.2991050400376827E-2</c:v>
                </c:pt>
                <c:pt idx="20">
                  <c:v>-5.2443650970765483E-2</c:v>
                </c:pt>
                <c:pt idx="21">
                  <c:v>3.5351201478743093E-2</c:v>
                </c:pt>
                <c:pt idx="22">
                  <c:v>-5.0574712643677898E-3</c:v>
                </c:pt>
                <c:pt idx="23">
                  <c:v>1.2334186641843173E-2</c:v>
                </c:pt>
                <c:pt idx="24">
                  <c:v>6.3231850117095086E-3</c:v>
                </c:pt>
                <c:pt idx="25">
                  <c:v>-9.3589143659333516E-4</c:v>
                </c:pt>
                <c:pt idx="26">
                  <c:v>-2.3391812865492423E-4</c:v>
                </c:pt>
                <c:pt idx="27">
                  <c:v>9.6835144071798895E-3</c:v>
                </c:pt>
                <c:pt idx="28">
                  <c:v>-2.3562676720074063E-3</c:v>
                </c:pt>
                <c:pt idx="29">
                  <c:v>1.6526946107784376E-2</c:v>
                </c:pt>
                <c:pt idx="30">
                  <c:v>9.6735187424425283E-3</c:v>
                </c:pt>
                <c:pt idx="31">
                  <c:v>1.4723926380368133E-2</c:v>
                </c:pt>
                <c:pt idx="32">
                  <c:v>-1.996151996151992E-2</c:v>
                </c:pt>
                <c:pt idx="33">
                  <c:v>4.1052885776382934E-3</c:v>
                </c:pt>
                <c:pt idx="34">
                  <c:v>-8.381226053639881E-3</c:v>
                </c:pt>
                <c:pt idx="35">
                  <c:v>-3.3412887828162428E-3</c:v>
                </c:pt>
                <c:pt idx="36">
                  <c:v>7.9384171277363073E-3</c:v>
                </c:pt>
                <c:pt idx="37">
                  <c:v>-1.2823557349798127E-2</c:v>
                </c:pt>
                <c:pt idx="38">
                  <c:v>5.4918815663800588E-3</c:v>
                </c:pt>
                <c:pt idx="39">
                  <c:v>-9.2264017033357112E-3</c:v>
                </c:pt>
                <c:pt idx="40">
                  <c:v>-3.4711121260561681E-2</c:v>
                </c:pt>
                <c:pt idx="41">
                  <c:v>-1.2626832018038383E-2</c:v>
                </c:pt>
                <c:pt idx="42">
                  <c:v>2.2598870056497497E-3</c:v>
                </c:pt>
                <c:pt idx="43">
                  <c:v>-1.5794223826714865E-3</c:v>
                </c:pt>
                <c:pt idx="44">
                  <c:v>-4.268703662098354E-3</c:v>
                </c:pt>
                <c:pt idx="45">
                  <c:v>-1.9171441163508253E-2</c:v>
                </c:pt>
                <c:pt idx="46">
                  <c:v>1.6349384098544324E-2</c:v>
                </c:pt>
                <c:pt idx="47">
                  <c:v>-1.3259668508287324E-2</c:v>
                </c:pt>
                <c:pt idx="48">
                  <c:v>8.9186176142697568E-3</c:v>
                </c:pt>
                <c:pt idx="49">
                  <c:v>-1.1461318051575844E-2</c:v>
                </c:pt>
                <c:pt idx="50">
                  <c:v>-5.2620039465030039E-3</c:v>
                </c:pt>
                <c:pt idx="51">
                  <c:v>1.0974539069358463E-3</c:v>
                </c:pt>
                <c:pt idx="52">
                  <c:v>1.0647737355811978E-2</c:v>
                </c:pt>
                <c:pt idx="53">
                  <c:v>-2.2133687472333206E-3</c:v>
                </c:pt>
                <c:pt idx="54">
                  <c:v>-6.5963060686015209E-3</c:v>
                </c:pt>
                <c:pt idx="55">
                  <c:v>1.7222097964661062E-2</c:v>
                </c:pt>
                <c:pt idx="56">
                  <c:v>-4.6749777382012652E-3</c:v>
                </c:pt>
                <c:pt idx="57">
                  <c:v>1.0801080108010891E-2</c:v>
                </c:pt>
                <c:pt idx="58">
                  <c:v>-2.2497187851530068E-4</c:v>
                </c:pt>
                <c:pt idx="59">
                  <c:v>1.6929764355982656E-2</c:v>
                </c:pt>
                <c:pt idx="60">
                  <c:v>1.2743280815570072E-2</c:v>
                </c:pt>
                <c:pt idx="61">
                  <c:v>-1.0091743119266165E-2</c:v>
                </c:pt>
                <c:pt idx="62">
                  <c:v>1.4661391668606064E-2</c:v>
                </c:pt>
                <c:pt idx="63">
                  <c:v>1.0820983298047539E-2</c:v>
                </c:pt>
                <c:pt idx="64">
                  <c:v>1.3349225268176284E-2</c:v>
                </c:pt>
                <c:pt idx="65">
                  <c:v>1.2306949806949932E-2</c:v>
                </c:pt>
                <c:pt idx="66">
                  <c:v>8.7633885102239399E-3</c:v>
                </c:pt>
                <c:pt idx="67">
                  <c:v>-1.7224880382775094E-2</c:v>
                </c:pt>
                <c:pt idx="68">
                  <c:v>-8.3036773428232843E-3</c:v>
                </c:pt>
                <c:pt idx="69">
                  <c:v>-2.4305555555555653E-2</c:v>
                </c:pt>
                <c:pt idx="70">
                  <c:v>5.8207217694994174E-3</c:v>
                </c:pt>
                <c:pt idx="71">
                  <c:v>-3.3745781777277835E-2</c:v>
                </c:pt>
                <c:pt idx="72">
                  <c:v>2.7033271719038857E-2</c:v>
                </c:pt>
                <c:pt idx="73">
                  <c:v>-1.0968921389396638E-2</c:v>
                </c:pt>
                <c:pt idx="74">
                  <c:v>5.4203806311732113E-2</c:v>
                </c:pt>
                <c:pt idx="75">
                  <c:v>-1.6350710900474047E-2</c:v>
                </c:pt>
                <c:pt idx="76">
                  <c:v>1.0294469715106528E-2</c:v>
                </c:pt>
                <c:pt idx="77">
                  <c:v>-5.712925493929895E-3</c:v>
                </c:pt>
                <c:pt idx="78">
                  <c:v>-4.7382136934376413E-3</c:v>
                </c:pt>
                <c:pt idx="79">
                  <c:v>-3.5410764872520913E-3</c:v>
                </c:pt>
                <c:pt idx="80">
                  <c:v>1.6314779270633392E-2</c:v>
                </c:pt>
                <c:pt idx="81">
                  <c:v>-2.2743259085580277E-2</c:v>
                </c:pt>
                <c:pt idx="82">
                  <c:v>0</c:v>
                </c:pt>
                <c:pt idx="83">
                  <c:v>4.0497682361551511E-2</c:v>
                </c:pt>
                <c:pt idx="84">
                  <c:v>3.0676389238119155E-2</c:v>
                </c:pt>
                <c:pt idx="85">
                  <c:v>2.2627924916431025E-2</c:v>
                </c:pt>
                <c:pt idx="86">
                  <c:v>2.0613244009275518E-3</c:v>
                </c:pt>
                <c:pt idx="87">
                  <c:v>-1.2719409819384379E-2</c:v>
                </c:pt>
                <c:pt idx="88">
                  <c:v>-4.810126582278423E-3</c:v>
                </c:pt>
                <c:pt idx="89">
                  <c:v>5.2491340261124404E-2</c:v>
                </c:pt>
                <c:pt idx="90">
                  <c:v>-7.6679005817027798E-3</c:v>
                </c:pt>
                <c:pt idx="91">
                  <c:v>-7.8698845750261592E-3</c:v>
                </c:pt>
                <c:pt idx="92">
                  <c:v>4.7252747252747224E-2</c:v>
                </c:pt>
                <c:pt idx="93">
                  <c:v>-3.5587188612100345E-3</c:v>
                </c:pt>
                <c:pt idx="94">
                  <c:v>-4.0894220283532873E-3</c:v>
                </c:pt>
                <c:pt idx="95">
                  <c:v>2.0873921514055108E-2</c:v>
                </c:pt>
                <c:pt idx="96">
                  <c:v>-4.9847687621157495E-3</c:v>
                </c:pt>
                <c:pt idx="97">
                  <c:v>7.8146804353893713E-3</c:v>
                </c:pt>
                <c:pt idx="98">
                  <c:v>-1.4034122179416761E-2</c:v>
                </c:pt>
                <c:pt idx="99">
                  <c:v>-1.1694316018493328E-2</c:v>
                </c:pt>
                <c:pt idx="100">
                  <c:v>-7.5573549257758176E-3</c:v>
                </c:pt>
                <c:pt idx="101">
                  <c:v>-1.8802966101694938E-2</c:v>
                </c:pt>
                <c:pt idx="102">
                  <c:v>-1.7945383615084649E-2</c:v>
                </c:pt>
                <c:pt idx="103">
                  <c:v>-5.9462254395035389E-3</c:v>
                </c:pt>
                <c:pt idx="104">
                  <c:v>-1.2909888974954084E-3</c:v>
                </c:pt>
                <c:pt idx="105">
                  <c:v>5.9740259740258929E-3</c:v>
                </c:pt>
                <c:pt idx="106">
                  <c:v>7.3260073260073564E-3</c:v>
                </c:pt>
                <c:pt idx="107">
                  <c:v>-8.8174273858922046E-3</c:v>
                </c:pt>
                <c:pt idx="108">
                  <c:v>-4.3893622514844981E-3</c:v>
                </c:pt>
                <c:pt idx="109">
                  <c:v>1.2926577042398437E-3</c:v>
                </c:pt>
                <c:pt idx="110">
                  <c:v>8.8680229525298984E-3</c:v>
                </c:pt>
                <c:pt idx="111">
                  <c:v>-2.4675655049605668E-2</c:v>
                </c:pt>
                <c:pt idx="112">
                  <c:v>7.4320861096873175E-3</c:v>
                </c:pt>
                <c:pt idx="113">
                  <c:v>-1.8364779874213758E-2</c:v>
                </c:pt>
                <c:pt idx="114">
                  <c:v>3.7317327766179534E-2</c:v>
                </c:pt>
                <c:pt idx="115">
                  <c:v>2.6164311878597965E-3</c:v>
                </c:pt>
                <c:pt idx="116">
                  <c:v>1.40620854338021E-2</c:v>
                </c:pt>
                <c:pt idx="117">
                  <c:v>-3.457991803278692E-2</c:v>
                </c:pt>
                <c:pt idx="118">
                  <c:v>-1.3393985342431164E-2</c:v>
                </c:pt>
                <c:pt idx="119">
                  <c:v>5.846466700559147E-3</c:v>
                </c:pt>
                <c:pt idx="120">
                  <c:v>1.0531723606473252E-2</c:v>
                </c:pt>
                <c:pt idx="121">
                  <c:v>1.0643821391484853E-2</c:v>
                </c:pt>
                <c:pt idx="122">
                  <c:v>-5.9354838709676609E-3</c:v>
                </c:pt>
                <c:pt idx="123">
                  <c:v>-6.2877871825876688E-2</c:v>
                </c:pt>
                <c:pt idx="124">
                  <c:v>-1.4067715784453894E-2</c:v>
                </c:pt>
                <c:pt idx="125">
                  <c:v>1.4513788098693621E-2</c:v>
                </c:pt>
                <c:pt idx="126">
                  <c:v>2.8358208955223892E-2</c:v>
                </c:pt>
                <c:pt idx="127">
                  <c:v>2.2900763358778772E-2</c:v>
                </c:pt>
                <c:pt idx="128">
                  <c:v>2.9604401362326314E-2</c:v>
                </c:pt>
                <c:pt idx="129">
                  <c:v>1.8138170178714316E-2</c:v>
                </c:pt>
                <c:pt idx="130">
                  <c:v>-1.1078871010287381E-2</c:v>
                </c:pt>
                <c:pt idx="131">
                  <c:v>8.5129023676507893E-3</c:v>
                </c:pt>
                <c:pt idx="132">
                  <c:v>8.3154506437768845E-3</c:v>
                </c:pt>
                <c:pt idx="133">
                  <c:v>0</c:v>
                </c:pt>
                <c:pt idx="134">
                  <c:v>-3.1185031185031076E-2</c:v>
                </c:pt>
                <c:pt idx="135">
                  <c:v>6.0130718954247552E-3</c:v>
                </c:pt>
                <c:pt idx="136">
                  <c:v>1.3089005235601349E-3</c:v>
                </c:pt>
                <c:pt idx="137">
                  <c:v>1.8666666666666741E-2</c:v>
                </c:pt>
                <c:pt idx="138">
                  <c:v>1.5434606011372875E-2</c:v>
                </c:pt>
                <c:pt idx="139">
                  <c:v>2.4410540915395358E-2</c:v>
                </c:pt>
                <c:pt idx="140">
                  <c:v>2.2695035460992826E-2</c:v>
                </c:pt>
                <c:pt idx="141">
                  <c:v>0</c:v>
                </c:pt>
                <c:pt idx="142">
                  <c:v>0</c:v>
                </c:pt>
                <c:pt idx="143">
                  <c:v>1.6142980686076745E-2</c:v>
                </c:pt>
                <c:pt idx="144">
                  <c:v>-1.4208581983518046E-2</c:v>
                </c:pt>
                <c:pt idx="145">
                  <c:v>3.4217279726261032E-3</c:v>
                </c:pt>
                <c:pt idx="146">
                  <c:v>4.5617173524150303E-2</c:v>
                </c:pt>
                <c:pt idx="147">
                  <c:v>2.2560975609756159E-2</c:v>
                </c:pt>
                <c:pt idx="148">
                  <c:v>-6.2857142857142945E-2</c:v>
                </c:pt>
                <c:pt idx="149">
                  <c:v>0.10236220472440945</c:v>
                </c:pt>
                <c:pt idx="150">
                  <c:v>-7.0278184480234221E-2</c:v>
                </c:pt>
                <c:pt idx="151">
                  <c:v>7.0775582424064294E-3</c:v>
                </c:pt>
                <c:pt idx="152">
                  <c:v>-5.0140056022409132E-2</c:v>
                </c:pt>
                <c:pt idx="153">
                  <c:v>-3.5395838962442451E-2</c:v>
                </c:pt>
                <c:pt idx="154">
                  <c:v>4.341926729986339E-3</c:v>
                </c:pt>
                <c:pt idx="155">
                  <c:v>-7.2737068965516172E-3</c:v>
                </c:pt>
                <c:pt idx="156">
                  <c:v>-2.5721784776902991E-2</c:v>
                </c:pt>
                <c:pt idx="157">
                  <c:v>-1.5758202014983194E-2</c:v>
                </c:pt>
                <c:pt idx="158">
                  <c:v>-1.6014234875444903E-2</c:v>
                </c:pt>
                <c:pt idx="159">
                  <c:v>-3.0317968942568323E-2</c:v>
                </c:pt>
                <c:pt idx="160">
                  <c:v>1.9859225741578661E-2</c:v>
                </c:pt>
                <c:pt idx="161">
                  <c:v>1.5105740181269455E-3</c:v>
                </c:pt>
                <c:pt idx="162">
                  <c:v>-1.2677106636838131E-2</c:v>
                </c:pt>
                <c:pt idx="163">
                  <c:v>-2.9667149059334392E-2</c:v>
                </c:pt>
                <c:pt idx="164">
                  <c:v>-2.4240997881854579E-2</c:v>
                </c:pt>
                <c:pt idx="165">
                  <c:v>1.3355592654424094E-2</c:v>
                </c:pt>
                <c:pt idx="166">
                  <c:v>2.3431779350744468E-2</c:v>
                </c:pt>
                <c:pt idx="167">
                  <c:v>-7.2692028107585226E-3</c:v>
                </c:pt>
                <c:pt idx="168">
                  <c:v>-1.4800668417283299E-2</c:v>
                </c:pt>
                <c:pt idx="169">
                  <c:v>-5.696653216235509E-3</c:v>
                </c:pt>
                <c:pt idx="170">
                  <c:v>-9.1721542803386777E-3</c:v>
                </c:pt>
                <c:pt idx="171">
                  <c:v>8.7781731909846866E-3</c:v>
                </c:pt>
                <c:pt idx="172">
                  <c:v>-2.3174971031286212E-2</c:v>
                </c:pt>
                <c:pt idx="173">
                  <c:v>2.2754207158094356E-2</c:v>
                </c:pt>
                <c:pt idx="174">
                  <c:v>3.406862745098041E-2</c:v>
                </c:pt>
                <c:pt idx="175">
                  <c:v>-2.6252983293556121E-2</c:v>
                </c:pt>
                <c:pt idx="176">
                  <c:v>-5.4592926655590785E-3</c:v>
                </c:pt>
                <c:pt idx="177">
                  <c:v>1.1524609843937671E-2</c:v>
                </c:pt>
                <c:pt idx="178">
                  <c:v>-2.5730994152046816E-2</c:v>
                </c:pt>
                <c:pt idx="179">
                  <c:v>-4.6565774155996002E-3</c:v>
                </c:pt>
                <c:pt idx="180">
                  <c:v>3.4939759036144644E-2</c:v>
                </c:pt>
                <c:pt idx="181">
                  <c:v>4.3562439496611744E-3</c:v>
                </c:pt>
                <c:pt idx="182">
                  <c:v>7.0679990251035617E-3</c:v>
                </c:pt>
                <c:pt idx="183">
                  <c:v>-1.2171372930865911E-3</c:v>
                </c:pt>
                <c:pt idx="184">
                  <c:v>-2.5616698292220075E-2</c:v>
                </c:pt>
                <c:pt idx="185">
                  <c:v>1.1873664212775387E-3</c:v>
                </c:pt>
                <c:pt idx="186">
                  <c:v>1.6167953667953709E-2</c:v>
                </c:pt>
                <c:pt idx="187">
                  <c:v>6.2564102564102511E-2</c:v>
                </c:pt>
                <c:pt idx="188">
                  <c:v>1.4568158168574461E-2</c:v>
                </c:pt>
                <c:pt idx="189">
                  <c:v>1.0249671484888321E-2</c:v>
                </c:pt>
                <c:pt idx="190">
                  <c:v>-1.4759192128430873E-2</c:v>
                </c:pt>
                <c:pt idx="191">
                  <c:v>8.6184382345259412E-3</c:v>
                </c:pt>
                <c:pt idx="192">
                  <c:v>-1.5428130624839326E-2</c:v>
                </c:pt>
                <c:pt idx="193">
                  <c:v>1.9664394336654432E-2</c:v>
                </c:pt>
                <c:pt idx="194">
                  <c:v>-8.062418725617743E-3</c:v>
                </c:pt>
                <c:pt idx="195">
                  <c:v>2.8690662493479242E-3</c:v>
                </c:pt>
                <c:pt idx="196">
                  <c:v>-1.8433179723502273E-2</c:v>
                </c:pt>
                <c:pt idx="197">
                  <c:v>-2.2767075306479777E-2</c:v>
                </c:pt>
                <c:pt idx="198">
                  <c:v>4.7762694821517782E-3</c:v>
                </c:pt>
                <c:pt idx="199">
                  <c:v>4.7991917150795073E-3</c:v>
                </c:pt>
                <c:pt idx="200">
                  <c:v>-2.9180971064247125E-2</c:v>
                </c:pt>
                <c:pt idx="201">
                  <c:v>3.1360647445624737E-2</c:v>
                </c:pt>
                <c:pt idx="202">
                  <c:v>2.170542635658905E-2</c:v>
                </c:pt>
                <c:pt idx="203">
                  <c:v>-9.9769762087490547E-3</c:v>
                </c:pt>
                <c:pt idx="204">
                  <c:v>4.6260601387819802E-3</c:v>
                </c:pt>
                <c:pt idx="205">
                  <c:v>-1.8910741301059002E-2</c:v>
                </c:pt>
                <c:pt idx="206">
                  <c:v>2.6397515527950208E-2</c:v>
                </c:pt>
                <c:pt idx="207">
                  <c:v>1.5505913272010603E-2</c:v>
                </c:pt>
                <c:pt idx="208">
                  <c:v>-1.4504014504014564E-2</c:v>
                </c:pt>
                <c:pt idx="209">
                  <c:v>1.3385826771653491E-2</c:v>
                </c:pt>
                <c:pt idx="210">
                  <c:v>0</c:v>
                </c:pt>
                <c:pt idx="211">
                  <c:v>-7.8124999999999263E-3</c:v>
                </c:pt>
                <c:pt idx="212">
                  <c:v>1.3995246897280199E-2</c:v>
                </c:pt>
                <c:pt idx="213">
                  <c:v>-1.6108080020784735E-2</c:v>
                </c:pt>
                <c:pt idx="214">
                  <c:v>-2.4334600760456293E-2</c:v>
                </c:pt>
                <c:pt idx="215">
                  <c:v>-1.3009757317988393E-2</c:v>
                </c:pt>
                <c:pt idx="216">
                  <c:v>4.7706422018348633E-2</c:v>
                </c:pt>
                <c:pt idx="217">
                  <c:v>-1.9028027770635177E-2</c:v>
                </c:pt>
                <c:pt idx="218">
                  <c:v>-1.0432569974554622E-2</c:v>
                </c:pt>
                <c:pt idx="219">
                  <c:v>0</c:v>
                </c:pt>
                <c:pt idx="220">
                  <c:v>0</c:v>
                </c:pt>
                <c:pt idx="221">
                  <c:v>2.2953328232592782E-3</c:v>
                </c:pt>
                <c:pt idx="222">
                  <c:v>1.7120622568093484E-2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-8.4876543209877926E-3</c:v>
                </c:pt>
                <c:pt idx="227">
                  <c:v>8.2987551867219986E-3</c:v>
                </c:pt>
                <c:pt idx="228">
                  <c:v>1.5584415584416174E-3</c:v>
                </c:pt>
                <c:pt idx="229">
                  <c:v>-1.9607843137254981E-2</c:v>
                </c:pt>
                <c:pt idx="230">
                  <c:v>8.9928057553957195E-3</c:v>
                </c:pt>
                <c:pt idx="231">
                  <c:v>-2.8457314028956578E-2</c:v>
                </c:pt>
                <c:pt idx="232">
                  <c:v>-2.4900398406373088E-3</c:v>
                </c:pt>
                <c:pt idx="233">
                  <c:v>2.6060296371997853E-2</c:v>
                </c:pt>
                <c:pt idx="234">
                  <c:v>-2.1255313828457148E-2</c:v>
                </c:pt>
                <c:pt idx="235">
                  <c:v>7.5585789871505235E-3</c:v>
                </c:pt>
                <c:pt idx="236">
                  <c:v>2.5581395348837074E-2</c:v>
                </c:pt>
                <c:pt idx="237">
                  <c:v>3.2275273406241686E-2</c:v>
                </c:pt>
                <c:pt idx="238">
                  <c:v>2.0413718018508435E-2</c:v>
                </c:pt>
                <c:pt idx="239">
                  <c:v>2.0272146625937352E-2</c:v>
                </c:pt>
                <c:pt idx="240">
                  <c:v>1.9476905954368471E-3</c:v>
                </c:pt>
                <c:pt idx="241">
                  <c:v>2.2766078542970893E-2</c:v>
                </c:pt>
                <c:pt idx="242">
                  <c:v>1.7371163867979197E-2</c:v>
                </c:pt>
                <c:pt idx="243">
                  <c:v>1.320035200938679E-2</c:v>
                </c:pt>
                <c:pt idx="244">
                  <c:v>-2.0491803278686531E-3</c:v>
                </c:pt>
                <c:pt idx="245">
                  <c:v>-1.1287988422575994E-2</c:v>
                </c:pt>
                <c:pt idx="246">
                  <c:v>1.5579071134626513E-2</c:v>
                </c:pt>
                <c:pt idx="247">
                  <c:v>2.9481132075472117E-3</c:v>
                </c:pt>
                <c:pt idx="248">
                  <c:v>-8.4770534931306388E-3</c:v>
                </c:pt>
                <c:pt idx="249">
                  <c:v>-1.2128212532486332E-2</c:v>
                </c:pt>
                <c:pt idx="250">
                  <c:v>1.1981297486849904E-2</c:v>
                </c:pt>
                <c:pt idx="251">
                  <c:v>5.8788947677835312E-3</c:v>
                </c:pt>
                <c:pt idx="252">
                  <c:v>2.6525198938993047E-3</c:v>
                </c:pt>
                <c:pt idx="253">
                  <c:v>2.787034232050899E-2</c:v>
                </c:pt>
                <c:pt idx="254">
                  <c:v>-2.3950325251330642E-2</c:v>
                </c:pt>
                <c:pt idx="255">
                  <c:v>-5.0014710208885465E-3</c:v>
                </c:pt>
                <c:pt idx="256">
                  <c:v>4.729530002956066E-3</c:v>
                </c:pt>
                <c:pt idx="257">
                  <c:v>-3.1491554537646765E-2</c:v>
                </c:pt>
                <c:pt idx="258">
                  <c:v>2.7050867391943598E-2</c:v>
                </c:pt>
                <c:pt idx="259">
                  <c:v>-6.0497237569060905E-2</c:v>
                </c:pt>
                <c:pt idx="260">
                  <c:v>-2.4800220446402951E-3</c:v>
                </c:pt>
                <c:pt idx="261">
                  <c:v>-7.9278294149808404E-3</c:v>
                </c:pt>
                <c:pt idx="262">
                  <c:v>9.1034482758620226E-3</c:v>
                </c:pt>
                <c:pt idx="263">
                  <c:v>-1.091405184174621E-2</c:v>
                </c:pt>
                <c:pt idx="264">
                  <c:v>-1.3724434876210927E-2</c:v>
                </c:pt>
                <c:pt idx="265">
                  <c:v>-1.5107341637953891E-2</c:v>
                </c:pt>
                <c:pt idx="266">
                  <c:v>-7.1052631578948193E-3</c:v>
                </c:pt>
                <c:pt idx="267">
                  <c:v>-5.2356020942409117E-3</c:v>
                </c:pt>
                <c:pt idx="268">
                  <c:v>1.2993900822063165E-2</c:v>
                </c:pt>
                <c:pt idx="269">
                  <c:v>0</c:v>
                </c:pt>
                <c:pt idx="270">
                  <c:v>3.9936102236421342E-3</c:v>
                </c:pt>
                <c:pt idx="271">
                  <c:v>-2.3904382470118541E-3</c:v>
                </c:pt>
                <c:pt idx="272">
                  <c:v>-5.309264666844472E-4</c:v>
                </c:pt>
                <c:pt idx="273">
                  <c:v>7.7581594435526787E-3</c:v>
                </c:pt>
                <c:pt idx="274">
                  <c:v>-1.0063559322033778E-2</c:v>
                </c:pt>
                <c:pt idx="275">
                  <c:v>-9.9632931305716453E-3</c:v>
                </c:pt>
                <c:pt idx="276">
                  <c:v>4.4772188569924074E-3</c:v>
                </c:pt>
                <c:pt idx="277">
                  <c:v>-9.3921210540046825E-3</c:v>
                </c:pt>
                <c:pt idx="278">
                  <c:v>-9.0486039296794572E-3</c:v>
                </c:pt>
                <c:pt idx="279">
                  <c:v>1.1770860580695864E-2</c:v>
                </c:pt>
                <c:pt idx="280">
                  <c:v>-1.5198351365275718E-2</c:v>
                </c:pt>
                <c:pt idx="281">
                  <c:v>-4.615384615384608E-3</c:v>
                </c:pt>
                <c:pt idx="282">
                  <c:v>1.8276762402088847E-2</c:v>
                </c:pt>
                <c:pt idx="283">
                  <c:v>-1.3395157135497247E-2</c:v>
                </c:pt>
                <c:pt idx="284">
                  <c:v>-1.2863390789811463E-3</c:v>
                </c:pt>
                <c:pt idx="285">
                  <c:v>-1.9424823410696346E-2</c:v>
                </c:pt>
                <c:pt idx="286">
                  <c:v>-2.014098690835808E-3</c:v>
                </c:pt>
                <c:pt idx="287">
                  <c:v>8.6338242762822818E-3</c:v>
                </c:pt>
                <c:pt idx="288">
                  <c:v>4.0147913365029139E-2</c:v>
                </c:pt>
                <c:pt idx="289">
                  <c:v>-3.0721966205837243E-2</c:v>
                </c:pt>
                <c:pt idx="290">
                  <c:v>3.2513877874702724E-2</c:v>
                </c:pt>
                <c:pt idx="291">
                  <c:v>2.464788732394357E-2</c:v>
                </c:pt>
                <c:pt idx="292">
                  <c:v>-1.7823889332269263E-2</c:v>
                </c:pt>
                <c:pt idx="293">
                  <c:v>6.6952329941081939E-3</c:v>
                </c:pt>
                <c:pt idx="294">
                  <c:v>2.2173555981385224E-2</c:v>
                </c:pt>
                <c:pt idx="295">
                  <c:v>5.5050922102946008E-3</c:v>
                </c:pt>
                <c:pt idx="296">
                  <c:v>-1.3575889220743959E-2</c:v>
                </c:pt>
                <c:pt idx="297">
                  <c:v>2.4763494713411258E-2</c:v>
                </c:pt>
                <c:pt idx="298">
                  <c:v>-1.6666666666667299E-3</c:v>
                </c:pt>
                <c:pt idx="299">
                  <c:v>3.1814273430782442E-2</c:v>
                </c:pt>
                <c:pt idx="300">
                  <c:v>-0.10123647604327665</c:v>
                </c:pt>
                <c:pt idx="301">
                  <c:v>-8.6823289070479138E-3</c:v>
                </c:pt>
                <c:pt idx="302">
                  <c:v>-2.5143141647996144E-2</c:v>
                </c:pt>
                <c:pt idx="303">
                  <c:v>-3.9672700223158091E-3</c:v>
                </c:pt>
                <c:pt idx="304">
                  <c:v>-1.2245897624295862E-2</c:v>
                </c:pt>
                <c:pt idx="305">
                  <c:v>-2.0158387329013761E-2</c:v>
                </c:pt>
                <c:pt idx="306">
                  <c:v>-4.0630975143403844E-3</c:v>
                </c:pt>
                <c:pt idx="307">
                  <c:v>1.4360938247966078E-3</c:v>
                </c:pt>
                <c:pt idx="308">
                  <c:v>-4.7846889952143592E-4</c:v>
                </c:pt>
                <c:pt idx="309">
                  <c:v>-1.6470588235294185E-2</c:v>
                </c:pt>
                <c:pt idx="310">
                  <c:v>0</c:v>
                </c:pt>
                <c:pt idx="311">
                  <c:v>1.1423131841979935E-2</c:v>
                </c:pt>
                <c:pt idx="312">
                  <c:v>8.8835534213686576E-3</c:v>
                </c:pt>
                <c:pt idx="313">
                  <c:v>-5.0167224080267759E-3</c:v>
                </c:pt>
                <c:pt idx="314">
                  <c:v>1.1111111111111132E-2</c:v>
                </c:pt>
                <c:pt idx="315">
                  <c:v>-7.2411296162204052E-4</c:v>
                </c:pt>
                <c:pt idx="316">
                  <c:v>1.4198286413708648E-2</c:v>
                </c:pt>
                <c:pt idx="317">
                  <c:v>-7.3385518591000815E-4</c:v>
                </c:pt>
                <c:pt idx="318">
                  <c:v>1.5147752669480988E-2</c:v>
                </c:pt>
                <c:pt idx="319">
                  <c:v>1.1554885707108787E-2</c:v>
                </c:pt>
                <c:pt idx="320">
                  <c:v>1.1432926829268365E-2</c:v>
                </c:pt>
                <c:pt idx="321">
                  <c:v>-1.3533834586466145E-2</c:v>
                </c:pt>
                <c:pt idx="322">
                  <c:v>-3.74531835205989E-3</c:v>
                </c:pt>
                <c:pt idx="323">
                  <c:v>2.2522522522521599E-3</c:v>
                </c:pt>
                <c:pt idx="324">
                  <c:v>-2.2471910112358629E-3</c:v>
                </c:pt>
                <c:pt idx="325">
                  <c:v>2.7541311967951786E-3</c:v>
                </c:pt>
                <c:pt idx="326">
                  <c:v>-2.9876123390818653E-2</c:v>
                </c:pt>
                <c:pt idx="327">
                  <c:v>-9.62232379119554E-3</c:v>
                </c:pt>
                <c:pt idx="328">
                  <c:v>-3.3929816407157816E-2</c:v>
                </c:pt>
                <c:pt idx="329">
                  <c:v>-4.856614246068475E-3</c:v>
                </c:pt>
                <c:pt idx="330">
                  <c:v>-6.9332100762655726E-4</c:v>
                </c:pt>
                <c:pt idx="331">
                  <c:v>-1.3451892384860838E-2</c:v>
                </c:pt>
                <c:pt idx="332">
                  <c:v>-2.5017057084375581E-3</c:v>
                </c:pt>
                <c:pt idx="333">
                  <c:v>-1.1910112359550588E-2</c:v>
                </c:pt>
                <c:pt idx="334">
                  <c:v>-9.5704429111951855E-3</c:v>
                </c:pt>
                <c:pt idx="335">
                  <c:v>-1.4909011181758381E-2</c:v>
                </c:pt>
                <c:pt idx="336">
                  <c:v>1.4908767245215882E-2</c:v>
                </c:pt>
                <c:pt idx="337">
                  <c:v>-1.7704918032786936E-2</c:v>
                </c:pt>
                <c:pt idx="338">
                  <c:v>2.2803487592220058E-2</c:v>
                </c:pt>
                <c:pt idx="339">
                  <c:v>3.5898586493156065E-3</c:v>
                </c:pt>
                <c:pt idx="340">
                  <c:v>-1.6114790286975648E-2</c:v>
                </c:pt>
                <c:pt idx="341">
                  <c:v>-1.5003261578604149E-2</c:v>
                </c:pt>
                <c:pt idx="342">
                  <c:v>1.0991426687183996E-2</c:v>
                </c:pt>
                <c:pt idx="343">
                  <c:v>1.3366005791935875E-2</c:v>
                </c:pt>
                <c:pt idx="344">
                  <c:v>2.2551252847380455E-2</c:v>
                </c:pt>
                <c:pt idx="345">
                  <c:v>5.4970224461750343E-3</c:v>
                </c:pt>
                <c:pt idx="346">
                  <c:v>-1.3723696248856879E-3</c:v>
                </c:pt>
                <c:pt idx="347">
                  <c:v>-9.7395243488108667E-3</c:v>
                </c:pt>
                <c:pt idx="348">
                  <c:v>-7.1958623791320061E-3</c:v>
                </c:pt>
                <c:pt idx="349">
                  <c:v>7.7045094040334534E-3</c:v>
                </c:pt>
                <c:pt idx="350">
                  <c:v>-1.0538116591928225E-2</c:v>
                </c:pt>
                <c:pt idx="351">
                  <c:v>7.4542579625027847E-3</c:v>
                </c:pt>
                <c:pt idx="352">
                  <c:v>2.7180067950170906E-3</c:v>
                </c:pt>
                <c:pt idx="353">
                  <c:v>3.4090909090908768E-3</c:v>
                </c:pt>
                <c:pt idx="354">
                  <c:v>-2.3957409050576715E-2</c:v>
                </c:pt>
                <c:pt idx="355">
                  <c:v>5.1282051282050579E-3</c:v>
                </c:pt>
                <c:pt idx="356">
                  <c:v>2.6315789473684178E-2</c:v>
                </c:pt>
                <c:pt idx="357">
                  <c:v>-1.2429378531073383E-2</c:v>
                </c:pt>
                <c:pt idx="358">
                  <c:v>-4.2754275427542244E-3</c:v>
                </c:pt>
                <c:pt idx="359">
                  <c:v>1.2070143475290394E-2</c:v>
                </c:pt>
                <c:pt idx="360">
                  <c:v>-5.6612318840579719E-3</c:v>
                </c:pt>
                <c:pt idx="361">
                  <c:v>1.8685121107266323E-2</c:v>
                </c:pt>
                <c:pt idx="362">
                  <c:v>-1.9230769230769263E-2</c:v>
                </c:pt>
                <c:pt idx="363">
                  <c:v>-1.9520851818988365E-2</c:v>
                </c:pt>
                <c:pt idx="364">
                  <c:v>-1.0101010101010119E-2</c:v>
                </c:pt>
                <c:pt idx="365">
                  <c:v>-4.154821780013071E-3</c:v>
                </c:pt>
                <c:pt idx="366">
                  <c:v>8.7546509082948453E-4</c:v>
                </c:pt>
                <c:pt idx="367">
                  <c:v>-6.561679790026496E-4</c:v>
                </c:pt>
                <c:pt idx="368">
                  <c:v>-2.1824530772588699E-3</c:v>
                </c:pt>
                <c:pt idx="369">
                  <c:v>-7.5806800953000086E-3</c:v>
                </c:pt>
                <c:pt idx="370">
                  <c:v>-8.8020609703734782E-3</c:v>
                </c:pt>
                <c:pt idx="371">
                  <c:v>-2.7831299507600632E-3</c:v>
                </c:pt>
                <c:pt idx="372">
                  <c:v>6.6810344827586696E-3</c:v>
                </c:pt>
                <c:pt idx="373">
                  <c:v>7.8192875760208398E-3</c:v>
                </c:pt>
                <c:pt idx="374">
                  <c:v>-1.8546152206352536E-2</c:v>
                </c:pt>
                <c:pt idx="375">
                  <c:v>4.265301770099386E-4</c:v>
                </c:pt>
                <c:pt idx="376">
                  <c:v>8.6040008604000556E-3</c:v>
                </c:pt>
                <c:pt idx="377">
                  <c:v>1.1531766753698894E-2</c:v>
                </c:pt>
                <c:pt idx="378">
                  <c:v>-9.6961861667743104E-3</c:v>
                </c:pt>
                <c:pt idx="379">
                  <c:v>-1.9437988590745865E-2</c:v>
                </c:pt>
                <c:pt idx="380">
                  <c:v>-5.254308532997058E-3</c:v>
                </c:pt>
                <c:pt idx="381">
                  <c:v>-9.9875156054932152E-3</c:v>
                </c:pt>
                <c:pt idx="382">
                  <c:v>-4.9689440993787764E-3</c:v>
                </c:pt>
                <c:pt idx="383">
                  <c:v>-6.213592233009714E-2</c:v>
                </c:pt>
                <c:pt idx="384">
                  <c:v>-1.4354066985645933E-2</c:v>
                </c:pt>
                <c:pt idx="385">
                  <c:v>1.063829787234037E-2</c:v>
                </c:pt>
                <c:pt idx="386">
                  <c:v>1.5717092337917571E-2</c:v>
                </c:pt>
                <c:pt idx="387">
                  <c:v>9.832841691248212E-4</c:v>
                </c:pt>
                <c:pt idx="388">
                  <c:v>9.4292803970223611E-3</c:v>
                </c:pt>
                <c:pt idx="389">
                  <c:v>-3.9561487130600627E-2</c:v>
                </c:pt>
                <c:pt idx="390">
                  <c:v>1.3037180106228957E-2</c:v>
                </c:pt>
                <c:pt idx="391">
                  <c:v>5.8280718795531254E-3</c:v>
                </c:pt>
                <c:pt idx="392">
                  <c:v>7.8316201664218998E-3</c:v>
                </c:pt>
                <c:pt idx="393">
                  <c:v>-5.3554040895812767E-3</c:v>
                </c:pt>
                <c:pt idx="394">
                  <c:v>0</c:v>
                </c:pt>
                <c:pt idx="395">
                  <c:v>-3.9289055191768035E-2</c:v>
                </c:pt>
                <c:pt idx="396">
                  <c:v>2.3441162681669008E-3</c:v>
                </c:pt>
                <c:pt idx="397">
                  <c:v>1.426533523537803E-2</c:v>
                </c:pt>
                <c:pt idx="398">
                  <c:v>-1.1748120300751879E-2</c:v>
                </c:pt>
                <c:pt idx="399">
                  <c:v>-2.8116213683223724E-3</c:v>
                </c:pt>
                <c:pt idx="400">
                  <c:v>5.1813471502590407E-3</c:v>
                </c:pt>
                <c:pt idx="401">
                  <c:v>1.887682869277988E-3</c:v>
                </c:pt>
                <c:pt idx="402">
                  <c:v>-7.494145199063205E-3</c:v>
                </c:pt>
                <c:pt idx="403">
                  <c:v>9.4562647754137114E-3</c:v>
                </c:pt>
                <c:pt idx="404">
                  <c:v>-1.075771749298415E-2</c:v>
                </c:pt>
                <c:pt idx="405">
                  <c:v>-2.0164986251145635E-2</c:v>
                </c:pt>
                <c:pt idx="406">
                  <c:v>-5.0159598723211246E-3</c:v>
                </c:pt>
                <c:pt idx="407">
                  <c:v>-1.747311827956979E-2</c:v>
                </c:pt>
                <c:pt idx="408">
                  <c:v>4.4822949350064689E-4</c:v>
                </c:pt>
                <c:pt idx="409">
                  <c:v>-1.8909410729991253E-2</c:v>
                </c:pt>
                <c:pt idx="410">
                  <c:v>-1.0443864229765037E-2</c:v>
                </c:pt>
                <c:pt idx="411">
                  <c:v>1.861702127659582E-2</c:v>
                </c:pt>
                <c:pt idx="412">
                  <c:v>-1.3986013986014061E-2</c:v>
                </c:pt>
                <c:pt idx="413">
                  <c:v>3.0166591625394045E-2</c:v>
                </c:pt>
                <c:pt idx="414">
                  <c:v>4.1256446319737378E-2</c:v>
                </c:pt>
                <c:pt idx="415">
                  <c:v>-4.2016806722688016E-3</c:v>
                </c:pt>
                <c:pt idx="416">
                  <c:v>0</c:v>
                </c:pt>
                <c:pt idx="417">
                  <c:v>0</c:v>
                </c:pt>
                <c:pt idx="418">
                  <c:v>7.1468873424862791E-3</c:v>
                </c:pt>
                <c:pt idx="419">
                  <c:v>1.8811136192635659E-4</c:v>
                </c:pt>
                <c:pt idx="420">
                  <c:v>1.8846588767432023E-3</c:v>
                </c:pt>
                <c:pt idx="421">
                  <c:v>1.5891250239326162E-2</c:v>
                </c:pt>
                <c:pt idx="422">
                  <c:v>-1.5293442936342076E-3</c:v>
                </c:pt>
                <c:pt idx="423">
                  <c:v>-1.802140041299044E-2</c:v>
                </c:pt>
                <c:pt idx="424">
                  <c:v>-4.6711509715994014E-3</c:v>
                </c:pt>
                <c:pt idx="425">
                  <c:v>9.049773755656184E-3</c:v>
                </c:pt>
                <c:pt idx="426">
                  <c:v>2.4570024570025055E-3</c:v>
                </c:pt>
                <c:pt idx="427">
                  <c:v>3.7943464238284147E-3</c:v>
                </c:pt>
                <c:pt idx="428">
                  <c:v>-3.0174793008279677E-2</c:v>
                </c:pt>
                <c:pt idx="429">
                  <c:v>-6.0351133869787545E-3</c:v>
                </c:pt>
                <c:pt idx="430">
                  <c:v>2.3395096387797118E-2</c:v>
                </c:pt>
                <c:pt idx="431">
                  <c:v>-1.3084112149532763E-3</c:v>
                </c:pt>
                <c:pt idx="432">
                  <c:v>0</c:v>
                </c:pt>
                <c:pt idx="433">
                  <c:v>-8.708541782471723E-3</c:v>
                </c:pt>
                <c:pt idx="434">
                  <c:v>-1.0088041085840136E-2</c:v>
                </c:pt>
                <c:pt idx="435">
                  <c:v>-6.5597667638483854E-3</c:v>
                </c:pt>
                <c:pt idx="436">
                  <c:v>2.923976608187202E-3</c:v>
                </c:pt>
                <c:pt idx="437">
                  <c:v>-1.277605402445707E-3</c:v>
                </c:pt>
                <c:pt idx="438">
                  <c:v>5.3211009174311766E-3</c:v>
                </c:pt>
                <c:pt idx="439">
                  <c:v>1.0194624652455924E-2</c:v>
                </c:pt>
                <c:pt idx="440">
                  <c:v>4.4684416309812326E-3</c:v>
                </c:pt>
                <c:pt idx="441">
                  <c:v>8.4491175366128955E-3</c:v>
                </c:pt>
                <c:pt idx="442">
                  <c:v>1.4282993715482766E-2</c:v>
                </c:pt>
                <c:pt idx="443">
                  <c:v>8.8376560999039559E-3</c:v>
                </c:pt>
                <c:pt idx="444">
                  <c:v>2.1589793915603419E-2</c:v>
                </c:pt>
                <c:pt idx="445">
                  <c:v>-1.029526029526018E-2</c:v>
                </c:pt>
                <c:pt idx="446">
                  <c:v>-9.4285164517991533E-3</c:v>
                </c:pt>
                <c:pt idx="447">
                  <c:v>9.1262135922329877E-3</c:v>
                </c:pt>
                <c:pt idx="448">
                  <c:v>1.6380501282810309E-2</c:v>
                </c:pt>
                <c:pt idx="449">
                  <c:v>1.0771992818671437E-2</c:v>
                </c:pt>
                <c:pt idx="450">
                  <c:v>-2.0132916340891205E-2</c:v>
                </c:pt>
                <c:pt idx="451">
                  <c:v>-3.9077764751862301E-4</c:v>
                </c:pt>
                <c:pt idx="452">
                  <c:v>5.1060487038491363E-3</c:v>
                </c:pt>
                <c:pt idx="453">
                  <c:v>2.8063799717343036E-2</c:v>
                </c:pt>
                <c:pt idx="454">
                  <c:v>1.8402385113601382E-2</c:v>
                </c:pt>
                <c:pt idx="455">
                  <c:v>7.6660105666631609E-3</c:v>
                </c:pt>
                <c:pt idx="456">
                  <c:v>-1.4295925661186619E-2</c:v>
                </c:pt>
                <c:pt idx="457">
                  <c:v>2.8673835125448141E-3</c:v>
                </c:pt>
                <c:pt idx="458">
                  <c:v>1.3387297633873042E-2</c:v>
                </c:pt>
                <c:pt idx="459">
                  <c:v>1.3036164844407011E-2</c:v>
                </c:pt>
                <c:pt idx="460">
                  <c:v>1.0514141520350243E-4</c:v>
                </c:pt>
                <c:pt idx="461">
                  <c:v>2.9526521143098295E-3</c:v>
                </c:pt>
                <c:pt idx="462">
                  <c:v>1.1304255092247011E-2</c:v>
                </c:pt>
                <c:pt idx="463">
                  <c:v>1.174460815716415E-3</c:v>
                </c:pt>
                <c:pt idx="464">
                  <c:v>-1.2795905310301189E-3</c:v>
                </c:pt>
                <c:pt idx="465">
                  <c:v>2.0301314242974432E-3</c:v>
                </c:pt>
                <c:pt idx="466">
                  <c:v>7.2105036590615762E-3</c:v>
                </c:pt>
                <c:pt idx="467">
                  <c:v>-5.2456910395032108E-3</c:v>
                </c:pt>
                <c:pt idx="468">
                  <c:v>5.9228946801636569E-3</c:v>
                </c:pt>
                <c:pt idx="469">
                  <c:v>-2.6420633256447851E-2</c:v>
                </c:pt>
                <c:pt idx="470">
                  <c:v>9.4448525553561958E-4</c:v>
                </c:pt>
                <c:pt idx="471">
                  <c:v>-1.8438401318500126E-2</c:v>
                </c:pt>
                <c:pt idx="472">
                  <c:v>-2.0679915262786213E-2</c:v>
                </c:pt>
                <c:pt idx="473">
                  <c:v>-9.492406075139917E-3</c:v>
                </c:pt>
                <c:pt idx="474">
                  <c:v>-9.1089108910891257E-3</c:v>
                </c:pt>
                <c:pt idx="475">
                  <c:v>9.1926458832933822E-3</c:v>
                </c:pt>
                <c:pt idx="476">
                  <c:v>-6.7487098054784317E-3</c:v>
                </c:pt>
                <c:pt idx="477">
                  <c:v>-2.1786492374727554E-3</c:v>
                </c:pt>
                <c:pt idx="478">
                  <c:v>1.3448414291449251E-2</c:v>
                </c:pt>
                <c:pt idx="479">
                  <c:v>-1.8905080740449012E-2</c:v>
                </c:pt>
                <c:pt idx="480">
                  <c:v>7.539682539682591E-3</c:v>
                </c:pt>
                <c:pt idx="481">
                  <c:v>0</c:v>
                </c:pt>
                <c:pt idx="482">
                  <c:v>1.3908205841446511E-3</c:v>
                </c:pt>
                <c:pt idx="483">
                  <c:v>3.7893897088152719E-3</c:v>
                </c:pt>
                <c:pt idx="484">
                  <c:v>-7.971303308090703E-4</c:v>
                </c:pt>
                <c:pt idx="485">
                  <c:v>0</c:v>
                </c:pt>
                <c:pt idx="486">
                  <c:v>0</c:v>
                </c:pt>
                <c:pt idx="487">
                  <c:v>1.0369475485754566E-2</c:v>
                </c:pt>
                <c:pt idx="488">
                  <c:v>-5.407029137879305E-3</c:v>
                </c:pt>
                <c:pt idx="489">
                  <c:v>-1.1579572446555835E-2</c:v>
                </c:pt>
                <c:pt idx="490">
                  <c:v>-4.532019704433436E-3</c:v>
                </c:pt>
                <c:pt idx="491">
                  <c:v>-1.1876947040498432E-2</c:v>
                </c:pt>
                <c:pt idx="492">
                  <c:v>9.7446891444157393E-4</c:v>
                </c:pt>
                <c:pt idx="493">
                  <c:v>2.1704500199123924E-2</c:v>
                </c:pt>
                <c:pt idx="494">
                  <c:v>-7.1174377224199181E-3</c:v>
                </c:pt>
                <c:pt idx="495">
                  <c:v>1.1876484560569113E-3</c:v>
                </c:pt>
                <c:pt idx="496">
                  <c:v>-3.1570639305445263E-3</c:v>
                </c:pt>
                <c:pt idx="497">
                  <c:v>2.5910931174089092E-2</c:v>
                </c:pt>
                <c:pt idx="498">
                  <c:v>-3.3289619691314267E-3</c:v>
                </c:pt>
                <c:pt idx="499">
                  <c:v>1.3391944387650812E-2</c:v>
                </c:pt>
                <c:pt idx="500">
                  <c:v>1.8321882156985124E-2</c:v>
                </c:pt>
                <c:pt idx="501">
                  <c:v>-1.2476606363069718E-3</c:v>
                </c:pt>
                <c:pt idx="502">
                  <c:v>7.1204188481676107E-3</c:v>
                </c:pt>
                <c:pt idx="503">
                  <c:v>-5.7261842790213135E-3</c:v>
                </c:pt>
                <c:pt idx="504">
                  <c:v>3.36848902281532E-2</c:v>
                </c:pt>
                <c:pt idx="505">
                  <c:v>-7.5830396240520537E-3</c:v>
                </c:pt>
                <c:pt idx="506">
                  <c:v>-5.3118028258791038E-3</c:v>
                </c:pt>
                <c:pt idx="507">
                  <c:v>-8.4916675512151896E-4</c:v>
                </c:pt>
                <c:pt idx="508">
                  <c:v>-2.4354087251165181E-3</c:v>
                </c:pt>
                <c:pt idx="509">
                  <c:v>7.2525597269623779E-3</c:v>
                </c:pt>
                <c:pt idx="510">
                  <c:v>-1.2948731445415199E-2</c:v>
                </c:pt>
                <c:pt idx="511">
                  <c:v>-3.3574651138391291E-3</c:v>
                </c:pt>
                <c:pt idx="512">
                  <c:v>1.1783439490445854E-2</c:v>
                </c:pt>
                <c:pt idx="513">
                  <c:v>-2.0790020790020788E-2</c:v>
                </c:pt>
                <c:pt idx="514">
                  <c:v>2.3622047244094474E-2</c:v>
                </c:pt>
                <c:pt idx="515">
                  <c:v>1.7980935875216757E-2</c:v>
                </c:pt>
                <c:pt idx="516">
                  <c:v>1.3948380010982933E-2</c:v>
                </c:pt>
                <c:pt idx="517">
                  <c:v>-1.032608695652177E-2</c:v>
                </c:pt>
                <c:pt idx="518">
                  <c:v>-5.4318305268872527E-4</c:v>
                </c:pt>
                <c:pt idx="519">
                  <c:v>7.1115973741793376E-3</c:v>
                </c:pt>
                <c:pt idx="520">
                  <c:v>-1.2532411408815867E-2</c:v>
                </c:pt>
                <c:pt idx="521">
                  <c:v>-6.0137457044673777E-3</c:v>
                </c:pt>
                <c:pt idx="522">
                  <c:v>1.5153166902867115E-2</c:v>
                </c:pt>
                <c:pt idx="523">
                  <c:v>2.5603756708407942E-2</c:v>
                </c:pt>
                <c:pt idx="524">
                  <c:v>1.6479145357427012E-2</c:v>
                </c:pt>
                <c:pt idx="525">
                  <c:v>-2.272469037610525E-4</c:v>
                </c:pt>
                <c:pt idx="526">
                  <c:v>-4.7495193938708775E-3</c:v>
                </c:pt>
                <c:pt idx="527">
                  <c:v>-2.8191249436175011E-3</c:v>
                </c:pt>
                <c:pt idx="528">
                  <c:v>-2.7951331798750378E-2</c:v>
                </c:pt>
                <c:pt idx="529">
                  <c:v>-1.6918103448275788E-2</c:v>
                </c:pt>
                <c:pt idx="530">
                  <c:v>-8.1231295425396016E-3</c:v>
                </c:pt>
                <c:pt idx="531">
                  <c:v>-2.5586353944562355E-3</c:v>
                </c:pt>
                <c:pt idx="532">
                  <c:v>-1.3669821240799129E-2</c:v>
                </c:pt>
                <c:pt idx="533">
                  <c:v>-3.0284490669929633E-2</c:v>
                </c:pt>
                <c:pt idx="534">
                  <c:v>-4.062150908906324E-3</c:v>
                </c:pt>
                <c:pt idx="535">
                  <c:v>-3.0456852791879328E-4</c:v>
                </c:pt>
                <c:pt idx="536">
                  <c:v>9.4281615085058598E-3</c:v>
                </c:pt>
                <c:pt idx="537">
                  <c:v>-5.3007135575942515E-3</c:v>
                </c:pt>
                <c:pt idx="538">
                  <c:v>-4.0609137055838138E-3</c:v>
                </c:pt>
                <c:pt idx="539">
                  <c:v>1.2332990750256966E-2</c:v>
                </c:pt>
                <c:pt idx="540">
                  <c:v>2.8323821602198186E-2</c:v>
                </c:pt>
                <c:pt idx="541">
                  <c:v>-1.1285266457680233E-2</c:v>
                </c:pt>
                <c:pt idx="542">
                  <c:v>1.2484130342784668E-2</c:v>
                </c:pt>
                <c:pt idx="543">
                  <c:v>-1.1710581346716903E-2</c:v>
                </c:pt>
                <c:pt idx="544">
                  <c:v>2.0916126333398892E-4</c:v>
                </c:pt>
                <c:pt idx="545">
                  <c:v>-1.9830915353303176E-3</c:v>
                </c:pt>
                <c:pt idx="546">
                  <c:v>-6.7385444743934429E-3</c:v>
                </c:pt>
                <c:pt idx="547">
                  <c:v>-1.0057471264367858E-2</c:v>
                </c:pt>
                <c:pt idx="548">
                  <c:v>5.9880239520957905E-3</c:v>
                </c:pt>
                <c:pt idx="549">
                  <c:v>1.3285908567841783E-2</c:v>
                </c:pt>
                <c:pt idx="550">
                  <c:v>-1.9388592531801401E-2</c:v>
                </c:pt>
                <c:pt idx="551">
                  <c:v>-2.0596804983422055E-2</c:v>
                </c:pt>
                <c:pt idx="552">
                  <c:v>-1.7051153460381314E-3</c:v>
                </c:pt>
                <c:pt idx="553">
                  <c:v>-4.9900199600798403E-3</c:v>
                </c:pt>
                <c:pt idx="554">
                  <c:v>2.4854249769868129E-2</c:v>
                </c:pt>
                <c:pt idx="555">
                  <c:v>1.2531068765534318E-2</c:v>
                </c:pt>
                <c:pt idx="556">
                  <c:v>-6.9930069930069175E-3</c:v>
                </c:pt>
                <c:pt idx="557">
                  <c:v>1.2811165503593269E-2</c:v>
                </c:pt>
                <c:pt idx="558">
                  <c:v>1.0416666666671996E-4</c:v>
                </c:pt>
                <c:pt idx="559">
                  <c:v>-5.1813471502590676E-3</c:v>
                </c:pt>
                <c:pt idx="560">
                  <c:v>3.1097750596041396E-4</c:v>
                </c:pt>
                <c:pt idx="561">
                  <c:v>1.1109946546483621E-2</c:v>
                </c:pt>
                <c:pt idx="562">
                  <c:v>1.2593136740475426E-3</c:v>
                </c:pt>
                <c:pt idx="563">
                  <c:v>-1.1411972196285862E-2</c:v>
                </c:pt>
                <c:pt idx="564">
                  <c:v>-6.2886597938144268E-3</c:v>
                </c:pt>
                <c:pt idx="565">
                  <c:v>2.7433534583200969E-2</c:v>
                </c:pt>
                <c:pt idx="566">
                  <c:v>3.1786395422760263E-4</c:v>
                </c:pt>
                <c:pt idx="567">
                  <c:v>-2.7010309278350561E-2</c:v>
                </c:pt>
                <c:pt idx="568">
                  <c:v>1.9626071686808977E-3</c:v>
                </c:pt>
                <c:pt idx="569">
                  <c:v>-9.9202290857025865E-3</c:v>
                </c:pt>
                <c:pt idx="570">
                  <c:v>1.5263212542830432E-2</c:v>
                </c:pt>
                <c:pt idx="571">
                  <c:v>-3.1139713514636842E-4</c:v>
                </c:pt>
                <c:pt idx="572">
                  <c:v>-4.957653377401258E-3</c:v>
                </c:pt>
                <c:pt idx="573">
                  <c:v>-1.5356452761110598E-2</c:v>
                </c:pt>
                <c:pt idx="574">
                  <c:v>-1.4926868363053446E-2</c:v>
                </c:pt>
                <c:pt idx="575">
                  <c:v>5.5404452503273619E-3</c:v>
                </c:pt>
                <c:pt idx="576">
                  <c:v>8.8414634146340484E-3</c:v>
                </c:pt>
                <c:pt idx="577">
                  <c:v>-8.0645161290322284E-3</c:v>
                </c:pt>
                <c:pt idx="578">
                  <c:v>-3.9160558288984897E-3</c:v>
                </c:pt>
                <c:pt idx="579">
                  <c:v>4.9445005045409595E-3</c:v>
                </c:pt>
                <c:pt idx="580">
                  <c:v>-8.8017603520705104E-3</c:v>
                </c:pt>
                <c:pt idx="581">
                  <c:v>-2.5937749401435646E-3</c:v>
                </c:pt>
                <c:pt idx="582">
                  <c:v>-1.8025078369905991E-2</c:v>
                </c:pt>
                <c:pt idx="583">
                  <c:v>3.9200313602501019E-4</c:v>
                </c:pt>
                <c:pt idx="584">
                  <c:v>-1.5655577299412582E-3</c:v>
                </c:pt>
                <c:pt idx="585">
                  <c:v>-1.4274691358024729E-2</c:v>
                </c:pt>
                <c:pt idx="586">
                  <c:v>3.2901103154635513E-3</c:v>
                </c:pt>
                <c:pt idx="587">
                  <c:v>6.6238067406975149E-3</c:v>
                </c:pt>
                <c:pt idx="588">
                  <c:v>-2.1167048054919899E-2</c:v>
                </c:pt>
                <c:pt idx="589">
                  <c:v>-2.4728932851436668E-3</c:v>
                </c:pt>
                <c:pt idx="590">
                  <c:v>-4.7127061808954165E-2</c:v>
                </c:pt>
                <c:pt idx="591">
                  <c:v>-2.7114967462038789E-3</c:v>
                </c:pt>
                <c:pt idx="592">
                  <c:v>9.8576122672508065E-3</c:v>
                </c:pt>
                <c:pt idx="593">
                  <c:v>2.0111731843575387E-2</c:v>
                </c:pt>
                <c:pt idx="594">
                  <c:v>-1.1595803423522831E-2</c:v>
                </c:pt>
                <c:pt idx="595">
                  <c:v>4.2513863216265598E-3</c:v>
                </c:pt>
                <c:pt idx="596">
                  <c:v>4.0831477357089613E-3</c:v>
                </c:pt>
                <c:pt idx="597">
                  <c:v>5.5991041433371457E-3</c:v>
                </c:pt>
                <c:pt idx="598">
                  <c:v>2.9951329090227739E-3</c:v>
                </c:pt>
                <c:pt idx="599">
                  <c:v>-1.8716077110233971E-4</c:v>
                </c:pt>
                <c:pt idx="600">
                  <c:v>-1.8712574850295678E-4</c:v>
                </c:pt>
                <c:pt idx="601">
                  <c:v>3.7565740045078086E-3</c:v>
                </c:pt>
                <c:pt idx="602">
                  <c:v>-3.9289055191768169E-3</c:v>
                </c:pt>
                <c:pt idx="603">
                  <c:v>-2.0537714712471886E-3</c:v>
                </c:pt>
                <c:pt idx="604">
                  <c:v>7.1455434373825224E-3</c:v>
                </c:pt>
                <c:pt idx="605">
                  <c:v>-1.3174986082761195E-2</c:v>
                </c:pt>
                <c:pt idx="606">
                  <c:v>3.7126415444594632E-4</c:v>
                </c:pt>
                <c:pt idx="607">
                  <c:v>-7.5534266764923303E-3</c:v>
                </c:pt>
                <c:pt idx="608">
                  <c:v>-3.1406138472519593E-2</c:v>
                </c:pt>
                <c:pt idx="609">
                  <c:v>3.7614185921547708E-3</c:v>
                </c:pt>
                <c:pt idx="610">
                  <c:v>-3.5695163305372629E-3</c:v>
                </c:pt>
                <c:pt idx="611">
                  <c:v>-2.1371326803205242E-3</c:v>
                </c:pt>
                <c:pt idx="612">
                  <c:v>9.3474743843249327E-3</c:v>
                </c:pt>
                <c:pt idx="613">
                  <c:v>1.737381126554504E-2</c:v>
                </c:pt>
                <c:pt idx="614">
                  <c:v>1.3343217197924367E-2</c:v>
                </c:pt>
                <c:pt idx="615">
                  <c:v>-1.1540575196922559E-2</c:v>
                </c:pt>
                <c:pt idx="616">
                  <c:v>5.3406998158380525E-3</c:v>
                </c:pt>
                <c:pt idx="617">
                  <c:v>-2.9379360998898953E-3</c:v>
                </c:pt>
                <c:pt idx="618">
                  <c:v>-1.1794592632915961E-2</c:v>
                </c:pt>
                <c:pt idx="619">
                  <c:v>-5.4141851651325961E-3</c:v>
                </c:pt>
                <c:pt idx="620">
                  <c:v>-9.0155066714757057E-4</c:v>
                </c:pt>
                <c:pt idx="621">
                  <c:v>-1.7998560115191039E-3</c:v>
                </c:pt>
                <c:pt idx="622">
                  <c:v>-1.050756901157607E-2</c:v>
                </c:pt>
                <c:pt idx="623">
                  <c:v>-1.9552079630287848E-3</c:v>
                </c:pt>
                <c:pt idx="624">
                  <c:v>8.4244488259544517E-3</c:v>
                </c:pt>
                <c:pt idx="625">
                  <c:v>1.6952242070725477E-2</c:v>
                </c:pt>
                <c:pt idx="626">
                  <c:v>1.2177121771217648E-2</c:v>
                </c:pt>
                <c:pt idx="627">
                  <c:v>6.1258585483572568E-3</c:v>
                </c:pt>
                <c:pt idx="628">
                  <c:v>1.0694183864915578E-2</c:v>
                </c:pt>
                <c:pt idx="629">
                  <c:v>1.8796992481201937E-3</c:v>
                </c:pt>
                <c:pt idx="630">
                  <c:v>1.3175230566534967E-3</c:v>
                </c:pt>
                <c:pt idx="631">
                  <c:v>4.3478260869565973E-3</c:v>
                </c:pt>
                <c:pt idx="632">
                  <c:v>2.3408783130199281E-2</c:v>
                </c:pt>
                <c:pt idx="633">
                  <c:v>1.2338425381903554E-2</c:v>
                </c:pt>
                <c:pt idx="634">
                  <c:v>-1.5615962984383945E-2</c:v>
                </c:pt>
                <c:pt idx="635">
                  <c:v>-4.6056419113414317E-3</c:v>
                </c:pt>
                <c:pt idx="636">
                  <c:v>-7.6701821668262991E-4</c:v>
                </c:pt>
                <c:pt idx="637">
                  <c:v>1.2818022917071209E-2</c:v>
                </c:pt>
                <c:pt idx="638">
                  <c:v>4.291008386970916E-3</c:v>
                </c:pt>
                <c:pt idx="639">
                  <c:v>-1.156737998843251E-2</c:v>
                </c:pt>
                <c:pt idx="640">
                  <c:v>-3.2667179093005707E-3</c:v>
                </c:pt>
                <c:pt idx="641">
                  <c:v>1.0093167701863276E-2</c:v>
                </c:pt>
                <c:pt idx="642">
                  <c:v>4.484304932735504E-3</c:v>
                </c:pt>
                <c:pt idx="643">
                  <c:v>2.1713147410358492E-2</c:v>
                </c:pt>
                <c:pt idx="644">
                  <c:v>8.9438247412320423E-3</c:v>
                </c:pt>
                <c:pt idx="645">
                  <c:v>-9.6536624203821531E-3</c:v>
                </c:pt>
                <c:pt idx="646">
                  <c:v>6.8136272545090866E-3</c:v>
                </c:pt>
                <c:pt idx="647">
                  <c:v>-8.204562178072114E-2</c:v>
                </c:pt>
                <c:pt idx="648">
                  <c:v>-2.5688073394495516E-3</c:v>
                </c:pt>
                <c:pt idx="649">
                  <c:v>-5.5015587749864545E-4</c:v>
                </c:pt>
                <c:pt idx="650">
                  <c:v>3.6690515501748534E-4</c:v>
                </c:pt>
                <c:pt idx="651">
                  <c:v>1.5083798882681474E-2</c:v>
                </c:pt>
                <c:pt idx="652">
                  <c:v>3.5080956052428683E-2</c:v>
                </c:pt>
                <c:pt idx="653">
                  <c:v>2.1863305101437844E-2</c:v>
                </c:pt>
                <c:pt idx="654">
                  <c:v>8.7423008146235819E-3</c:v>
                </c:pt>
                <c:pt idx="655">
                  <c:v>-1.2750098077677494E-2</c:v>
                </c:pt>
                <c:pt idx="656">
                  <c:v>0</c:v>
                </c:pt>
                <c:pt idx="657">
                  <c:v>9.5049504950494423E-3</c:v>
                </c:pt>
                <c:pt idx="658">
                  <c:v>1.5866719555731514E-3</c:v>
                </c:pt>
                <c:pt idx="659">
                  <c:v>-1.7818253811125778E-3</c:v>
                </c:pt>
                <c:pt idx="660">
                  <c:v>-5.7086614173228181E-3</c:v>
                </c:pt>
                <c:pt idx="661">
                  <c:v>7.9365079365079083E-3</c:v>
                </c:pt>
                <c:pt idx="662">
                  <c:v>-4.1493775933610123E-3</c:v>
                </c:pt>
                <c:pt idx="663">
                  <c:v>-2.2972972972972929E-2</c:v>
                </c:pt>
                <c:pt idx="664">
                  <c:v>-6.9018404907975357E-3</c:v>
                </c:pt>
                <c:pt idx="665">
                  <c:v>8.1175106300733386E-3</c:v>
                </c:pt>
                <c:pt idx="666">
                  <c:v>1.93311424705299E-4</c:v>
                </c:pt>
                <c:pt idx="667">
                  <c:v>6.2244699474810405E-3</c:v>
                </c:pt>
                <c:pt idx="668">
                  <c:v>-3.8887808671987412E-4</c:v>
                </c:pt>
                <c:pt idx="669">
                  <c:v>1.8012668250197872E-2</c:v>
                </c:pt>
                <c:pt idx="670">
                  <c:v>1.9679079624583741E-2</c:v>
                </c:pt>
                <c:pt idx="671">
                  <c:v>0</c:v>
                </c:pt>
                <c:pt idx="672">
                  <c:v>0</c:v>
                </c:pt>
                <c:pt idx="673">
                  <c:v>-2.6170105686964362E-3</c:v>
                </c:pt>
                <c:pt idx="674">
                  <c:v>-2.0603312302839152E-2</c:v>
                </c:pt>
                <c:pt idx="675">
                  <c:v>3.3630069238378183E-3</c:v>
                </c:pt>
                <c:pt idx="676">
                  <c:v>-1.9778481012668346E-4</c:v>
                </c:pt>
                <c:pt idx="677">
                  <c:v>5.7688482196140665E-3</c:v>
                </c:pt>
                <c:pt idx="678">
                  <c:v>1.6171417020416502E-2</c:v>
                </c:pt>
                <c:pt idx="679">
                  <c:v>5.2834789676894532E-3</c:v>
                </c:pt>
                <c:pt idx="680">
                  <c:v>-6.6612838110617339E-3</c:v>
                </c:pt>
                <c:pt idx="681">
                  <c:v>9.9898063200815901E-3</c:v>
                </c:pt>
                <c:pt idx="682">
                  <c:v>-7.0850202429150085E-3</c:v>
                </c:pt>
                <c:pt idx="683">
                  <c:v>4.4733631557543488E-3</c:v>
                </c:pt>
                <c:pt idx="684">
                  <c:v>5.7259713701431729E-3</c:v>
                </c:pt>
                <c:pt idx="685">
                  <c:v>1.928087545596659E-2</c:v>
                </c:pt>
                <c:pt idx="686">
                  <c:v>1.0106326981787641E-2</c:v>
                </c:pt>
                <c:pt idx="687">
                  <c:v>-1.2475309283709355E-2</c:v>
                </c:pt>
                <c:pt idx="688">
                  <c:v>6.0663110553289224E-3</c:v>
                </c:pt>
                <c:pt idx="689">
                  <c:v>1.0470107842110179E-3</c:v>
                </c:pt>
                <c:pt idx="690">
                  <c:v>6.4278187565858739E-3</c:v>
                </c:pt>
                <c:pt idx="691">
                  <c:v>-2.4164524421593774E-2</c:v>
                </c:pt>
                <c:pt idx="692">
                  <c:v>-1.9657258064516157E-2</c:v>
                </c:pt>
                <c:pt idx="693">
                  <c:v>-1.9956530329974274E-2</c:v>
                </c:pt>
                <c:pt idx="694">
                  <c:v>2.7739251040222027E-3</c:v>
                </c:pt>
                <c:pt idx="695">
                  <c:v>-1.7800632911393079E-3</c:v>
                </c:pt>
                <c:pt idx="696">
                  <c:v>-1.5797788309636315E-3</c:v>
                </c:pt>
                <c:pt idx="697">
                  <c:v>1.6867469879518142E-2</c:v>
                </c:pt>
                <c:pt idx="698">
                  <c:v>0</c:v>
                </c:pt>
                <c:pt idx="699">
                  <c:v>1.4773306164034524E-2</c:v>
                </c:pt>
                <c:pt idx="700">
                  <c:v>-3.8566933928752202E-3</c:v>
                </c:pt>
                <c:pt idx="701">
                  <c:v>1.1290157035820529E-2</c:v>
                </c:pt>
                <c:pt idx="702">
                  <c:v>-2.0016093341379951E-2</c:v>
                </c:pt>
                <c:pt idx="703">
                  <c:v>1.1599511599511605E-2</c:v>
                </c:pt>
                <c:pt idx="704">
                  <c:v>-6.0679611650484864E-3</c:v>
                </c:pt>
                <c:pt idx="705">
                  <c:v>-9.1191502154525581E-3</c:v>
                </c:pt>
                <c:pt idx="706">
                  <c:v>1.404917210235831E-3</c:v>
                </c:pt>
                <c:pt idx="707">
                  <c:v>4.0156610782056271E-4</c:v>
                </c:pt>
                <c:pt idx="708">
                  <c:v>4.6394351991930786E-3</c:v>
                </c:pt>
                <c:pt idx="709">
                  <c:v>1.2561274509803962E-2</c:v>
                </c:pt>
                <c:pt idx="710">
                  <c:v>-1.3258541560427889E-3</c:v>
                </c:pt>
                <c:pt idx="711">
                  <c:v>2.043944813490065E-3</c:v>
                </c:pt>
                <c:pt idx="712">
                  <c:v>-5.7915057915058667E-3</c:v>
                </c:pt>
                <c:pt idx="713">
                  <c:v>1.0057471264367858E-2</c:v>
                </c:pt>
                <c:pt idx="714">
                  <c:v>-6.1538461538463872E-4</c:v>
                </c:pt>
                <c:pt idx="715">
                  <c:v>2.8800658300761279E-3</c:v>
                </c:pt>
                <c:pt idx="716">
                  <c:v>-4.8111372709591449E-3</c:v>
                </c:pt>
                <c:pt idx="717">
                  <c:v>3.8018906699548351E-3</c:v>
                </c:pt>
                <c:pt idx="718">
                  <c:v>1.6184608958964158E-2</c:v>
                </c:pt>
                <c:pt idx="719">
                  <c:v>3.2004310344827577E-2</c:v>
                </c:pt>
                <c:pt idx="720">
                  <c:v>1.3875232164317667E-2</c:v>
                </c:pt>
                <c:pt idx="721">
                  <c:v>-1.4640973194100543E-2</c:v>
                </c:pt>
                <c:pt idx="722">
                  <c:v>4.1076640363203482E-3</c:v>
                </c:pt>
                <c:pt idx="723">
                  <c:v>9.0532286212914297E-3</c:v>
                </c:pt>
                <c:pt idx="724">
                  <c:v>-3.5865666775350318E-3</c:v>
                </c:pt>
                <c:pt idx="725">
                  <c:v>3.1617967727868104E-3</c:v>
                </c:pt>
                <c:pt idx="726">
                  <c:v>2.1267119474446015E-2</c:v>
                </c:pt>
                <c:pt idx="727">
                  <c:v>-3.1080031080031206E-3</c:v>
                </c:pt>
                <c:pt idx="728">
                  <c:v>-1.217105263157894E-2</c:v>
                </c:pt>
                <c:pt idx="729">
                  <c:v>-5.3440942305594385E-3</c:v>
                </c:pt>
                <c:pt idx="730">
                  <c:v>-1.0905125408947782E-4</c:v>
                </c:pt>
                <c:pt idx="731">
                  <c:v>-9.8049896502890727E-4</c:v>
                </c:pt>
                <c:pt idx="732">
                  <c:v>-1.4282646048109946E-2</c:v>
                </c:pt>
                <c:pt idx="733">
                  <c:v>1.4489595816537729E-2</c:v>
                </c:pt>
                <c:pt idx="734">
                  <c:v>1.2687555163283381E-2</c:v>
                </c:pt>
                <c:pt idx="735">
                  <c:v>7.1111111111111175E-3</c:v>
                </c:pt>
                <c:pt idx="736">
                  <c:v>5.5865921787709499E-3</c:v>
                </c:pt>
                <c:pt idx="737">
                  <c:v>3.9259674705551797E-3</c:v>
                </c:pt>
                <c:pt idx="738">
                  <c:v>1.491347905282334E-2</c:v>
                </c:pt>
                <c:pt idx="739">
                  <c:v>2.4612154438352962E-2</c:v>
                </c:pt>
                <c:pt idx="740">
                  <c:v>-8.1585081585073638E-4</c:v>
                </c:pt>
                <c:pt idx="741">
                  <c:v>2.9147175242893036E-2</c:v>
                </c:pt>
                <c:pt idx="742">
                  <c:v>-8.0904223676382236E-3</c:v>
                </c:pt>
                <c:pt idx="743">
                  <c:v>9.2459173871277146E-3</c:v>
                </c:pt>
                <c:pt idx="744">
                  <c:v>-6.9162890531838574E-3</c:v>
                </c:pt>
                <c:pt idx="745">
                  <c:v>2.51046025104595E-3</c:v>
                </c:pt>
                <c:pt idx="746">
                  <c:v>0</c:v>
                </c:pt>
                <c:pt idx="747">
                  <c:v>4.3222475687357351E-3</c:v>
                </c:pt>
                <c:pt idx="748">
                  <c:v>-8.924321751546881E-3</c:v>
                </c:pt>
                <c:pt idx="749">
                  <c:v>3.4626865671642539E-3</c:v>
                </c:pt>
                <c:pt idx="750">
                  <c:v>5.9737156511346663E-4</c:v>
                </c:pt>
                <c:pt idx="751">
                  <c:v>1.27041742286751E-2</c:v>
                </c:pt>
                <c:pt idx="752">
                  <c:v>-1.8115942028984477E-3</c:v>
                </c:pt>
                <c:pt idx="753">
                  <c:v>-9.3323761665470347E-3</c:v>
                </c:pt>
                <c:pt idx="754">
                  <c:v>-7.127583749109153E-3</c:v>
                </c:pt>
                <c:pt idx="755">
                  <c:v>-4.2583392476933926E-3</c:v>
                </c:pt>
                <c:pt idx="756">
                  <c:v>3.5498757543487322E-4</c:v>
                </c:pt>
                <c:pt idx="757">
                  <c:v>2.0159343312409483E-2</c:v>
                </c:pt>
                <c:pt idx="758">
                  <c:v>-2.3688862698880271E-2</c:v>
                </c:pt>
                <c:pt idx="759">
                  <c:v>-4.5753167526982703E-3</c:v>
                </c:pt>
                <c:pt idx="760">
                  <c:v>-8.8372093023256406E-3</c:v>
                </c:pt>
                <c:pt idx="761">
                  <c:v>6.5543071161048953E-3</c:v>
                </c:pt>
                <c:pt idx="762">
                  <c:v>4.6838407494135875E-4</c:v>
                </c:pt>
                <c:pt idx="763">
                  <c:v>-6.9767441860464456E-3</c:v>
                </c:pt>
                <c:pt idx="764">
                  <c:v>1.6188112962306565E-2</c:v>
                </c:pt>
                <c:pt idx="765">
                  <c:v>1.0748835542816092E-2</c:v>
                </c:pt>
                <c:pt idx="766">
                  <c:v>-2.1451555237753856E-3</c:v>
                </c:pt>
                <c:pt idx="767">
                  <c:v>-2.9705323193916352E-3</c:v>
                </c:pt>
                <c:pt idx="768">
                  <c:v>3.4577322046022659E-3</c:v>
                </c:pt>
                <c:pt idx="769">
                  <c:v>-2.0228462636839801E-3</c:v>
                </c:pt>
                <c:pt idx="770">
                  <c:v>6.467065868263548E-3</c:v>
                </c:pt>
                <c:pt idx="771">
                  <c:v>-6.3072712126621576E-3</c:v>
                </c:pt>
                <c:pt idx="772">
                  <c:v>2.1392974352741036E-2</c:v>
                </c:pt>
                <c:pt idx="773">
                  <c:v>-5.19951632406296E-3</c:v>
                </c:pt>
                <c:pt idx="774">
                  <c:v>-2.0954184917722222E-2</c:v>
                </c:pt>
                <c:pt idx="775">
                  <c:v>-2.7154663518300349E-3</c:v>
                </c:pt>
                <c:pt idx="776">
                  <c:v>2.3668639053254772E-3</c:v>
                </c:pt>
                <c:pt idx="777">
                  <c:v>2.2259859666102146E-2</c:v>
                </c:pt>
                <c:pt idx="778">
                  <c:v>3.4543178973717031E-2</c:v>
                </c:pt>
                <c:pt idx="779">
                  <c:v>-1.1016214878078976E-2</c:v>
                </c:pt>
                <c:pt idx="780">
                  <c:v>1.3634110064452084E-3</c:v>
                </c:pt>
                <c:pt idx="781">
                  <c:v>1.484276729559757E-2</c:v>
                </c:pt>
                <c:pt idx="782">
                  <c:v>3.785900783289825E-2</c:v>
                </c:pt>
                <c:pt idx="783">
                  <c:v>-3.9739250344741156E-2</c:v>
                </c:pt>
                <c:pt idx="784">
                  <c:v>-9.9292540647883485E-3</c:v>
                </c:pt>
                <c:pt idx="785">
                  <c:v>1.3076826354834554E-2</c:v>
                </c:pt>
                <c:pt idx="786">
                  <c:v>-5.7507188398549037E-3</c:v>
                </c:pt>
                <c:pt idx="787">
                  <c:v>2.3809523809523525E-3</c:v>
                </c:pt>
                <c:pt idx="788">
                  <c:v>1.0126582278480976E-2</c:v>
                </c:pt>
                <c:pt idx="789">
                  <c:v>2.1331609566903758E-2</c:v>
                </c:pt>
                <c:pt idx="790">
                  <c:v>-8.3333333333334061E-3</c:v>
                </c:pt>
                <c:pt idx="791">
                  <c:v>5.1546391752578056E-3</c:v>
                </c:pt>
                <c:pt idx="792">
                  <c:v>-4.2345694854358075E-3</c:v>
                </c:pt>
                <c:pt idx="793">
                  <c:v>1.0503112033195049E-2</c:v>
                </c:pt>
                <c:pt idx="794">
                  <c:v>-9.1224463574456349E-3</c:v>
                </c:pt>
                <c:pt idx="795">
                  <c:v>1.8850634899855973E-2</c:v>
                </c:pt>
                <c:pt idx="796">
                  <c:v>2.112017110012028E-2</c:v>
                </c:pt>
                <c:pt idx="797">
                  <c:v>6.1869535978481237E-3</c:v>
                </c:pt>
                <c:pt idx="798">
                  <c:v>1.7796030116358622E-2</c:v>
                </c:pt>
                <c:pt idx="799">
                  <c:v>7.030603804797227E-3</c:v>
                </c:pt>
                <c:pt idx="800">
                  <c:v>-2.2008253094910122E-3</c:v>
                </c:pt>
                <c:pt idx="801">
                  <c:v>1.6783216783216821E-2</c:v>
                </c:pt>
                <c:pt idx="802">
                  <c:v>-8.5967831392124855E-3</c:v>
                </c:pt>
                <c:pt idx="803">
                  <c:v>4.5967404931048653E-3</c:v>
                </c:pt>
                <c:pt idx="804">
                  <c:v>-1.5766383328763251E-2</c:v>
                </c:pt>
                <c:pt idx="805">
                  <c:v>3.0954063604240252E-2</c:v>
                </c:pt>
                <c:pt idx="806">
                  <c:v>1.4918949935446943E-2</c:v>
                </c:pt>
                <c:pt idx="807">
                  <c:v>1.0289855072463678E-2</c:v>
                </c:pt>
                <c:pt idx="808">
                  <c:v>-4.4850498338870365E-2</c:v>
                </c:pt>
                <c:pt idx="809">
                  <c:v>1.3325852153177003E-2</c:v>
                </c:pt>
                <c:pt idx="810">
                  <c:v>-8.7597330367073893E-3</c:v>
                </c:pt>
                <c:pt idx="811">
                  <c:v>5.0307434320849553E-3</c:v>
                </c:pt>
                <c:pt idx="812">
                  <c:v>-4.3315508021390309E-2</c:v>
                </c:pt>
                <c:pt idx="813">
                  <c:v>4.0268456375838549E-3</c:v>
                </c:pt>
                <c:pt idx="814">
                  <c:v>-6.7990934542061735E-3</c:v>
                </c:pt>
                <c:pt idx="815">
                  <c:v>2.1376085504343461E-3</c:v>
                </c:pt>
                <c:pt idx="816">
                  <c:v>9.5764769355272967E-3</c:v>
                </c:pt>
                <c:pt idx="817">
                  <c:v>-6.6988210075026797E-3</c:v>
                </c:pt>
                <c:pt idx="818">
                  <c:v>-2.0056157240273521E-3</c:v>
                </c:pt>
                <c:pt idx="819">
                  <c:v>3.8926174496645136E-3</c:v>
                </c:pt>
                <c:pt idx="820">
                  <c:v>-1.8315983660561346E-2</c:v>
                </c:pt>
                <c:pt idx="821">
                  <c:v>3.0134383059590049E-2</c:v>
                </c:pt>
                <c:pt idx="822">
                  <c:v>1.9653979238754348E-2</c:v>
                </c:pt>
                <c:pt idx="823">
                  <c:v>-2.2591991341991365E-2</c:v>
                </c:pt>
                <c:pt idx="824">
                  <c:v>1.4548449080428251E-2</c:v>
                </c:pt>
                <c:pt idx="825">
                  <c:v>3.3048746901679273E-3</c:v>
                </c:pt>
                <c:pt idx="826">
                  <c:v>-1.7586580086580046E-2</c:v>
                </c:pt>
                <c:pt idx="827">
                  <c:v>7.7709611451943755E-3</c:v>
                </c:pt>
                <c:pt idx="828">
                  <c:v>-2.0408163265306896E-3</c:v>
                </c:pt>
                <c:pt idx="829">
                  <c:v>-1.3586956521738358E-3</c:v>
                </c:pt>
                <c:pt idx="830">
                  <c:v>1.3588802826458628E-4</c:v>
                </c:pt>
                <c:pt idx="831">
                  <c:v>1.1546391752577366E-2</c:v>
                </c:pt>
                <c:pt idx="832">
                  <c:v>-2.1782977006857662E-2</c:v>
                </c:pt>
                <c:pt idx="833">
                  <c:v>-3.483853678145396E-3</c:v>
                </c:pt>
                <c:pt idx="834">
                  <c:v>-2.8059861036879735E-3</c:v>
                </c:pt>
                <c:pt idx="835">
                  <c:v>2.3943083869202353E-2</c:v>
                </c:pt>
                <c:pt idx="836">
                  <c:v>-3.7022397891963134E-2</c:v>
                </c:pt>
                <c:pt idx="837">
                  <c:v>-2.4546973396735592E-2</c:v>
                </c:pt>
                <c:pt idx="838">
                  <c:v>6.5976714100906223E-3</c:v>
                </c:pt>
                <c:pt idx="839">
                  <c:v>-2.250885179564999E-2</c:v>
                </c:pt>
                <c:pt idx="840">
                  <c:v>9.5748755266181537E-3</c:v>
                </c:pt>
                <c:pt idx="841">
                  <c:v>4.1020382002306521E-3</c:v>
                </c:pt>
                <c:pt idx="842">
                  <c:v>2.4415317399127724E-3</c:v>
                </c:pt>
                <c:pt idx="843">
                  <c:v>-3.329918032786951E-3</c:v>
                </c:pt>
                <c:pt idx="844">
                  <c:v>1.508060322412892E-2</c:v>
                </c:pt>
                <c:pt idx="845">
                  <c:v>-1.1311053984575778E-2</c:v>
                </c:pt>
                <c:pt idx="846">
                  <c:v>1.5665796344647556E-2</c:v>
                </c:pt>
                <c:pt idx="847">
                  <c:v>4.0634421287192033E-3</c:v>
                </c:pt>
                <c:pt idx="848">
                  <c:v>-7.9323797139141655E-3</c:v>
                </c:pt>
                <c:pt idx="849">
                  <c:v>-5.0148221343873374E-2</c:v>
                </c:pt>
                <c:pt idx="850">
                  <c:v>1.4028056112224328E-2</c:v>
                </c:pt>
                <c:pt idx="851">
                  <c:v>7.3176886197325042E-3</c:v>
                </c:pt>
                <c:pt idx="852">
                  <c:v>1.2907348242811567E-2</c:v>
                </c:pt>
                <c:pt idx="853">
                  <c:v>1.795238714713146E-2</c:v>
                </c:pt>
                <c:pt idx="854">
                  <c:v>1.5455746367239124E-2</c:v>
                </c:pt>
                <c:pt idx="855">
                  <c:v>-2.5112685125563462E-2</c:v>
                </c:pt>
                <c:pt idx="856">
                  <c:v>1.370757180156673E-2</c:v>
                </c:pt>
                <c:pt idx="857">
                  <c:v>-3.9011703511054791E-3</c:v>
                </c:pt>
                <c:pt idx="858">
                  <c:v>-3.8860103626942636E-3</c:v>
                </c:pt>
                <c:pt idx="859">
                  <c:v>-1.1143845267067893E-2</c:v>
                </c:pt>
                <c:pt idx="860">
                  <c:v>3.6786188579017214E-2</c:v>
                </c:pt>
                <c:pt idx="861">
                  <c:v>5.4746962211242702E-3</c:v>
                </c:pt>
                <c:pt idx="862">
                  <c:v>3.2111356119073849E-2</c:v>
                </c:pt>
                <c:pt idx="863">
                  <c:v>-6.435711351499368E-3</c:v>
                </c:pt>
                <c:pt idx="864">
                  <c:v>-1.9994632313472826E-2</c:v>
                </c:pt>
                <c:pt idx="865">
                  <c:v>9.4825250609591287E-3</c:v>
                </c:pt>
                <c:pt idx="866">
                  <c:v>-2.5992875049478992E-2</c:v>
                </c:pt>
                <c:pt idx="867">
                  <c:v>1.5543347179418611E-2</c:v>
                </c:pt>
                <c:pt idx="868">
                  <c:v>4.2901062045835568E-2</c:v>
                </c:pt>
                <c:pt idx="869">
                  <c:v>8.3916083916087093E-4</c:v>
                </c:pt>
                <c:pt idx="870">
                  <c:v>-1.8800603815013098E-2</c:v>
                </c:pt>
                <c:pt idx="871">
                  <c:v>-1.4204545454545416E-2</c:v>
                </c:pt>
                <c:pt idx="872">
                  <c:v>1.6260162601626632E-3</c:v>
                </c:pt>
                <c:pt idx="873">
                  <c:v>-1.1121532895618362E-2</c:v>
                </c:pt>
                <c:pt idx="874">
                  <c:v>-1.8800946621088704E-2</c:v>
                </c:pt>
                <c:pt idx="875">
                  <c:v>4.224980195405432E-3</c:v>
                </c:pt>
                <c:pt idx="876">
                  <c:v>9.1938707528314151E-3</c:v>
                </c:pt>
                <c:pt idx="877">
                  <c:v>-4.773902665428981E-3</c:v>
                </c:pt>
                <c:pt idx="878">
                  <c:v>-3.4443021766965405E-2</c:v>
                </c:pt>
                <c:pt idx="879">
                  <c:v>-1.6372795969773441E-2</c:v>
                </c:pt>
                <c:pt idx="880">
                  <c:v>8.638211382113908E-3</c:v>
                </c:pt>
                <c:pt idx="881">
                  <c:v>1.6397675919948302E-2</c:v>
                </c:pt>
                <c:pt idx="882">
                  <c:v>1.9404915912031783E-3</c:v>
                </c:pt>
                <c:pt idx="883">
                  <c:v>-2.8406234288587292E-2</c:v>
                </c:pt>
                <c:pt idx="884">
                  <c:v>2.6978185103911236E-2</c:v>
                </c:pt>
                <c:pt idx="885">
                  <c:v>-1.1603919546158252E-3</c:v>
                </c:pt>
                <c:pt idx="886">
                  <c:v>-3.9266691440604504E-2</c:v>
                </c:pt>
                <c:pt idx="887">
                  <c:v>-1.1872705018359839E-2</c:v>
                </c:pt>
                <c:pt idx="888">
                  <c:v>-1.8736488109536417E-2</c:v>
                </c:pt>
                <c:pt idx="889">
                  <c:v>1.5365853658536648E-2</c:v>
                </c:pt>
                <c:pt idx="890">
                  <c:v>-1.3118305451919646E-2</c:v>
                </c:pt>
                <c:pt idx="891">
                  <c:v>-3.9558858786861457E-3</c:v>
                </c:pt>
                <c:pt idx="892">
                  <c:v>-6.904761904761884E-3</c:v>
                </c:pt>
                <c:pt idx="893">
                  <c:v>1.9417475728155269E-2</c:v>
                </c:pt>
                <c:pt idx="894">
                  <c:v>1.9045263418253848E-2</c:v>
                </c:pt>
                <c:pt idx="895">
                  <c:v>-7.6092292587138502E-3</c:v>
                </c:pt>
                <c:pt idx="896">
                  <c:v>1.3306802636488091E-2</c:v>
                </c:pt>
                <c:pt idx="897">
                  <c:v>5.1249999999999577E-3</c:v>
                </c:pt>
                <c:pt idx="898">
                  <c:v>1.7035341978133785E-2</c:v>
                </c:pt>
                <c:pt idx="899">
                  <c:v>6.6547222933196317E-3</c:v>
                </c:pt>
                <c:pt idx="900">
                  <c:v>-1.4057507987220374E-3</c:v>
                </c:pt>
                <c:pt idx="901">
                  <c:v>1.1897064528643498E-2</c:v>
                </c:pt>
                <c:pt idx="902">
                  <c:v>-1.0872345868508678E-2</c:v>
                </c:pt>
                <c:pt idx="903">
                  <c:v>5.2719557670054115E-3</c:v>
                </c:pt>
                <c:pt idx="904">
                  <c:v>-1.2945805305241911E-2</c:v>
                </c:pt>
                <c:pt idx="905">
                  <c:v>1.4028314028314072E-2</c:v>
                </c:pt>
                <c:pt idx="906">
                  <c:v>1.0306622004637759E-3</c:v>
                </c:pt>
                <c:pt idx="907">
                  <c:v>2.0644312952005358E-2</c:v>
                </c:pt>
                <c:pt idx="908">
                  <c:v>-7.2560975609756134E-2</c:v>
                </c:pt>
                <c:pt idx="909">
                  <c:v>3.6138488754106642E-2</c:v>
                </c:pt>
                <c:pt idx="910">
                  <c:v>1.0598901800536308E-2</c:v>
                </c:pt>
                <c:pt idx="911">
                  <c:v>-8.7341772151898443E-3</c:v>
                </c:pt>
                <c:pt idx="912">
                  <c:v>9.4556606184512497E-3</c:v>
                </c:pt>
                <c:pt idx="913">
                  <c:v>-2.9754525167369098E-2</c:v>
                </c:pt>
                <c:pt idx="914">
                  <c:v>8.249999999999957E-3</c:v>
                </c:pt>
                <c:pt idx="915">
                  <c:v>2.9601029601029564E-2</c:v>
                </c:pt>
                <c:pt idx="916">
                  <c:v>-4.2291426374471142E-3</c:v>
                </c:pt>
                <c:pt idx="917">
                  <c:v>-4.4654248532788252E-3</c:v>
                </c:pt>
                <c:pt idx="918">
                  <c:v>2.1237785016286585E-2</c:v>
                </c:pt>
                <c:pt idx="919">
                  <c:v>4.581151832460658E-3</c:v>
                </c:pt>
                <c:pt idx="920">
                  <c:v>-2.551020408163265E-2</c:v>
                </c:pt>
                <c:pt idx="921">
                  <c:v>-4.5708481462671336E-3</c:v>
                </c:pt>
                <c:pt idx="922">
                  <c:v>-6.057546693588968E-3</c:v>
                </c:pt>
                <c:pt idx="923">
                  <c:v>-6.3949843260188727E-3</c:v>
                </c:pt>
                <c:pt idx="924">
                  <c:v>1.864861412696377E-2</c:v>
                </c:pt>
                <c:pt idx="925">
                  <c:v>2.6350288411117005E-2</c:v>
                </c:pt>
                <c:pt idx="926">
                  <c:v>0</c:v>
                </c:pt>
                <c:pt idx="927">
                  <c:v>0</c:v>
                </c:pt>
                <c:pt idx="928">
                  <c:v>1.0498687664041771E-3</c:v>
                </c:pt>
                <c:pt idx="929">
                  <c:v>2.2359594896751507E-3</c:v>
                </c:pt>
                <c:pt idx="930">
                  <c:v>-3.5386631716906427E-3</c:v>
                </c:pt>
                <c:pt idx="931">
                  <c:v>-9.348221241236028E-3</c:v>
                </c:pt>
                <c:pt idx="932">
                  <c:v>7.8513478147081168E-3</c:v>
                </c:pt>
                <c:pt idx="933">
                  <c:v>-1.5678076822577024E-3</c:v>
                </c:pt>
                <c:pt idx="934">
                  <c:v>-2.3724489795918357E-2</c:v>
                </c:pt>
                <c:pt idx="935">
                  <c:v>-2.3418036870951613E-2</c:v>
                </c:pt>
                <c:pt idx="936">
                  <c:v>1.9040365575019039E-2</c:v>
                </c:pt>
                <c:pt idx="937">
                  <c:v>-1.3943465584991689E-3</c:v>
                </c:pt>
                <c:pt idx="938">
                  <c:v>-2.3638613861386097E-2</c:v>
                </c:pt>
                <c:pt idx="939">
                  <c:v>-2.4272430865837521E-2</c:v>
                </c:pt>
                <c:pt idx="940">
                  <c:v>4.426229508196728E-2</c:v>
                </c:pt>
                <c:pt idx="941">
                  <c:v>8.6491986771812836E-3</c:v>
                </c:pt>
                <c:pt idx="942">
                  <c:v>-5.0851767098896578E-4</c:v>
                </c:pt>
                <c:pt idx="943">
                  <c:v>7.1702944942381858E-3</c:v>
                </c:pt>
                <c:pt idx="944">
                  <c:v>-1.7362858580775159E-2</c:v>
                </c:pt>
                <c:pt idx="945">
                  <c:v>2.6740731171683341E-2</c:v>
                </c:pt>
                <c:pt idx="946">
                  <c:v>9.5200834637453012E-3</c:v>
                </c:pt>
                <c:pt idx="947">
                  <c:v>-3.2497075263226306E-3</c:v>
                </c:pt>
                <c:pt idx="948">
                  <c:v>-2.6202531645569533E-2</c:v>
                </c:pt>
                <c:pt idx="949">
                  <c:v>4.6773552404929128E-2</c:v>
                </c:pt>
                <c:pt idx="950">
                  <c:v>1.4518080387148788E-2</c:v>
                </c:pt>
                <c:pt idx="951">
                  <c:v>1.8064869303407793E-2</c:v>
                </c:pt>
                <c:pt idx="952">
                  <c:v>-1.3666803334701179E-3</c:v>
                </c:pt>
                <c:pt idx="953">
                  <c:v>-4.5401174168297503E-2</c:v>
                </c:pt>
                <c:pt idx="954">
                  <c:v>3.1350914962325255E-2</c:v>
                </c:pt>
                <c:pt idx="955">
                  <c:v>7.8351712130005677E-2</c:v>
                </c:pt>
                <c:pt idx="956">
                  <c:v>-5.8984161660294833E-2</c:v>
                </c:pt>
                <c:pt idx="957">
                  <c:v>-5.1172431662132437E-2</c:v>
                </c:pt>
                <c:pt idx="958">
                  <c:v>-4.4678217821782169E-2</c:v>
                </c:pt>
                <c:pt idx="959">
                  <c:v>-1.2707722385141815E-2</c:v>
                </c:pt>
                <c:pt idx="960">
                  <c:v>-3.6496350364963438E-2</c:v>
                </c:pt>
                <c:pt idx="961">
                  <c:v>-3.7725161436501627E-2</c:v>
                </c:pt>
                <c:pt idx="962">
                  <c:v>3.7494123178185214E-2</c:v>
                </c:pt>
                <c:pt idx="963">
                  <c:v>-7.0773263433813932E-2</c:v>
                </c:pt>
                <c:pt idx="964">
                  <c:v>2.8879649398808941E-2</c:v>
                </c:pt>
                <c:pt idx="965">
                  <c:v>-6.4753823824941197E-3</c:v>
                </c:pt>
                <c:pt idx="966">
                  <c:v>-5.7257130828333981E-2</c:v>
                </c:pt>
                <c:pt idx="967">
                  <c:v>2.1054847878734849E-4</c:v>
                </c:pt>
                <c:pt idx="968">
                  <c:v>1.2147043153969106E-2</c:v>
                </c:pt>
                <c:pt idx="969">
                  <c:v>-1.2209241132512479E-2</c:v>
                </c:pt>
                <c:pt idx="970">
                  <c:v>3.7453592487442747E-2</c:v>
                </c:pt>
                <c:pt idx="971">
                  <c:v>-3.29461457233369E-2</c:v>
                </c:pt>
                <c:pt idx="972">
                  <c:v>3.384279475982542E-2</c:v>
                </c:pt>
                <c:pt idx="973">
                  <c:v>-1.9376940370410045E-2</c:v>
                </c:pt>
                <c:pt idx="974">
                  <c:v>3.2839451570101715E-2</c:v>
                </c:pt>
                <c:pt idx="975">
                  <c:v>5.7829181494661475E-3</c:v>
                </c:pt>
                <c:pt idx="976">
                  <c:v>-5.5297500552975E-3</c:v>
                </c:pt>
                <c:pt idx="977">
                  <c:v>-3.3561351004702873E-2</c:v>
                </c:pt>
                <c:pt idx="978">
                  <c:v>-2.9838022165388015E-3</c:v>
                </c:pt>
                <c:pt idx="979">
                  <c:v>-1.5959144589849077E-3</c:v>
                </c:pt>
                <c:pt idx="980">
                  <c:v>1.0319251854240501E-2</c:v>
                </c:pt>
                <c:pt idx="981">
                  <c:v>7.3632918245804752E-3</c:v>
                </c:pt>
                <c:pt idx="982">
                  <c:v>-1.4092025194833003E-2</c:v>
                </c:pt>
                <c:pt idx="983">
                  <c:v>-1.4923782112781215E-3</c:v>
                </c:pt>
                <c:pt idx="984">
                  <c:v>1.1428571428571453E-2</c:v>
                </c:pt>
                <c:pt idx="985">
                  <c:v>1.0018512468692167E-2</c:v>
                </c:pt>
                <c:pt idx="986">
                  <c:v>-3.3673576765232062E-2</c:v>
                </c:pt>
                <c:pt idx="987">
                  <c:v>-1.7777777777777767E-2</c:v>
                </c:pt>
                <c:pt idx="988">
                  <c:v>-9.9263200982398579E-3</c:v>
                </c:pt>
                <c:pt idx="989">
                  <c:v>-1.2929292929292941E-2</c:v>
                </c:pt>
                <c:pt idx="990">
                  <c:v>1.2135922330097548E-3</c:v>
                </c:pt>
                <c:pt idx="991">
                  <c:v>-7.7270446562971423E-3</c:v>
                </c:pt>
                <c:pt idx="992">
                  <c:v>1.4972499490731298E-2</c:v>
                </c:pt>
                <c:pt idx="993">
                  <c:v>7.6978343426049468E-3</c:v>
                </c:pt>
                <c:pt idx="994">
                  <c:v>-8.3460559796436958E-3</c:v>
                </c:pt>
                <c:pt idx="995">
                  <c:v>6.556705255609062E-3</c:v>
                </c:pt>
                <c:pt idx="996">
                  <c:v>1.9319131161236364E-2</c:v>
                </c:pt>
                <c:pt idx="997">
                  <c:v>-2.4999999999999467E-3</c:v>
                </c:pt>
                <c:pt idx="998">
                  <c:v>1.0739102969046073E-2</c:v>
                </c:pt>
                <c:pt idx="999">
                  <c:v>1.0640561821664183E-2</c:v>
                </c:pt>
                <c:pt idx="1000">
                  <c:v>2.721608919007552E-2</c:v>
                </c:pt>
                <c:pt idx="1001">
                  <c:v>3.507184070596215E-2</c:v>
                </c:pt>
                <c:pt idx="1002">
                  <c:v>0</c:v>
                </c:pt>
                <c:pt idx="1003">
                  <c:v>-1.0190369540873422E-2</c:v>
                </c:pt>
                <c:pt idx="1004">
                  <c:v>-4.0151684140084703E-3</c:v>
                </c:pt>
                <c:pt idx="1005">
                  <c:v>-2.6696329254728484E-3</c:v>
                </c:pt>
                <c:pt idx="1006">
                  <c:v>9.5451993262213198E-3</c:v>
                </c:pt>
                <c:pt idx="1007">
                  <c:v>0</c:v>
                </c:pt>
                <c:pt idx="1008">
                  <c:v>1.82961692395654E-2</c:v>
                </c:pt>
                <c:pt idx="1009">
                  <c:v>1.2387126649687514E-2</c:v>
                </c:pt>
                <c:pt idx="1010">
                  <c:v>1.4921865820702573E-2</c:v>
                </c:pt>
                <c:pt idx="1011">
                  <c:v>-2.0598388952819402E-2</c:v>
                </c:pt>
                <c:pt idx="1012">
                  <c:v>-3.1323152379890626E-2</c:v>
                </c:pt>
                <c:pt idx="1013">
                  <c:v>7.2984504828204743E-3</c:v>
                </c:pt>
                <c:pt idx="1014">
                  <c:v>9.865064066220711E-3</c:v>
                </c:pt>
                <c:pt idx="1015">
                  <c:v>-1.7928730512249438E-2</c:v>
                </c:pt>
                <c:pt idx="1016">
                  <c:v>-6.6770531938573638E-4</c:v>
                </c:pt>
                <c:pt idx="1017">
                  <c:v>-5.7534852843549016E-3</c:v>
                </c:pt>
                <c:pt idx="1018">
                  <c:v>-7.7390823659488541E-4</c:v>
                </c:pt>
                <c:pt idx="1019">
                  <c:v>-2.7563395810363835E-3</c:v>
                </c:pt>
                <c:pt idx="1020">
                  <c:v>2.7878513145965639E-2</c:v>
                </c:pt>
                <c:pt idx="1021">
                  <c:v>7.4209384632947994E-3</c:v>
                </c:pt>
                <c:pt idx="1022">
                  <c:v>-1.0170640750367178E-2</c:v>
                </c:pt>
                <c:pt idx="1023">
                  <c:v>1.2471395881006741E-2</c:v>
                </c:pt>
                <c:pt idx="1024">
                  <c:v>2.5701208778312546E-2</c:v>
                </c:pt>
                <c:pt idx="1025">
                  <c:v>-9.1860465116279794E-3</c:v>
                </c:pt>
                <c:pt idx="1026">
                  <c:v>2.7985074626865072E-3</c:v>
                </c:pt>
                <c:pt idx="1027">
                  <c:v>-5.7685968574881875E-2</c:v>
                </c:pt>
                <c:pt idx="1028">
                  <c:v>-1.8124932570935295E-2</c:v>
                </c:pt>
                <c:pt idx="1029">
                  <c:v>-2.0190274841437598E-2</c:v>
                </c:pt>
                <c:pt idx="1030">
                  <c:v>0</c:v>
                </c:pt>
                <c:pt idx="1031">
                  <c:v>1.9506412328914625E-2</c:v>
                </c:pt>
                <c:pt idx="1032">
                  <c:v>-1.4445034519383955E-2</c:v>
                </c:pt>
                <c:pt idx="1033">
                  <c:v>4.6953366769823066E-3</c:v>
                </c:pt>
                <c:pt idx="1034">
                  <c:v>1.4962060489473183E-3</c:v>
                </c:pt>
                <c:pt idx="1035">
                  <c:v>2.4641097064494297E-3</c:v>
                </c:pt>
                <c:pt idx="1036">
                  <c:v>5.1690717208701699E-3</c:v>
                </c:pt>
                <c:pt idx="1037">
                  <c:v>9.4575497336667532E-3</c:v>
                </c:pt>
                <c:pt idx="1038">
                  <c:v>1.7423499945551191E-3</c:v>
                </c:pt>
                <c:pt idx="1039">
                  <c:v>1.0564542753383886E-2</c:v>
                </c:pt>
                <c:pt idx="1040">
                  <c:v>4.4038313332606246E-4</c:v>
                </c:pt>
                <c:pt idx="1041">
                  <c:v>-7.5393356643356398E-3</c:v>
                </c:pt>
                <c:pt idx="1042">
                  <c:v>1.5422167979585051E-2</c:v>
                </c:pt>
                <c:pt idx="1043">
                  <c:v>3.4513471387219137E-3</c:v>
                </c:pt>
                <c:pt idx="1044">
                  <c:v>1.1828320378506221E-2</c:v>
                </c:pt>
                <c:pt idx="1045">
                  <c:v>4.1855203619908408E-3</c:v>
                </c:pt>
                <c:pt idx="1046">
                  <c:v>9.3628682347568788E-3</c:v>
                </c:pt>
                <c:pt idx="1047">
                  <c:v>3.6672014668805084E-3</c:v>
                </c:pt>
                <c:pt idx="1048">
                  <c:v>-1.6456266907123464E-2</c:v>
                </c:pt>
                <c:pt idx="1049">
                  <c:v>5.6676490591702567E-3</c:v>
                </c:pt>
                <c:pt idx="1050">
                  <c:v>1.0306917086578169E-2</c:v>
                </c:pt>
                <c:pt idx="1051">
                  <c:v>1.7122888759464168E-2</c:v>
                </c:pt>
                <c:pt idx="1052">
                  <c:v>2.04445501010341E-2</c:v>
                </c:pt>
                <c:pt idx="1053">
                  <c:v>-7.783936784998358E-3</c:v>
                </c:pt>
                <c:pt idx="1054">
                  <c:v>-6.2119081106421347E-3</c:v>
                </c:pt>
                <c:pt idx="1055">
                  <c:v>-9.8642218869677209E-3</c:v>
                </c:pt>
                <c:pt idx="1056">
                  <c:v>-1.4411529223378761E-2</c:v>
                </c:pt>
                <c:pt idx="1057">
                  <c:v>1.3328697264719584E-2</c:v>
                </c:pt>
                <c:pt idx="1058">
                  <c:v>1.5089959373185773E-3</c:v>
                </c:pt>
                <c:pt idx="1059">
                  <c:v>-3.470213996529753E-3</c:v>
                </c:pt>
                <c:pt idx="1060">
                  <c:v>5.7870370370367082E-4</c:v>
                </c:pt>
                <c:pt idx="1061">
                  <c:v>2.260622558882721E-2</c:v>
                </c:pt>
                <c:pt idx="1062">
                  <c:v>1.367726454709059E-2</c:v>
                </c:pt>
                <c:pt idx="1063">
                  <c:v>2.0445641527913654E-2</c:v>
                </c:pt>
                <c:pt idx="1064">
                  <c:v>-2.2498803255145947E-2</c:v>
                </c:pt>
                <c:pt idx="1065">
                  <c:v>3.1212484993998215E-3</c:v>
                </c:pt>
                <c:pt idx="1066">
                  <c:v>-8.805330794859699E-3</c:v>
                </c:pt>
                <c:pt idx="1067">
                  <c:v>-5.4437869822484466E-3</c:v>
                </c:pt>
                <c:pt idx="1068">
                  <c:v>0</c:v>
                </c:pt>
                <c:pt idx="1069">
                  <c:v>2.6232693709011375E-2</c:v>
                </c:pt>
                <c:pt idx="1070">
                  <c:v>-6.0357315306615155E-3</c:v>
                </c:pt>
                <c:pt idx="1071">
                  <c:v>1.6317016317016295E-2</c:v>
                </c:pt>
                <c:pt idx="1072">
                  <c:v>-2.4530847540777653E-4</c:v>
                </c:pt>
                <c:pt idx="1073">
                  <c:v>-1.1026709139917105E-3</c:v>
                </c:pt>
                <c:pt idx="1074">
                  <c:v>3.4474017743979707E-2</c:v>
                </c:pt>
                <c:pt idx="1075">
                  <c:v>1.374791211615068E-2</c:v>
                </c:pt>
                <c:pt idx="1076">
                  <c:v>-3.2687049465572902E-2</c:v>
                </c:pt>
                <c:pt idx="1077">
                  <c:v>-2.2000729305943871E-2</c:v>
                </c:pt>
                <c:pt idx="1078">
                  <c:v>-5.6804447667391693E-3</c:v>
                </c:pt>
                <c:pt idx="1079">
                  <c:v>5.7128965601069516E-3</c:v>
                </c:pt>
                <c:pt idx="1080">
                  <c:v>6.1147119970649385E-3</c:v>
                </c:pt>
                <c:pt idx="1081">
                  <c:v>2.9848866498740429E-2</c:v>
                </c:pt>
                <c:pt idx="1082">
                  <c:v>7.7420992511739988E-3</c:v>
                </c:pt>
                <c:pt idx="1083">
                  <c:v>1.0163892770932857E-3</c:v>
                </c:pt>
                <c:pt idx="1084">
                  <c:v>-2.3812476745628201E-2</c:v>
                </c:pt>
                <c:pt idx="1085">
                  <c:v>8.1270317579393778E-3</c:v>
                </c:pt>
                <c:pt idx="1086">
                  <c:v>6.1642973958989699E-3</c:v>
                </c:pt>
                <c:pt idx="1087">
                  <c:v>2.6488395560039573E-3</c:v>
                </c:pt>
                <c:pt idx="1088">
                  <c:v>-4.2702838482793692E-3</c:v>
                </c:pt>
                <c:pt idx="1089">
                  <c:v>-1.1790989201936065E-2</c:v>
                </c:pt>
                <c:pt idx="1090">
                  <c:v>1.7426442732668208E-2</c:v>
                </c:pt>
                <c:pt idx="1091">
                  <c:v>9.5614482406935243E-3</c:v>
                </c:pt>
                <c:pt idx="1092">
                  <c:v>5.2543893374342766E-3</c:v>
                </c:pt>
                <c:pt idx="1093">
                  <c:v>-1.0241966457559632E-3</c:v>
                </c:pt>
                <c:pt idx="1094">
                  <c:v>-5.4749172396232086E-3</c:v>
                </c:pt>
                <c:pt idx="1095">
                  <c:v>2.1326397919375819E-2</c:v>
                </c:pt>
                <c:pt idx="1096">
                  <c:v>-2.600104004159649E-4</c:v>
                </c:pt>
                <c:pt idx="1097">
                  <c:v>-6.2015503875969503E-3</c:v>
                </c:pt>
                <c:pt idx="1098">
                  <c:v>-3.2379047380922482E-2</c:v>
                </c:pt>
                <c:pt idx="1099">
                  <c:v>-4.6042807366849748E-3</c:v>
                </c:pt>
                <c:pt idx="1100">
                  <c:v>-1.5678588926996584E-2</c:v>
                </c:pt>
                <c:pt idx="1101">
                  <c:v>-1.5317814497648005E-2</c:v>
                </c:pt>
                <c:pt idx="1102">
                  <c:v>-4.0840840840841251E-3</c:v>
                </c:pt>
                <c:pt idx="1103">
                  <c:v>9.7028502122498139E-3</c:v>
                </c:pt>
                <c:pt idx="1104">
                  <c:v>5.9785261102978174E-3</c:v>
                </c:pt>
                <c:pt idx="1105">
                  <c:v>4.6580044128462306E-3</c:v>
                </c:pt>
                <c:pt idx="1106">
                  <c:v>-8.1458966565349754E-3</c:v>
                </c:pt>
                <c:pt idx="1107">
                  <c:v>1.1311939013894034E-2</c:v>
                </c:pt>
                <c:pt idx="1108">
                  <c:v>-3.4309520892047683E-3</c:v>
                </c:pt>
                <c:pt idx="1109">
                  <c:v>4.0600393700787191E-3</c:v>
                </c:pt>
                <c:pt idx="1110">
                  <c:v>-3.9243498817966828E-2</c:v>
                </c:pt>
                <c:pt idx="1111">
                  <c:v>6.6634935744881961E-3</c:v>
                </c:pt>
                <c:pt idx="1112">
                  <c:v>-8.6115371003891682E-3</c:v>
                </c:pt>
                <c:pt idx="1113">
                  <c:v>1.0489927285731261E-2</c:v>
                </c:pt>
                <c:pt idx="1114">
                  <c:v>2.2700119474312751E-3</c:v>
                </c:pt>
                <c:pt idx="1115">
                  <c:v>-2.3109243697479038E-2</c:v>
                </c:pt>
                <c:pt idx="1116">
                  <c:v>7.0077084793275252E-4</c:v>
                </c:pt>
                <c:pt idx="1117">
                  <c:v>2.379528877197189E-2</c:v>
                </c:pt>
                <c:pt idx="1118">
                  <c:v>-4.8786292241790909E-3</c:v>
                </c:pt>
                <c:pt idx="1119">
                  <c:v>7.9155672823220304E-3</c:v>
                </c:pt>
                <c:pt idx="1120">
                  <c:v>1.0176883935061656E-2</c:v>
                </c:pt>
                <c:pt idx="1121">
                  <c:v>-3.6423067943030477E-2</c:v>
                </c:pt>
                <c:pt idx="1122">
                  <c:v>-2.0356816102470279E-2</c:v>
                </c:pt>
                <c:pt idx="1123">
                  <c:v>-9.9637681159419778E-3</c:v>
                </c:pt>
                <c:pt idx="1124">
                  <c:v>3.4083162917518425E-3</c:v>
                </c:pt>
                <c:pt idx="1125">
                  <c:v>-6.8825454135168617E-3</c:v>
                </c:pt>
                <c:pt idx="1126">
                  <c:v>9.3383441521466028E-3</c:v>
                </c:pt>
                <c:pt idx="1127">
                  <c:v>3.7085154127790253E-2</c:v>
                </c:pt>
                <c:pt idx="1128">
                  <c:v>-1.9682760217668203E-2</c:v>
                </c:pt>
                <c:pt idx="1129">
                  <c:v>6.9516857838028358E-4</c:v>
                </c:pt>
                <c:pt idx="1130">
                  <c:v>-3.5211267605633707E-2</c:v>
                </c:pt>
                <c:pt idx="1131">
                  <c:v>-8.8632838466653156E-3</c:v>
                </c:pt>
                <c:pt idx="1132">
                  <c:v>4.8986862614118455E-3</c:v>
                </c:pt>
                <c:pt idx="1133">
                  <c:v>6.4993276557597304E-3</c:v>
                </c:pt>
                <c:pt idx="1134">
                  <c:v>-2.4592851677778995E-2</c:v>
                </c:pt>
                <c:pt idx="1135">
                  <c:v>1.0046367851622837E-2</c:v>
                </c:pt>
                <c:pt idx="1136">
                  <c:v>-1.8209408194233761E-2</c:v>
                </c:pt>
                <c:pt idx="1137">
                  <c:v>-1.7312270071412744E-3</c:v>
                </c:pt>
                <c:pt idx="1138">
                  <c:v>1.0054644808743188E-2</c:v>
                </c:pt>
                <c:pt idx="1139">
                  <c:v>-1.4433433864713522E-2</c:v>
                </c:pt>
                <c:pt idx="1140">
                  <c:v>-3.4349506225847272E-3</c:v>
                </c:pt>
                <c:pt idx="1141">
                  <c:v>2.8029132641800836E-2</c:v>
                </c:pt>
                <c:pt idx="1142">
                  <c:v>-2.6638023630504725E-2</c:v>
                </c:pt>
                <c:pt idx="1143">
                  <c:v>-4.2946102641192024E-4</c:v>
                </c:pt>
                <c:pt idx="1144">
                  <c:v>-1.4704326668782403E-2</c:v>
                </c:pt>
                <c:pt idx="1145">
                  <c:v>-4.1087231352718136E-3</c:v>
                </c:pt>
                <c:pt idx="1146">
                  <c:v>4.3381652735159934E-3</c:v>
                </c:pt>
                <c:pt idx="1147">
                  <c:v>1.9525350593311782E-2</c:v>
                </c:pt>
                <c:pt idx="1148">
                  <c:v>-1.8320449009848607E-2</c:v>
                </c:pt>
                <c:pt idx="1149">
                  <c:v>-1.3270637408568401E-2</c:v>
                </c:pt>
                <c:pt idx="1150">
                  <c:v>-3.0211480362536936E-3</c:v>
                </c:pt>
                <c:pt idx="1151">
                  <c:v>1.8461538461538408E-2</c:v>
                </c:pt>
                <c:pt idx="1152">
                  <c:v>6.6218092491723227E-3</c:v>
                </c:pt>
                <c:pt idx="1153">
                  <c:v>4.0680226742247381E-2</c:v>
                </c:pt>
                <c:pt idx="1154">
                  <c:v>7.9542908357606284E-3</c:v>
                </c:pt>
                <c:pt idx="1155">
                  <c:v>2.6212922510922061E-2</c:v>
                </c:pt>
                <c:pt idx="1156">
                  <c:v>-4.2358328563250188E-3</c:v>
                </c:pt>
                <c:pt idx="1157">
                  <c:v>-1.8283624728603679E-3</c:v>
                </c:pt>
                <c:pt idx="1158">
                  <c:v>1.4961725817675787E-2</c:v>
                </c:pt>
                <c:pt idx="1159">
                  <c:v>4.5438657811953933E-3</c:v>
                </c:pt>
                <c:pt idx="1160">
                  <c:v>4.5646067415730405E-3</c:v>
                </c:pt>
                <c:pt idx="1161">
                  <c:v>0</c:v>
                </c:pt>
                <c:pt idx="1162">
                  <c:v>7.309596793209203E-3</c:v>
                </c:pt>
                <c:pt idx="1163">
                  <c:v>1.3986849970113418E-2</c:v>
                </c:pt>
                <c:pt idx="1164">
                  <c:v>-1.4491046182846251E-2</c:v>
                </c:pt>
                <c:pt idx="1165">
                  <c:v>2.7170702894269315E-3</c:v>
                </c:pt>
                <c:pt idx="1166">
                  <c:v>1.2559808612440328E-2</c:v>
                </c:pt>
                <c:pt idx="1167">
                  <c:v>2.2504892367905933E-2</c:v>
                </c:pt>
                <c:pt idx="1168">
                  <c:v>-3.3569739952718551E-2</c:v>
                </c:pt>
                <c:pt idx="1169">
                  <c:v>2.3696682464453629E-3</c:v>
                </c:pt>
                <c:pt idx="1170">
                  <c:v>-7.0588235294116982E-3</c:v>
                </c:pt>
                <c:pt idx="1171">
                  <c:v>1.7354877318970712E-2</c:v>
                </c:pt>
                <c:pt idx="1172">
                  <c:v>-5.1202667301739318E-3</c:v>
                </c:pt>
                <c:pt idx="1173">
                  <c:v>1.168533911576917E-2</c:v>
                </c:pt>
                <c:pt idx="1174">
                  <c:v>1.4668133480014703E-2</c:v>
                </c:pt>
                <c:pt idx="1175">
                  <c:v>-2.9652473016249556E-2</c:v>
                </c:pt>
                <c:pt idx="1176">
                  <c:v>9.8215355132352071E-3</c:v>
                </c:pt>
                <c:pt idx="1177">
                  <c:v>-3.1044776119403595E-3</c:v>
                </c:pt>
                <c:pt idx="1178">
                  <c:v>-2.6276014416928322E-2</c:v>
                </c:pt>
                <c:pt idx="1179">
                  <c:v>-2.5513162472457248E-3</c:v>
                </c:pt>
                <c:pt idx="1180">
                  <c:v>-4.9619201477035845E-3</c:v>
                </c:pt>
                <c:pt idx="1181">
                  <c:v>2.4291497975707779E-3</c:v>
                </c:pt>
                <c:pt idx="1182">
                  <c:v>1.0402057035998136E-2</c:v>
                </c:pt>
                <c:pt idx="1183">
                  <c:v>2.5779235997187584E-3</c:v>
                </c:pt>
                <c:pt idx="1184">
                  <c:v>-1.5345563632167974E-2</c:v>
                </c:pt>
                <c:pt idx="1185">
                  <c:v>-3.0319982098903488E-2</c:v>
                </c:pt>
                <c:pt idx="1186">
                  <c:v>1.2460353420933329E-2</c:v>
                </c:pt>
                <c:pt idx="1187">
                  <c:v>8.1077994747060407E-3</c:v>
                </c:pt>
                <c:pt idx="1188">
                  <c:v>2.5186033199770907E-3</c:v>
                </c:pt>
                <c:pt idx="1189">
                  <c:v>-1.5219842164599871E-2</c:v>
                </c:pt>
                <c:pt idx="1190">
                  <c:v>-3.9303761931498522E-3</c:v>
                </c:pt>
                <c:pt idx="1191">
                  <c:v>1.3313609467455641E-2</c:v>
                </c:pt>
                <c:pt idx="1192">
                  <c:v>-1.0360360360360379E-2</c:v>
                </c:pt>
                <c:pt idx="1193">
                  <c:v>-1.2372061635361538E-3</c:v>
                </c:pt>
                <c:pt idx="1194">
                  <c:v>-5.7034220532319966E-3</c:v>
                </c:pt>
                <c:pt idx="1195">
                  <c:v>1.2684031710079327E-2</c:v>
                </c:pt>
                <c:pt idx="1196">
                  <c:v>0</c:v>
                </c:pt>
                <c:pt idx="1197">
                  <c:v>0</c:v>
                </c:pt>
                <c:pt idx="1198">
                  <c:v>-2.2598870056497497E-3</c:v>
                </c:pt>
                <c:pt idx="1199">
                  <c:v>6.9404937990670094E-3</c:v>
                </c:pt>
                <c:pt idx="1200">
                  <c:v>2.3762376237623836E-2</c:v>
                </c:pt>
                <c:pt idx="1201">
                  <c:v>2.2876206362444744E-2</c:v>
                </c:pt>
                <c:pt idx="1202">
                  <c:v>5.5109620222835503E-3</c:v>
                </c:pt>
                <c:pt idx="1203">
                  <c:v>1.1634953338989137E-2</c:v>
                </c:pt>
                <c:pt idx="1204">
                  <c:v>-1.480597014925367E-2</c:v>
                </c:pt>
                <c:pt idx="1205">
                  <c:v>-1.2498526117203186E-2</c:v>
                </c:pt>
                <c:pt idx="1206">
                  <c:v>1.984126984126991E-2</c:v>
                </c:pt>
                <c:pt idx="1207">
                  <c:v>-1.933962264150944E-2</c:v>
                </c:pt>
                <c:pt idx="1208">
                  <c:v>-1.2690650832460163E-2</c:v>
                </c:pt>
                <c:pt idx="1209">
                  <c:v>6.8549390395620871E-2</c:v>
                </c:pt>
                <c:pt idx="1210">
                  <c:v>3.3959351685104201E-2</c:v>
                </c:pt>
                <c:pt idx="1211">
                  <c:v>-6.4275613832126706E-4</c:v>
                </c:pt>
                <c:pt idx="1212">
                  <c:v>-2.5703637064639534E-4</c:v>
                </c:pt>
                <c:pt idx="1213">
                  <c:v>-4.198473282442744E-2</c:v>
                </c:pt>
                <c:pt idx="1214">
                  <c:v>1.9071518193224543E-2</c:v>
                </c:pt>
                <c:pt idx="1215">
                  <c:v>8.7906567876437766E-4</c:v>
                </c:pt>
                <c:pt idx="1216">
                  <c:v>4.528747702809121E-2</c:v>
                </c:pt>
                <c:pt idx="1217">
                  <c:v>1.1955366631243433E-2</c:v>
                </c:pt>
                <c:pt idx="1218">
                  <c:v>-4.4961650357048851E-3</c:v>
                </c:pt>
                <c:pt idx="1219">
                  <c:v>4.361026773392232E-2</c:v>
                </c:pt>
                <c:pt idx="1220">
                  <c:v>3.601108033240871E-3</c:v>
                </c:pt>
                <c:pt idx="1221">
                  <c:v>1.1204481792717045E-2</c:v>
                </c:pt>
                <c:pt idx="1222">
                  <c:v>2.8089887640449836E-3</c:v>
                </c:pt>
                <c:pt idx="1223">
                  <c:v>1.2082444918265937E-2</c:v>
                </c:pt>
                <c:pt idx="1224">
                  <c:v>1.8531924134935592E-2</c:v>
                </c:pt>
                <c:pt idx="1225">
                  <c:v>-2.581100141043741E-2</c:v>
                </c:pt>
                <c:pt idx="1226">
                  <c:v>-1.0881696428571444E-2</c:v>
                </c:pt>
                <c:pt idx="1227">
                  <c:v>1.0573805160016917E-2</c:v>
                </c:pt>
                <c:pt idx="1228">
                  <c:v>-4.2277339346092062E-4</c:v>
                </c:pt>
                <c:pt idx="1229">
                  <c:v>-5.6338028169022891E-4</c:v>
                </c:pt>
                <c:pt idx="1230">
                  <c:v>4.8117746957260605E-3</c:v>
                </c:pt>
                <c:pt idx="1231">
                  <c:v>4.4065387348969764E-3</c:v>
                </c:pt>
                <c:pt idx="1232">
                  <c:v>-2.5521054870268939E-3</c:v>
                </c:pt>
                <c:pt idx="1233">
                  <c:v>9.1572471025897929E-3</c:v>
                </c:pt>
                <c:pt idx="1234">
                  <c:v>3.0137772675085206E-3</c:v>
                </c:pt>
                <c:pt idx="1235">
                  <c:v>-4.7136123410941051E-3</c:v>
                </c:pt>
                <c:pt idx="1236">
                  <c:v>1.4285714285721594E-4</c:v>
                </c:pt>
                <c:pt idx="1237">
                  <c:v>-1.157865009884204E-2</c:v>
                </c:pt>
                <c:pt idx="1238">
                  <c:v>-1.4060977307531744E-2</c:v>
                </c:pt>
                <c:pt idx="1239">
                  <c:v>8.7066423255161441E-3</c:v>
                </c:pt>
                <c:pt idx="1240">
                  <c:v>2.0931899641576972E-2</c:v>
                </c:pt>
                <c:pt idx="1241">
                  <c:v>-3.4290612944705657E-3</c:v>
                </c:pt>
                <c:pt idx="1242">
                  <c:v>-1.4225352112676129E-2</c:v>
                </c:pt>
                <c:pt idx="1243">
                  <c:v>-4.7659097280628457E-3</c:v>
                </c:pt>
                <c:pt idx="1244">
                  <c:v>-8.8913587107529949E-3</c:v>
                </c:pt>
                <c:pt idx="1245">
                  <c:v>3.0789059143634622E-2</c:v>
                </c:pt>
                <c:pt idx="1246">
                  <c:v>-2.1303433777154816E-2</c:v>
                </c:pt>
                <c:pt idx="1247">
                  <c:v>3.7985368598761398E-3</c:v>
                </c:pt>
                <c:pt idx="1248">
                  <c:v>6.2287655719138971E-3</c:v>
                </c:pt>
                <c:pt idx="1249">
                  <c:v>3.2144944476914128E-2</c:v>
                </c:pt>
                <c:pt idx="1250">
                  <c:v>-1.4116969173149006E-2</c:v>
                </c:pt>
                <c:pt idx="1251">
                  <c:v>3.034243606415373E-3</c:v>
                </c:pt>
                <c:pt idx="1252">
                  <c:v>-6.7451205510908876E-3</c:v>
                </c:pt>
                <c:pt idx="1253">
                  <c:v>6.6454781854956369E-3</c:v>
                </c:pt>
                <c:pt idx="1254">
                  <c:v>-1.0294538175579052E-2</c:v>
                </c:pt>
                <c:pt idx="1255">
                  <c:v>9.526558891454916E-3</c:v>
                </c:pt>
                <c:pt idx="1256">
                  <c:v>-1.5349630471858987E-2</c:v>
                </c:pt>
                <c:pt idx="1257">
                  <c:v>-1.2768345727515036E-2</c:v>
                </c:pt>
                <c:pt idx="1258">
                  <c:v>-1.6809076901527461E-3</c:v>
                </c:pt>
                <c:pt idx="1259">
                  <c:v>6.0597519729425993E-3</c:v>
                </c:pt>
                <c:pt idx="1260">
                  <c:v>-9.7683505442367133E-3</c:v>
                </c:pt>
                <c:pt idx="1261">
                  <c:v>-1.4982817869415854E-2</c:v>
                </c:pt>
                <c:pt idx="1262">
                  <c:v>0</c:v>
                </c:pt>
                <c:pt idx="1263">
                  <c:v>0</c:v>
                </c:pt>
                <c:pt idx="1264">
                  <c:v>-2.8782894736841249E-3</c:v>
                </c:pt>
                <c:pt idx="1265">
                  <c:v>-5.7236304170073821E-3</c:v>
                </c:pt>
                <c:pt idx="1266">
                  <c:v>3.4185696704498842E-3</c:v>
                </c:pt>
                <c:pt idx="1267">
                  <c:v>0</c:v>
                </c:pt>
                <c:pt idx="1268">
                  <c:v>0</c:v>
                </c:pt>
                <c:pt idx="1269">
                  <c:v>1.3863856924996535E-2</c:v>
                </c:pt>
                <c:pt idx="1270">
                  <c:v>-1.9371800193718081E-3</c:v>
                </c:pt>
                <c:pt idx="1271">
                  <c:v>-2.7321668909825049E-2</c:v>
                </c:pt>
                <c:pt idx="1272">
                  <c:v>4.4612680816547021E-3</c:v>
                </c:pt>
                <c:pt idx="1273">
                  <c:v>-3.0997304582210776E-3</c:v>
                </c:pt>
                <c:pt idx="1274">
                  <c:v>5.283836878471759E-3</c:v>
                </c:pt>
                <c:pt idx="1275">
                  <c:v>2.5281289067926205E-2</c:v>
                </c:pt>
                <c:pt idx="1276">
                  <c:v>2.5352513886910715E-2</c:v>
                </c:pt>
                <c:pt idx="1277">
                  <c:v>-1.4734774066797801E-2</c:v>
                </c:pt>
                <c:pt idx="1278">
                  <c:v>-2.4236615089689113E-2</c:v>
                </c:pt>
                <c:pt idx="1279">
                  <c:v>1.6458647647785564E-3</c:v>
                </c:pt>
                <c:pt idx="1280">
                  <c:v>-1.2193469719550274E-2</c:v>
                </c:pt>
                <c:pt idx="1281">
                  <c:v>-1.5341515474919845E-2</c:v>
                </c:pt>
                <c:pt idx="1282">
                  <c:v>7.5268817204299466E-3</c:v>
                </c:pt>
                <c:pt idx="1283">
                  <c:v>3.1009842254281243E-3</c:v>
                </c:pt>
                <c:pt idx="1284">
                  <c:v>-6.6961296370697731E-3</c:v>
                </c:pt>
                <c:pt idx="1285">
                  <c:v>2.5123558484349235E-2</c:v>
                </c:pt>
                <c:pt idx="1286">
                  <c:v>-4.6460781634326776E-3</c:v>
                </c:pt>
                <c:pt idx="1287">
                  <c:v>-1.0010822510822441E-2</c:v>
                </c:pt>
                <c:pt idx="1288">
                  <c:v>-1.8196307610572511E-2</c:v>
                </c:pt>
                <c:pt idx="1289">
                  <c:v>-2.0808947847574383E-2</c:v>
                </c:pt>
                <c:pt idx="1290">
                  <c:v>4.4985050285403672E-2</c:v>
                </c:pt>
                <c:pt idx="1291">
                  <c:v>-6.2128579146408418E-3</c:v>
                </c:pt>
                <c:pt idx="1292">
                  <c:v>4.7496268150360775E-3</c:v>
                </c:pt>
                <c:pt idx="1293">
                  <c:v>-2.7133360466688407E-4</c:v>
                </c:pt>
                <c:pt idx="1294">
                  <c:v>1.1805078929306788E-2</c:v>
                </c:pt>
                <c:pt idx="1295">
                  <c:v>1.0542377583575959E-2</c:v>
                </c:pt>
                <c:pt idx="1296">
                  <c:v>2.0526613816534582E-2</c:v>
                </c:pt>
                <c:pt idx="1297">
                  <c:v>1.2034383954154777E-2</c:v>
                </c:pt>
                <c:pt idx="1298">
                  <c:v>-4.1375374518477139E-3</c:v>
                </c:pt>
                <c:pt idx="1299">
                  <c:v>1.2861271676300585E-2</c:v>
                </c:pt>
                <c:pt idx="1300">
                  <c:v>1.7796734813943345E-2</c:v>
                </c:pt>
                <c:pt idx="1301">
                  <c:v>7.0877303512364043E-2</c:v>
                </c:pt>
                <c:pt idx="1302">
                  <c:v>-1.1521096061030701E-2</c:v>
                </c:pt>
                <c:pt idx="1303">
                  <c:v>2.8008962868117913E-2</c:v>
                </c:pt>
                <c:pt idx="1304">
                  <c:v>3.6947791164658132E-3</c:v>
                </c:pt>
                <c:pt idx="1305">
                  <c:v>4.4463087248322125E-2</c:v>
                </c:pt>
                <c:pt idx="1306">
                  <c:v>1.6891315475174917E-2</c:v>
                </c:pt>
                <c:pt idx="1307">
                  <c:v>-1.703287344575054E-3</c:v>
                </c:pt>
                <c:pt idx="1308">
                  <c:v>1.9624869746439781E-2</c:v>
                </c:pt>
                <c:pt idx="1309">
                  <c:v>-5.7301899148657499E-2</c:v>
                </c:pt>
                <c:pt idx="1310">
                  <c:v>-2.7698185291308533E-2</c:v>
                </c:pt>
                <c:pt idx="1311">
                  <c:v>-1.5977443609022604E-2</c:v>
                </c:pt>
                <c:pt idx="1312">
                  <c:v>-4.0561622464897178E-3</c:v>
                </c:pt>
                <c:pt idx="1313">
                  <c:v>7.5447972335742986E-3</c:v>
                </c:pt>
                <c:pt idx="1314">
                  <c:v>-8.416458852867818E-3</c:v>
                </c:pt>
                <c:pt idx="1315">
                  <c:v>1.3105952944891809E-2</c:v>
                </c:pt>
                <c:pt idx="1316">
                  <c:v>4.7596382674916253E-3</c:v>
                </c:pt>
                <c:pt idx="1317">
                  <c:v>1.7597675169518944E-2</c:v>
                </c:pt>
                <c:pt idx="1318">
                  <c:v>-2.900141087944821E-2</c:v>
                </c:pt>
                <c:pt idx="1319">
                  <c:v>-7.0049813200497475E-3</c:v>
                </c:pt>
                <c:pt idx="1320">
                  <c:v>-1.4421601718318685E-2</c:v>
                </c:pt>
                <c:pt idx="1321">
                  <c:v>6.0194474455934639E-3</c:v>
                </c:pt>
                <c:pt idx="1322">
                  <c:v>-1.5499164260750585E-2</c:v>
                </c:pt>
                <c:pt idx="1323">
                  <c:v>1.2171002586337789E-3</c:v>
                </c:pt>
                <c:pt idx="1324">
                  <c:v>1.4978381717109308E-2</c:v>
                </c:pt>
                <c:pt idx="1325">
                  <c:v>1.6002510197678115E-2</c:v>
                </c:pt>
                <c:pt idx="1326">
                  <c:v>2.0656525220176126E-2</c:v>
                </c:pt>
                <c:pt idx="1327">
                  <c:v>-1.9178520057535151E-3</c:v>
                </c:pt>
                <c:pt idx="1328">
                  <c:v>9.1935483870967793E-3</c:v>
                </c:pt>
                <c:pt idx="1329">
                  <c:v>8.0710250201771036E-4</c:v>
                </c:pt>
                <c:pt idx="1330">
                  <c:v>4.7032111579631249E-3</c:v>
                </c:pt>
                <c:pt idx="1331">
                  <c:v>4.4907642772411431E-2</c:v>
                </c:pt>
                <c:pt idx="1332">
                  <c:v>-3.0716162943495474E-2</c:v>
                </c:pt>
                <c:pt idx="1333">
                  <c:v>1.6428454082479245E-4</c:v>
                </c:pt>
                <c:pt idx="1334">
                  <c:v>-4.7416612164813471E-3</c:v>
                </c:pt>
                <c:pt idx="1335">
                  <c:v>7.0805203359130533E-3</c:v>
                </c:pt>
                <c:pt idx="1336">
                  <c:v>-4.362204724409454E-2</c:v>
                </c:pt>
                <c:pt idx="1337">
                  <c:v>-1.6571163078829075E-2</c:v>
                </c:pt>
                <c:pt idx="1338">
                  <c:v>-4.6439628482973901E-4</c:v>
                </c:pt>
                <c:pt idx="1339">
                  <c:v>1.8610421836226787E-3</c:v>
                </c:pt>
                <c:pt idx="1340">
                  <c:v>9.7087378640777419E-3</c:v>
                </c:pt>
                <c:pt idx="1341">
                  <c:v>-2.810743285446702E-3</c:v>
                </c:pt>
                <c:pt idx="1342">
                  <c:v>1.5701823949246775E-2</c:v>
                </c:pt>
                <c:pt idx="1343">
                  <c:v>-9.2708988057825809E-3</c:v>
                </c:pt>
                <c:pt idx="1344">
                  <c:v>6.0069554220676981E-3</c:v>
                </c:pt>
                <c:pt idx="1345">
                  <c:v>1.2321971515442407E-2</c:v>
                </c:pt>
                <c:pt idx="1346">
                  <c:v>1.6593460224499808E-2</c:v>
                </c:pt>
                <c:pt idx="1347">
                  <c:v>9.5253736245688673E-3</c:v>
                </c:pt>
                <c:pt idx="1348">
                  <c:v>6.7791005291005903E-3</c:v>
                </c:pt>
                <c:pt idx="1349">
                  <c:v>4.8180760923741345E-3</c:v>
                </c:pt>
                <c:pt idx="1350">
                  <c:v>-4.4657624875951559E-3</c:v>
                </c:pt>
                <c:pt idx="1351">
                  <c:v>1.4770057066129617E-2</c:v>
                </c:pt>
                <c:pt idx="1352">
                  <c:v>-1.6756032171582008E-3</c:v>
                </c:pt>
                <c:pt idx="1353">
                  <c:v>5.8992078206641062E-3</c:v>
                </c:pt>
                <c:pt idx="1354">
                  <c:v>2.5228961465353396E-2</c:v>
                </c:pt>
                <c:pt idx="1355">
                  <c:v>-5.1572975760702123E-3</c:v>
                </c:pt>
                <c:pt idx="1356">
                  <c:v>2.8647214854111487E-2</c:v>
                </c:pt>
                <c:pt idx="1357">
                  <c:v>-1.4979968646577243E-2</c:v>
                </c:pt>
                <c:pt idx="1358">
                  <c:v>-1.2216104611149362E-2</c:v>
                </c:pt>
                <c:pt idx="1359">
                  <c:v>1.5019210618232614E-2</c:v>
                </c:pt>
                <c:pt idx="1360">
                  <c:v>-9.3425605536332033E-3</c:v>
                </c:pt>
                <c:pt idx="1361">
                  <c:v>-2.0718232044199679E-3</c:v>
                </c:pt>
                <c:pt idx="1362">
                  <c:v>-7.5394105551747385E-3</c:v>
                </c:pt>
                <c:pt idx="1363">
                  <c:v>-7.3141690763735279E-3</c:v>
                </c:pt>
                <c:pt idx="1364">
                  <c:v>6.5057353192946856E-3</c:v>
                </c:pt>
                <c:pt idx="1365">
                  <c:v>5.376150099224241E-2</c:v>
                </c:pt>
                <c:pt idx="1366">
                  <c:v>5.9891107078039619E-3</c:v>
                </c:pt>
                <c:pt idx="1367">
                  <c:v>-3.7967817754474931E-3</c:v>
                </c:pt>
                <c:pt idx="1368">
                  <c:v>-1.0377527285739815E-2</c:v>
                </c:pt>
                <c:pt idx="1369">
                  <c:v>-3.7375129176713776E-2</c:v>
                </c:pt>
                <c:pt idx="1370">
                  <c:v>3.2544904855059675E-2</c:v>
                </c:pt>
                <c:pt idx="1371">
                  <c:v>3.5352605413367606E-2</c:v>
                </c:pt>
                <c:pt idx="1372">
                  <c:v>-4.1982713000529116E-2</c:v>
                </c:pt>
                <c:pt idx="1373">
                  <c:v>-2.878190851464793E-2</c:v>
                </c:pt>
                <c:pt idx="1374">
                  <c:v>-2.5217100868403557E-2</c:v>
                </c:pt>
                <c:pt idx="1375">
                  <c:v>8.3570115326766278E-4</c:v>
                </c:pt>
                <c:pt idx="1376">
                  <c:v>-1.0256410256410331E-2</c:v>
                </c:pt>
                <c:pt idx="1377">
                  <c:v>1.4910536779324621E-3</c:v>
                </c:pt>
                <c:pt idx="1378">
                  <c:v>4.9950049950049473E-3</c:v>
                </c:pt>
                <c:pt idx="1379">
                  <c:v>-7.764744754667088E-3</c:v>
                </c:pt>
                <c:pt idx="1380">
                  <c:v>2.2811760729976368E-2</c:v>
                </c:pt>
                <c:pt idx="1381">
                  <c:v>-5.3781512605042062E-3</c:v>
                </c:pt>
                <c:pt idx="1382">
                  <c:v>1.1045029736618497E-2</c:v>
                </c:pt>
                <c:pt idx="1383">
                  <c:v>7.1880883107992765E-3</c:v>
                </c:pt>
                <c:pt idx="1384">
                  <c:v>7.2401310118945308E-3</c:v>
                </c:pt>
                <c:pt idx="1385">
                  <c:v>-1.3267562510631079E-2</c:v>
                </c:pt>
                <c:pt idx="1386">
                  <c:v>3.0711482682136107E-3</c:v>
                </c:pt>
                <c:pt idx="1387">
                  <c:v>2.5658569962367186E-3</c:v>
                </c:pt>
                <c:pt idx="1388">
                  <c:v>6.1962134251290777E-3</c:v>
                </c:pt>
                <c:pt idx="1389">
                  <c:v>-1.0052819901175606E-2</c:v>
                </c:pt>
                <c:pt idx="1390">
                  <c:v>6.3443072702331522E-3</c:v>
                </c:pt>
                <c:pt idx="1391">
                  <c:v>1.7091035926055053E-2</c:v>
                </c:pt>
                <c:pt idx="1392">
                  <c:v>-9.3296475466482232E-3</c:v>
                </c:pt>
                <c:pt idx="1393">
                  <c:v>2.207310612749426E-2</c:v>
                </c:pt>
                <c:pt idx="1394">
                  <c:v>-1.9386676066267083E-3</c:v>
                </c:pt>
                <c:pt idx="1395">
                  <c:v>1.9424333392194849E-3</c:v>
                </c:pt>
                <c:pt idx="1396">
                  <c:v>1.2153708668453972E-2</c:v>
                </c:pt>
                <c:pt idx="1397">
                  <c:v>-2.7125717266562255E-2</c:v>
                </c:pt>
                <c:pt idx="1398">
                  <c:v>1.9680851063829777E-2</c:v>
                </c:pt>
                <c:pt idx="1399">
                  <c:v>-3.5732603863908419E-2</c:v>
                </c:pt>
                <c:pt idx="1400">
                  <c:v>1.4042995839112383E-2</c:v>
                </c:pt>
                <c:pt idx="1401">
                  <c:v>1.2462699666491151E-2</c:v>
                </c:pt>
                <c:pt idx="1402">
                  <c:v>-1.9271198318149866E-3</c:v>
                </c:pt>
                <c:pt idx="1403">
                  <c:v>-4.5343564701779753E-3</c:v>
                </c:pt>
                <c:pt idx="1404">
                  <c:v>4.0273157065313248E-3</c:v>
                </c:pt>
                <c:pt idx="1405">
                  <c:v>1.402698863636362E-2</c:v>
                </c:pt>
                <c:pt idx="1406">
                  <c:v>2.6704646608509625E-3</c:v>
                </c:pt>
                <c:pt idx="1407">
                  <c:v>2.1272727272727304E-2</c:v>
                </c:pt>
                <c:pt idx="1408">
                  <c:v>-6.478490052712127E-2</c:v>
                </c:pt>
                <c:pt idx="1409">
                  <c:v>-3.7269185160087896E-3</c:v>
                </c:pt>
                <c:pt idx="1410">
                  <c:v>-2.863254895507655E-2</c:v>
                </c:pt>
                <c:pt idx="1411">
                  <c:v>2.7214334009465966E-2</c:v>
                </c:pt>
                <c:pt idx="1412">
                  <c:v>2.4593003117422838E-2</c:v>
                </c:pt>
                <c:pt idx="1413">
                  <c:v>3.3014769765422215E-3</c:v>
                </c:pt>
                <c:pt idx="1414">
                  <c:v>4.5603197674418568E-2</c:v>
                </c:pt>
                <c:pt idx="1415">
                  <c:v>4.4997152078982292E-2</c:v>
                </c:pt>
                <c:pt idx="1416">
                  <c:v>0</c:v>
                </c:pt>
                <c:pt idx="1417">
                  <c:v>-2.5171201184527103E-2</c:v>
                </c:pt>
                <c:pt idx="1418">
                  <c:v>-6.2534485929739989E-3</c:v>
                </c:pt>
                <c:pt idx="1419">
                  <c:v>5.1644100580270684E-2</c:v>
                </c:pt>
                <c:pt idx="1420">
                  <c:v>2.7424483306836299E-2</c:v>
                </c:pt>
                <c:pt idx="1421">
                  <c:v>3.1897926634769477E-3</c:v>
                </c:pt>
                <c:pt idx="1422">
                  <c:v>-5.9772863120145727E-4</c:v>
                </c:pt>
                <c:pt idx="1423">
                  <c:v>-4.166666666666684E-3</c:v>
                </c:pt>
                <c:pt idx="1424">
                  <c:v>7.5969612155137034E-3</c:v>
                </c:pt>
                <c:pt idx="1425">
                  <c:v>-3.5856573705179222E-3</c:v>
                </c:pt>
                <c:pt idx="1426">
                  <c:v>7.3452368224099271E-2</c:v>
                </c:pt>
                <c:pt idx="1427">
                  <c:v>-1.505897219882048E-2</c:v>
                </c:pt>
                <c:pt idx="1428">
                  <c:v>-2.4249897246198106E-2</c:v>
                </c:pt>
                <c:pt idx="1429">
                  <c:v>-4.4570979776163422E-2</c:v>
                </c:pt>
                <c:pt idx="1430">
                  <c:v>-2.0576923076923083E-2</c:v>
                </c:pt>
                <c:pt idx="1431">
                  <c:v>1.9407959223681669E-2</c:v>
                </c:pt>
                <c:pt idx="1432">
                  <c:v>2.501758263840043E-2</c:v>
                </c:pt>
                <c:pt idx="1433">
                  <c:v>-2.3832875637504834E-2</c:v>
                </c:pt>
                <c:pt idx="1434">
                  <c:v>-4.6389824167602019E-2</c:v>
                </c:pt>
                <c:pt idx="1435">
                  <c:v>2.8868360277136258E-2</c:v>
                </c:pt>
                <c:pt idx="1436">
                  <c:v>-3.5276643148904545E-2</c:v>
                </c:pt>
                <c:pt idx="1437">
                  <c:v>0</c:v>
                </c:pt>
                <c:pt idx="1438">
                  <c:v>-2.2149600580973108E-2</c:v>
                </c:pt>
                <c:pt idx="1439">
                  <c:v>4.9542682926829298E-2</c:v>
                </c:pt>
                <c:pt idx="1440">
                  <c:v>2.5801407349491799E-2</c:v>
                </c:pt>
                <c:pt idx="1441">
                  <c:v>4.1318949725218684E-2</c:v>
                </c:pt>
                <c:pt idx="1442">
                  <c:v>-1.0273972602739686E-2</c:v>
                </c:pt>
                <c:pt idx="1443">
                  <c:v>7.2030029420717054E-3</c:v>
                </c:pt>
                <c:pt idx="1444">
                  <c:v>4.4838479567919877E-3</c:v>
                </c:pt>
                <c:pt idx="1445">
                  <c:v>-4.7466511357018064E-2</c:v>
                </c:pt>
                <c:pt idx="1446">
                  <c:v>-9.0419392073874359E-3</c:v>
                </c:pt>
                <c:pt idx="1447">
                  <c:v>5.6396707651661389E-2</c:v>
                </c:pt>
                <c:pt idx="1448">
                  <c:v>4.1836734693877203E-3</c:v>
                </c:pt>
                <c:pt idx="1449">
                  <c:v>-5.6785370548604476E-2</c:v>
                </c:pt>
                <c:pt idx="1450">
                  <c:v>1.2670565302144362E-2</c:v>
                </c:pt>
                <c:pt idx="1451">
                  <c:v>0</c:v>
                </c:pt>
                <c:pt idx="1452">
                  <c:v>0</c:v>
                </c:pt>
                <c:pt idx="1453">
                  <c:v>3.7831276552700736E-2</c:v>
                </c:pt>
                <c:pt idx="1454">
                  <c:v>-3.3269482810767042E-3</c:v>
                </c:pt>
                <c:pt idx="1455">
                  <c:v>1.4731457800511485E-2</c:v>
                </c:pt>
                <c:pt idx="1456">
                  <c:v>9.8314606741573038E-2</c:v>
                </c:pt>
                <c:pt idx="1457">
                  <c:v>-5.1419628884416925E-3</c:v>
                </c:pt>
                <c:pt idx="1458">
                  <c:v>6.2992125984250623E-3</c:v>
                </c:pt>
                <c:pt idx="1459">
                  <c:v>-4.5727780163160058E-2</c:v>
                </c:pt>
                <c:pt idx="1460">
                  <c:v>2.1043402016659381E-2</c:v>
                </c:pt>
                <c:pt idx="1461">
                  <c:v>-1.8597527622798567E-3</c:v>
                </c:pt>
                <c:pt idx="1462">
                  <c:v>-2.9926774912448342E-2</c:v>
                </c:pt>
                <c:pt idx="1463">
                  <c:v>-8.1052631578946953E-3</c:v>
                </c:pt>
                <c:pt idx="1464">
                  <c:v>5.2048726467331149E-2</c:v>
                </c:pt>
                <c:pt idx="1465">
                  <c:v>0.11757425742574258</c:v>
                </c:pt>
                <c:pt idx="1466">
                  <c:v>4.975124378109346E-3</c:v>
                </c:pt>
                <c:pt idx="1467">
                  <c:v>4.3613707165109025E-2</c:v>
                </c:pt>
                <c:pt idx="1468">
                  <c:v>5.1948051948060069E-4</c:v>
                </c:pt>
                <c:pt idx="1469">
                  <c:v>-5.6372549019607775E-2</c:v>
                </c:pt>
                <c:pt idx="1470">
                  <c:v>2.0637898686679066E-2</c:v>
                </c:pt>
                <c:pt idx="1471">
                  <c:v>-0.12908496732026137</c:v>
                </c:pt>
                <c:pt idx="1472">
                  <c:v>1.4028498840163437E-2</c:v>
                </c:pt>
                <c:pt idx="1473">
                  <c:v>-9.8306772908366577E-2</c:v>
                </c:pt>
                <c:pt idx="1474">
                  <c:v>-3.7392138063278922E-2</c:v>
                </c:pt>
                <c:pt idx="1475">
                  <c:v>3.2877797583679869E-2</c:v>
                </c:pt>
                <c:pt idx="1476">
                  <c:v>-0.11884816753926694</c:v>
                </c:pt>
                <c:pt idx="1477">
                  <c:v>-9.336099585062348E-3</c:v>
                </c:pt>
                <c:pt idx="1478">
                  <c:v>-2.2972972972972964E-2</c:v>
                </c:pt>
                <c:pt idx="1479">
                  <c:v>2.9386193705442615E-2</c:v>
                </c:pt>
                <c:pt idx="1480">
                  <c:v>-1.1515984874527358E-2</c:v>
                </c:pt>
                <c:pt idx="1481">
                  <c:v>-1.3731140871334162E-2</c:v>
                </c:pt>
                <c:pt idx="1482">
                  <c:v>-1.1892797319933012E-2</c:v>
                </c:pt>
                <c:pt idx="1483">
                  <c:v>-2.1952817824377396E-2</c:v>
                </c:pt>
                <c:pt idx="1484">
                  <c:v>4.6082949308755951E-3</c:v>
                </c:pt>
                <c:pt idx="1485">
                  <c:v>-1.0101010101010175E-2</c:v>
                </c:pt>
                <c:pt idx="1486">
                  <c:v>-4.6450209725027211E-2</c:v>
                </c:pt>
                <c:pt idx="1487">
                  <c:v>-2.0541692026780193E-2</c:v>
                </c:pt>
                <c:pt idx="1488">
                  <c:v>5.5079559363525009E-3</c:v>
                </c:pt>
                <c:pt idx="1489">
                  <c:v>1.0721396844845027E-3</c:v>
                </c:pt>
                <c:pt idx="1490">
                  <c:v>-1.9669669669669491E-2</c:v>
                </c:pt>
                <c:pt idx="1491">
                  <c:v>9.8559514783925928E-3</c:v>
                </c:pt>
                <c:pt idx="1492">
                  <c:v>-8.2706766917292809E-3</c:v>
                </c:pt>
                <c:pt idx="1493">
                  <c:v>-1.2180629827688551E-2</c:v>
                </c:pt>
                <c:pt idx="1494">
                  <c:v>4.5341614906832098E-2</c:v>
                </c:pt>
                <c:pt idx="1495">
                  <c:v>7.8247261345854007E-3</c:v>
                </c:pt>
                <c:pt idx="1496">
                  <c:v>-1.3584439641864812E-2</c:v>
                </c:pt>
                <c:pt idx="1497">
                  <c:v>-2.4544496310796499E-2</c:v>
                </c:pt>
                <c:pt idx="1498">
                  <c:v>1.5080681646809579E-3</c:v>
                </c:pt>
                <c:pt idx="1499">
                  <c:v>2.1568325373594297E-2</c:v>
                </c:pt>
                <c:pt idx="1500">
                  <c:v>6.8248797890491349E-3</c:v>
                </c:pt>
                <c:pt idx="1501">
                  <c:v>6.2082880645649601E-4</c:v>
                </c:pt>
                <c:pt idx="1502">
                  <c:v>-1.8583396801218566E-2</c:v>
                </c:pt>
                <c:pt idx="1503">
                  <c:v>-1.4855942376950704E-2</c:v>
                </c:pt>
                <c:pt idx="1504">
                  <c:v>-1.9469821776246137E-3</c:v>
                </c:pt>
                <c:pt idx="1505">
                  <c:v>-1.8088235294117707E-2</c:v>
                </c:pt>
                <c:pt idx="1506">
                  <c:v>-1.3921113689095039E-2</c:v>
                </c:pt>
                <c:pt idx="1507">
                  <c:v>-1.0474960539532271E-2</c:v>
                </c:pt>
                <c:pt idx="1508">
                  <c:v>-1.9141449683321599E-2</c:v>
                </c:pt>
                <c:pt idx="1509">
                  <c:v>-4.3441704035874756E-3</c:v>
                </c:pt>
                <c:pt idx="1510">
                  <c:v>-5.2969054920545787E-3</c:v>
                </c:pt>
                <c:pt idx="1511">
                  <c:v>9.5693779904305176E-3</c:v>
                </c:pt>
                <c:pt idx="1512">
                  <c:v>-4.7619047619048092E-3</c:v>
                </c:pt>
                <c:pt idx="1513">
                  <c:v>-8.3333333333332552E-3</c:v>
                </c:pt>
                <c:pt idx="1514">
                  <c:v>-1.7735334242837617E-2</c:v>
                </c:pt>
                <c:pt idx="1515">
                  <c:v>-5.9669107675616728E-3</c:v>
                </c:pt>
                <c:pt idx="1516">
                  <c:v>-1.2057877813504899E-2</c:v>
                </c:pt>
                <c:pt idx="1517">
                  <c:v>4.3057050592035448E-3</c:v>
                </c:pt>
                <c:pt idx="1518">
                  <c:v>-1.2358803986711055E-2</c:v>
                </c:pt>
                <c:pt idx="1519">
                  <c:v>1.2922331403957378E-2</c:v>
                </c:pt>
                <c:pt idx="1520">
                  <c:v>1.8368745716244049E-2</c:v>
                </c:pt>
                <c:pt idx="1521">
                  <c:v>-6.4015254698991941E-3</c:v>
                </c:pt>
                <c:pt idx="1522">
                  <c:v>-1.2242701466433427E-2</c:v>
                </c:pt>
                <c:pt idx="1523">
                  <c:v>1.3775231860338315E-2</c:v>
                </c:pt>
                <c:pt idx="1524">
                  <c:v>0</c:v>
                </c:pt>
                <c:pt idx="1525">
                  <c:v>0</c:v>
                </c:pt>
                <c:pt idx="1526">
                  <c:v>-1.0899182561309605E-3</c:v>
                </c:pt>
                <c:pt idx="1527">
                  <c:v>-4.0855236279451363E-4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-6.6287878787878096E-3</c:v>
                </c:pt>
                <c:pt idx="1532">
                  <c:v>-3.5049878673497586E-3</c:v>
                </c:pt>
                <c:pt idx="1533">
                  <c:v>-1.1592271818787346E-2</c:v>
                </c:pt>
                <c:pt idx="1534">
                  <c:v>-6.6577896138478245E-4</c:v>
                </c:pt>
                <c:pt idx="1535">
                  <c:v>-9.8879367172050106E-3</c:v>
                </c:pt>
                <c:pt idx="1536">
                  <c:v>-1.3182177695762084E-4</c:v>
                </c:pt>
                <c:pt idx="1537">
                  <c:v>1.6208975217682435E-2</c:v>
                </c:pt>
                <c:pt idx="1538">
                  <c:v>5.9291200646814715E-3</c:v>
                </c:pt>
                <c:pt idx="1539">
                  <c:v>1.5184678522571812E-2</c:v>
                </c:pt>
                <c:pt idx="1540">
                  <c:v>-2.4563318777293505E-3</c:v>
                </c:pt>
                <c:pt idx="1541">
                  <c:v>-5.4288816503800987E-3</c:v>
                </c:pt>
                <c:pt idx="1542">
                  <c:v>1.0006854009595667E-2</c:v>
                </c:pt>
                <c:pt idx="1543">
                  <c:v>3.9911918524636152E-3</c:v>
                </c:pt>
                <c:pt idx="1544">
                  <c:v>9.0265240938757312E-3</c:v>
                </c:pt>
                <c:pt idx="1545">
                  <c:v>0</c:v>
                </c:pt>
                <c:pt idx="1546">
                  <c:v>-1.6256830601092863E-2</c:v>
                </c:pt>
                <c:pt idx="1547">
                  <c:v>-3.810560696788257E-3</c:v>
                </c:pt>
                <c:pt idx="1548">
                  <c:v>-1.5409352807181986E-2</c:v>
                </c:pt>
                <c:pt idx="1549">
                  <c:v>1.2618724559022966E-2</c:v>
                </c:pt>
                <c:pt idx="1550">
                  <c:v>-7.941849508682236E-3</c:v>
                </c:pt>
                <c:pt idx="1551">
                  <c:v>1.6179048132668808E-3</c:v>
                </c:pt>
                <c:pt idx="1552">
                  <c:v>8.8411316648531798E-3</c:v>
                </c:pt>
                <c:pt idx="1553">
                  <c:v>2.4543223343331416E-3</c:v>
                </c:pt>
                <c:pt idx="1554">
                  <c:v>-9.5354856286600166E-4</c:v>
                </c:pt>
                <c:pt idx="1555">
                  <c:v>4.5155993431855272E-3</c:v>
                </c:pt>
                <c:pt idx="1556">
                  <c:v>-2.1686746987951866E-2</c:v>
                </c:pt>
                <c:pt idx="1557">
                  <c:v>1.8960578365843684E-2</c:v>
                </c:pt>
                <c:pt idx="1558">
                  <c:v>-5.5615843733043489E-3</c:v>
                </c:pt>
                <c:pt idx="1559">
                  <c:v>-1.4174913078363228E-2</c:v>
                </c:pt>
                <c:pt idx="1560">
                  <c:v>-2.4012806830308515E-3</c:v>
                </c:pt>
                <c:pt idx="1561">
                  <c:v>-1.8641810918775044E-3</c:v>
                </c:pt>
                <c:pt idx="1562">
                  <c:v>8.189018660222841E-3</c:v>
                </c:pt>
                <c:pt idx="1563">
                  <c:v>1.6096030555176544E-2</c:v>
                </c:pt>
                <c:pt idx="1564">
                  <c:v>8.3906464924346554E-3</c:v>
                </c:pt>
                <c:pt idx="1565">
                  <c:v>1.8207282913165226E-2</c:v>
                </c:pt>
                <c:pt idx="1566">
                  <c:v>2.8077753779697665E-2</c:v>
                </c:pt>
                <c:pt idx="1567">
                  <c:v>1.0475774770842409E-2</c:v>
                </c:pt>
                <c:pt idx="1568">
                  <c:v>-5.9299971073184347E-3</c:v>
                </c:pt>
                <c:pt idx="1569">
                  <c:v>-1.1297011297011385E-2</c:v>
                </c:pt>
                <c:pt idx="1570">
                  <c:v>-8.5726532361748921E-4</c:v>
                </c:pt>
                <c:pt idx="1571">
                  <c:v>6.615849273694718E-3</c:v>
                </c:pt>
                <c:pt idx="1572">
                  <c:v>7.2432275822106327E-3</c:v>
                </c:pt>
                <c:pt idx="1573">
                  <c:v>2.4687772291606407E-3</c:v>
                </c:pt>
                <c:pt idx="1574">
                  <c:v>7.9039812646370944E-3</c:v>
                </c:pt>
                <c:pt idx="1575">
                  <c:v>7.6696165191739831E-3</c:v>
                </c:pt>
                <c:pt idx="1576">
                  <c:v>7.4294205052005948E-3</c:v>
                </c:pt>
                <c:pt idx="1577">
                  <c:v>-3.110650274033594E-3</c:v>
                </c:pt>
                <c:pt idx="1578">
                  <c:v>4.1648073776587996E-3</c:v>
                </c:pt>
                <c:pt idx="1579">
                  <c:v>1.2499999999999973E-2</c:v>
                </c:pt>
                <c:pt idx="1580">
                  <c:v>3.5881435257410478E-2</c:v>
                </c:pt>
                <c:pt idx="1581">
                  <c:v>-1.1869893633420845E-2</c:v>
                </c:pt>
                <c:pt idx="1582">
                  <c:v>2.6748971193415714E-2</c:v>
                </c:pt>
                <c:pt idx="1583">
                  <c:v>1.2337766383592423E-2</c:v>
                </c:pt>
                <c:pt idx="1584">
                  <c:v>7.425343018563256E-3</c:v>
                </c:pt>
                <c:pt idx="1585">
                  <c:v>-1.4633370446953948E-2</c:v>
                </c:pt>
                <c:pt idx="1586">
                  <c:v>6.241997439180547E-3</c:v>
                </c:pt>
                <c:pt idx="1587">
                  <c:v>-1.2173913043478311E-2</c:v>
                </c:pt>
                <c:pt idx="1588">
                  <c:v>0</c:v>
                </c:pt>
                <c:pt idx="1589">
                  <c:v>-1.6176699331155796E-2</c:v>
                </c:pt>
                <c:pt idx="1590">
                  <c:v>-7.2575663990117178E-3</c:v>
                </c:pt>
                <c:pt idx="1591">
                  <c:v>1.187500000000008E-2</c:v>
                </c:pt>
                <c:pt idx="1592">
                  <c:v>1.2978790756568539E-2</c:v>
                </c:pt>
                <c:pt idx="1593">
                  <c:v>-2.3685457129322372E-3</c:v>
                </c:pt>
                <c:pt idx="1594">
                  <c:v>-4.7348484848486644E-4</c:v>
                </c:pt>
                <c:pt idx="1595">
                  <c:v>-7.0521861777151362E-3</c:v>
                </c:pt>
                <c:pt idx="1596">
                  <c:v>-2.0116707616707651E-2</c:v>
                </c:pt>
                <c:pt idx="1597">
                  <c:v>3.3898305084745584E-3</c:v>
                </c:pt>
                <c:pt idx="1598">
                  <c:v>3.7117228580267414E-3</c:v>
                </c:pt>
                <c:pt idx="1599">
                  <c:v>6.1900340451860169E-4</c:v>
                </c:pt>
                <c:pt idx="1600">
                  <c:v>-8.743672342383697E-3</c:v>
                </c:pt>
                <c:pt idx="1601">
                  <c:v>-1.6845329249617065E-3</c:v>
                </c:pt>
                <c:pt idx="1602">
                  <c:v>1.1148962527098155E-2</c:v>
                </c:pt>
                <c:pt idx="1603">
                  <c:v>1.3019607843137227E-2</c:v>
                </c:pt>
                <c:pt idx="1604">
                  <c:v>-6.390274314214411E-3</c:v>
                </c:pt>
                <c:pt idx="1605">
                  <c:v>1.2626262626262581E-2</c:v>
                </c:pt>
                <c:pt idx="1606">
                  <c:v>1.8158444480154308E-2</c:v>
                </c:pt>
                <c:pt idx="1607">
                  <c:v>-1.6043638697256766E-3</c:v>
                </c:pt>
                <c:pt idx="1608">
                  <c:v>1.7798824297844486E-2</c:v>
                </c:pt>
                <c:pt idx="1609">
                  <c:v>1.3907284768211977E-2</c:v>
                </c:pt>
                <c:pt idx="1610">
                  <c:v>9.943652635067148E-4</c:v>
                </c:pt>
                <c:pt idx="1611">
                  <c:v>-9.1954022988504948E-3</c:v>
                </c:pt>
                <c:pt idx="1612">
                  <c:v>1.364846870838882E-2</c:v>
                </c:pt>
                <c:pt idx="1613">
                  <c:v>8.900083963056275E-3</c:v>
                </c:pt>
                <c:pt idx="1614">
                  <c:v>2.3565056387813595E-3</c:v>
                </c:pt>
                <c:pt idx="1615">
                  <c:v>-3.3551417547391855E-3</c:v>
                </c:pt>
                <c:pt idx="1616">
                  <c:v>1.4120449132357915E-2</c:v>
                </c:pt>
                <c:pt idx="1617">
                  <c:v>-3.4018077239112578E-2</c:v>
                </c:pt>
                <c:pt idx="1618">
                  <c:v>-4.9277266754272557E-4</c:v>
                </c:pt>
                <c:pt idx="1619">
                  <c:v>1.6360601001669518E-2</c:v>
                </c:pt>
                <c:pt idx="1620">
                  <c:v>-9.0984284532672332E-3</c:v>
                </c:pt>
                <c:pt idx="1621">
                  <c:v>1.3581488933601648E-2</c:v>
                </c:pt>
                <c:pt idx="1622">
                  <c:v>9.9915325994920142E-3</c:v>
                </c:pt>
                <c:pt idx="1623">
                  <c:v>-7.2293207800941447E-3</c:v>
                </c:pt>
                <c:pt idx="1624">
                  <c:v>-2.8897959183673522E-2</c:v>
                </c:pt>
                <c:pt idx="1625">
                  <c:v>2.1269633507853825E-3</c:v>
                </c:pt>
                <c:pt idx="1626">
                  <c:v>0</c:v>
                </c:pt>
                <c:pt idx="1627">
                  <c:v>-2.3954008304056213E-2</c:v>
                </c:pt>
                <c:pt idx="1628">
                  <c:v>6.7524115755626139E-3</c:v>
                </c:pt>
                <c:pt idx="1629">
                  <c:v>-9.5541401273884444E-3</c:v>
                </c:pt>
                <c:pt idx="1630">
                  <c:v>-8.5254183770130439E-3</c:v>
                </c:pt>
                <c:pt idx="1631">
                  <c:v>-2.4337646333949449E-2</c:v>
                </c:pt>
                <c:pt idx="1632">
                  <c:v>-3.7366548042704568E-2</c:v>
                </c:pt>
                <c:pt idx="1633">
                  <c:v>7.6199013895112931E-3</c:v>
                </c:pt>
                <c:pt idx="1634">
                  <c:v>-4.1660467192380143E-3</c:v>
                </c:pt>
                <c:pt idx="1635">
                  <c:v>-1.7253984500658091E-2</c:v>
                </c:pt>
                <c:pt idx="1636">
                  <c:v>-5.5256652610149119E-3</c:v>
                </c:pt>
                <c:pt idx="1637">
                  <c:v>-4.0550325850832892E-3</c:v>
                </c:pt>
                <c:pt idx="1638">
                  <c:v>-1.1594617807042689E-2</c:v>
                </c:pt>
                <c:pt idx="1639">
                  <c:v>8.9543616406701984E-3</c:v>
                </c:pt>
                <c:pt idx="1640">
                  <c:v>3.8548072596370081E-2</c:v>
                </c:pt>
                <c:pt idx="1641">
                  <c:v>3.0088761847450406E-3</c:v>
                </c:pt>
                <c:pt idx="1642">
                  <c:v>7.1212121212121038E-3</c:v>
                </c:pt>
                <c:pt idx="1643">
                  <c:v>-9.1577841164990157E-3</c:v>
                </c:pt>
                <c:pt idx="1644">
                  <c:v>-7.450454477723141E-3</c:v>
                </c:pt>
                <c:pt idx="1645">
                  <c:v>9.9322799097064946E-3</c:v>
                </c:pt>
                <c:pt idx="1646">
                  <c:v>5.4471175669541447E-3</c:v>
                </c:pt>
                <c:pt idx="1647">
                  <c:v>1.6769230769230821E-2</c:v>
                </c:pt>
                <c:pt idx="1648">
                  <c:v>-1.1256464861575829E-2</c:v>
                </c:pt>
                <c:pt idx="1649">
                  <c:v>-6.6485343003930475E-3</c:v>
                </c:pt>
                <c:pt idx="1650">
                  <c:v>-9.1331037580476022E-3</c:v>
                </c:pt>
                <c:pt idx="1651">
                  <c:v>-7.4805505685214178E-4</c:v>
                </c:pt>
                <c:pt idx="1652">
                  <c:v>-5.5051331647074896E-3</c:v>
                </c:pt>
                <c:pt idx="1653">
                  <c:v>1.1132841883556415E-2</c:v>
                </c:pt>
                <c:pt idx="1654">
                  <c:v>1.8853464132434151E-2</c:v>
                </c:pt>
                <c:pt idx="1655">
                  <c:v>1.996621102749124E-3</c:v>
                </c:pt>
                <c:pt idx="1656">
                  <c:v>4.0092521202776425E-3</c:v>
                </c:pt>
                <c:pt idx="1657">
                  <c:v>-3.6872023352282853E-3</c:v>
                </c:pt>
                <c:pt idx="1658">
                  <c:v>7.5851393188855901E-3</c:v>
                </c:pt>
                <c:pt idx="1659">
                  <c:v>2.1505376344085898E-2</c:v>
                </c:pt>
                <c:pt idx="1660">
                  <c:v>-4.8780487804877294E-3</c:v>
                </c:pt>
                <c:pt idx="1661">
                  <c:v>-1.365823374204578E-2</c:v>
                </c:pt>
                <c:pt idx="1662">
                  <c:v>-6.2044361718616473E-4</c:v>
                </c:pt>
                <c:pt idx="1663">
                  <c:v>7.1863771285735623E-3</c:v>
                </c:pt>
                <c:pt idx="1664">
                  <c:v>7.8727759407968365E-3</c:v>
                </c:pt>
                <c:pt idx="1665">
                  <c:v>2.1225277375783894E-2</c:v>
                </c:pt>
                <c:pt idx="1666">
                  <c:v>-4.4821514326877088E-3</c:v>
                </c:pt>
                <c:pt idx="1667">
                  <c:v>-6.3623349769365133E-3</c:v>
                </c:pt>
                <c:pt idx="1668">
                  <c:v>2.2317870237525995E-3</c:v>
                </c:pt>
                <c:pt idx="1669">
                  <c:v>-2.5441246621085022E-3</c:v>
                </c:pt>
                <c:pt idx="1670">
                  <c:v>9.4703049759230079E-3</c:v>
                </c:pt>
                <c:pt idx="1671">
                  <c:v>0</c:v>
                </c:pt>
                <c:pt idx="1672">
                  <c:v>-2.0823322120775679E-3</c:v>
                </c:pt>
                <c:pt idx="1673">
                  <c:v>-1.171442140256454E-2</c:v>
                </c:pt>
                <c:pt idx="1674">
                  <c:v>-5.5100755667506522E-3</c:v>
                </c:pt>
                <c:pt idx="1675">
                  <c:v>3.53708231458843E-2</c:v>
                </c:pt>
                <c:pt idx="1676">
                  <c:v>-1.2236354854290742E-2</c:v>
                </c:pt>
                <c:pt idx="1677">
                  <c:v>-1.63129553373456E-2</c:v>
                </c:pt>
                <c:pt idx="1678">
                  <c:v>-1.5812776723592888E-3</c:v>
                </c:pt>
                <c:pt idx="1679">
                  <c:v>-1.2646370023419128E-2</c:v>
                </c:pt>
                <c:pt idx="1680">
                  <c:v>6.284367635506655E-3</c:v>
                </c:pt>
                <c:pt idx="1681">
                  <c:v>-3.2884434700908372E-3</c:v>
                </c:pt>
                <c:pt idx="1682">
                  <c:v>7.2555205047318749E-3</c:v>
                </c:pt>
                <c:pt idx="1683">
                  <c:v>-1.1999376655758192E-2</c:v>
                </c:pt>
                <c:pt idx="1684">
                  <c:v>-1.0027769207034735E-2</c:v>
                </c:pt>
                <c:pt idx="1685">
                  <c:v>-1.2326656394454931E-3</c:v>
                </c:pt>
                <c:pt idx="1686">
                  <c:v>-1.8599727808861179E-2</c:v>
                </c:pt>
                <c:pt idx="1687">
                  <c:v>-5.5285714285714348E-2</c:v>
                </c:pt>
                <c:pt idx="1688">
                  <c:v>-6.2464508801816825E-3</c:v>
                </c:pt>
                <c:pt idx="1689">
                  <c:v>2.8321167883211644E-2</c:v>
                </c:pt>
                <c:pt idx="1690">
                  <c:v>5.842827928718413E-4</c:v>
                </c:pt>
                <c:pt idx="1691">
                  <c:v>-1.9478659409911194E-2</c:v>
                </c:pt>
                <c:pt idx="1692">
                  <c:v>-7.1103526734926058E-3</c:v>
                </c:pt>
                <c:pt idx="1693">
                  <c:v>-2.17028380634391E-2</c:v>
                </c:pt>
                <c:pt idx="1694">
                  <c:v>-6.2214848610535438E-3</c:v>
                </c:pt>
                <c:pt idx="1695">
                  <c:v>-2.4018351099716652E-2</c:v>
                </c:pt>
                <c:pt idx="1696">
                  <c:v>-2.3068810967571844E-2</c:v>
                </c:pt>
                <c:pt idx="1697">
                  <c:v>9.2360469718951279E-4</c:v>
                </c:pt>
                <c:pt idx="1698">
                  <c:v>-2.3693563248649812E-3</c:v>
                </c:pt>
                <c:pt idx="1699">
                  <c:v>0</c:v>
                </c:pt>
                <c:pt idx="1700">
                  <c:v>-3.9473684210527811E-4</c:v>
                </c:pt>
                <c:pt idx="1701">
                  <c:v>-3.6706869428421753E-3</c:v>
                </c:pt>
                <c:pt idx="1702">
                  <c:v>5.1390169982870014E-3</c:v>
                </c:pt>
                <c:pt idx="1703">
                  <c:v>-9.0101854270044097E-3</c:v>
                </c:pt>
                <c:pt idx="1704">
                  <c:v>-1.0466468535986592E-2</c:v>
                </c:pt>
                <c:pt idx="1705">
                  <c:v>-6.0364757256614289E-3</c:v>
                </c:pt>
                <c:pt idx="1706">
                  <c:v>0</c:v>
                </c:pt>
                <c:pt idx="1707">
                  <c:v>0</c:v>
                </c:pt>
                <c:pt idx="1708">
                  <c:v>6.4632885211995863E-3</c:v>
                </c:pt>
                <c:pt idx="1709">
                  <c:v>1.1770860580695864E-2</c:v>
                </c:pt>
                <c:pt idx="1710">
                  <c:v>1.2178978024887311E-2</c:v>
                </c:pt>
                <c:pt idx="1711">
                  <c:v>4.7885075818036634E-3</c:v>
                </c:pt>
                <c:pt idx="1712">
                  <c:v>2.3414102913150193E-2</c:v>
                </c:pt>
                <c:pt idx="1713">
                  <c:v>5.0622520180597938E-3</c:v>
                </c:pt>
                <c:pt idx="1714">
                  <c:v>-8.2023239917979865E-4</c:v>
                </c:pt>
                <c:pt idx="1715">
                  <c:v>-1.6377780810698831E-3</c:v>
                </c:pt>
                <c:pt idx="1716">
                  <c:v>-3.6714713081317679E-3</c:v>
                </c:pt>
                <c:pt idx="1717">
                  <c:v>2.7270248159258635E-3</c:v>
                </c:pt>
                <c:pt idx="1718">
                  <c:v>1.1028398125172279E-2</c:v>
                </c:pt>
                <c:pt idx="1719">
                  <c:v>1.7391304347826216E-2</c:v>
                </c:pt>
                <c:pt idx="1720">
                  <c:v>1.857142857142853E-2</c:v>
                </c:pt>
                <c:pt idx="1721">
                  <c:v>1.3758146270818289E-2</c:v>
                </c:pt>
                <c:pt idx="1722">
                  <c:v>1.1129008639624995E-2</c:v>
                </c:pt>
                <c:pt idx="1723">
                  <c:v>-5.8539440948327296E-4</c:v>
                </c:pt>
                <c:pt idx="1724">
                  <c:v>3.2300690060196573E-3</c:v>
                </c:pt>
                <c:pt idx="1725">
                  <c:v>-1.3756154068925613E-2</c:v>
                </c:pt>
                <c:pt idx="1726">
                  <c:v>-1.088513319965613E-2</c:v>
                </c:pt>
                <c:pt idx="1727">
                  <c:v>-2.1443587946741432E-2</c:v>
                </c:pt>
                <c:pt idx="1728">
                  <c:v>-1.3549011475183243E-2</c:v>
                </c:pt>
                <c:pt idx="1729">
                  <c:v>-4.489634226858584E-2</c:v>
                </c:pt>
                <c:pt idx="1730">
                  <c:v>1.5419683561276558E-2</c:v>
                </c:pt>
                <c:pt idx="1731">
                  <c:v>4.9858509634820719E-3</c:v>
                </c:pt>
                <c:pt idx="1732">
                  <c:v>4.3307619434293301E-3</c:v>
                </c:pt>
                <c:pt idx="1733">
                  <c:v>3.3948940793047258E-3</c:v>
                </c:pt>
                <c:pt idx="1734">
                  <c:v>6.0109289617486022E-3</c:v>
                </c:pt>
                <c:pt idx="1735">
                  <c:v>-3.810560696788257E-3</c:v>
                </c:pt>
                <c:pt idx="1736">
                  <c:v>1.6883476335455283E-2</c:v>
                </c:pt>
                <c:pt idx="1737">
                  <c:v>-1.0543612214158511E-2</c:v>
                </c:pt>
                <c:pt idx="1738">
                  <c:v>-1.8677774791722661E-2</c:v>
                </c:pt>
                <c:pt idx="1739">
                  <c:v>-9.9773845949181848E-3</c:v>
                </c:pt>
                <c:pt idx="1740">
                  <c:v>8.1813304721029961E-3</c:v>
                </c:pt>
                <c:pt idx="1741">
                  <c:v>-3.3417992247025798E-3</c:v>
                </c:pt>
                <c:pt idx="1742">
                  <c:v>5.6459201505578939E-3</c:v>
                </c:pt>
                <c:pt idx="1743">
                  <c:v>1.8855218855218933E-3</c:v>
                </c:pt>
                <c:pt idx="1744">
                  <c:v>1.3486176668913595E-3</c:v>
                </c:pt>
                <c:pt idx="1745">
                  <c:v>4.6064218940523429E-3</c:v>
                </c:pt>
                <c:pt idx="1746">
                  <c:v>6.8203519301595957E-3</c:v>
                </c:pt>
                <c:pt idx="1747">
                  <c:v>3.9715146535196696E-3</c:v>
                </c:pt>
                <c:pt idx="1748">
                  <c:v>6.3395810363835962E-3</c:v>
                </c:pt>
                <c:pt idx="1749">
                  <c:v>1.9960640989597999E-2</c:v>
                </c:pt>
                <c:pt idx="1750">
                  <c:v>6.3658226057434269E-3</c:v>
                </c:pt>
                <c:pt idx="1751">
                  <c:v>-1.1304224954076347E-3</c:v>
                </c:pt>
                <c:pt idx="1752">
                  <c:v>1.6372253339077991E-2</c:v>
                </c:pt>
                <c:pt idx="1753">
                  <c:v>-1.2200312101007228E-2</c:v>
                </c:pt>
                <c:pt idx="1754">
                  <c:v>9.018036072144223E-3</c:v>
                </c:pt>
                <c:pt idx="1755">
                  <c:v>3.5914380117799166E-3</c:v>
                </c:pt>
                <c:pt idx="1756">
                  <c:v>-1.0045924225029763E-3</c:v>
                </c:pt>
                <c:pt idx="1757">
                  <c:v>-2.299495232753767E-2</c:v>
                </c:pt>
                <c:pt idx="1758">
                  <c:v>-3.0187652977971349E-2</c:v>
                </c:pt>
                <c:pt idx="1759">
                  <c:v>-4.4673074319750679E-3</c:v>
                </c:pt>
                <c:pt idx="1760">
                  <c:v>9.980858627290182E-3</c:v>
                </c:pt>
                <c:pt idx="1761">
                  <c:v>-1.0953346855983804E-2</c:v>
                </c:pt>
                <c:pt idx="1762">
                  <c:v>3.1199131850244708E-3</c:v>
                </c:pt>
                <c:pt idx="1763">
                  <c:v>3.9493395070133736E-3</c:v>
                </c:pt>
                <c:pt idx="1764">
                  <c:v>-7.1660356949700783E-3</c:v>
                </c:pt>
                <c:pt idx="1765">
                  <c:v>-3.1001482679606954E-3</c:v>
                </c:pt>
                <c:pt idx="1766">
                  <c:v>-2.956591855933327E-3</c:v>
                </c:pt>
                <c:pt idx="1767">
                  <c:v>2.1133525456291918E-2</c:v>
                </c:pt>
                <c:pt idx="1768">
                  <c:v>1.0259254124497562E-2</c:v>
                </c:pt>
                <c:pt idx="1769">
                  <c:v>-1.0019214932747791E-2</c:v>
                </c:pt>
                <c:pt idx="1770">
                  <c:v>-4.3727794479366949E-3</c:v>
                </c:pt>
                <c:pt idx="1771">
                  <c:v>-2.1816198527406135E-3</c:v>
                </c:pt>
                <c:pt idx="1772">
                  <c:v>3.0635188308038321E-2</c:v>
                </c:pt>
                <c:pt idx="1773">
                  <c:v>-5.8675607711651543E-3</c:v>
                </c:pt>
                <c:pt idx="1774">
                  <c:v>-1.9520356943669907E-3</c:v>
                </c:pt>
                <c:pt idx="1775">
                  <c:v>2.3759608665269282E-3</c:v>
                </c:pt>
                <c:pt idx="1776">
                  <c:v>-3.6206656454533508E-3</c:v>
                </c:pt>
                <c:pt idx="1777">
                  <c:v>-8.5599889548530241E-3</c:v>
                </c:pt>
                <c:pt idx="1778">
                  <c:v>-5.7652711050101236E-3</c:v>
                </c:pt>
                <c:pt idx="1779">
                  <c:v>7.467846770847629E-3</c:v>
                </c:pt>
                <c:pt idx="1780">
                  <c:v>-4.2687964748003614E-3</c:v>
                </c:pt>
                <c:pt idx="1781">
                  <c:v>9.8734529272703105E-3</c:v>
                </c:pt>
                <c:pt idx="1782">
                  <c:v>3.6167146974063265E-2</c:v>
                </c:pt>
                <c:pt idx="1783">
                  <c:v>-1.1255164553355066E-2</c:v>
                </c:pt>
                <c:pt idx="1784">
                  <c:v>-5.384724387133279E-3</c:v>
                </c:pt>
                <c:pt idx="1785">
                  <c:v>0</c:v>
                </c:pt>
                <c:pt idx="1786">
                  <c:v>0</c:v>
                </c:pt>
                <c:pt idx="1787">
                  <c:v>1.7738678973175506E-2</c:v>
                </c:pt>
                <c:pt idx="1788">
                  <c:v>-3.1158306553024869E-2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3.2239977572188078E-3</c:v>
                </c:pt>
                <c:pt idx="1793">
                  <c:v>-3.3856988082340195E-2</c:v>
                </c:pt>
                <c:pt idx="1794">
                  <c:v>1.4919300149192924E-3</c:v>
                </c:pt>
                <c:pt idx="1795">
                  <c:v>-5.1275131561192211E-3</c:v>
                </c:pt>
                <c:pt idx="1796">
                  <c:v>4.7451193058567556E-3</c:v>
                </c:pt>
                <c:pt idx="1797">
                  <c:v>-4.1852301876601607E-3</c:v>
                </c:pt>
                <c:pt idx="1798">
                  <c:v>1.5074688228038842E-2</c:v>
                </c:pt>
                <c:pt idx="1799">
                  <c:v>2.8325817361894098E-2</c:v>
                </c:pt>
                <c:pt idx="1800">
                  <c:v>5.8114812189935736E-3</c:v>
                </c:pt>
                <c:pt idx="1801">
                  <c:v>-1.7409470752089137E-2</c:v>
                </c:pt>
                <c:pt idx="1802">
                  <c:v>-3.7463577077840441E-3</c:v>
                </c:pt>
                <c:pt idx="1803">
                  <c:v>-2.9621650733809114E-2</c:v>
                </c:pt>
                <c:pt idx="1804">
                  <c:v>7.1874152427447947E-3</c:v>
                </c:pt>
                <c:pt idx="1805">
                  <c:v>-2.8330478323889914E-2</c:v>
                </c:pt>
                <c:pt idx="1806">
                  <c:v>4.9509058221546096E-2</c:v>
                </c:pt>
                <c:pt idx="1807">
                  <c:v>-6.048109965635708E-3</c:v>
                </c:pt>
                <c:pt idx="1808">
                  <c:v>-2.0202020202020204E-2</c:v>
                </c:pt>
                <c:pt idx="1809">
                  <c:v>6.6431670281994967E-3</c:v>
                </c:pt>
                <c:pt idx="1810">
                  <c:v>-1.3376136971642588E-2</c:v>
                </c:pt>
                <c:pt idx="1811">
                  <c:v>1.8806214227310027E-2</c:v>
                </c:pt>
                <c:pt idx="1812">
                  <c:v>-4.747050047470616E-3</c:v>
                </c:pt>
                <c:pt idx="1813">
                  <c:v>-9.4048098884858631E-3</c:v>
                </c:pt>
                <c:pt idx="1814">
                  <c:v>8.5365853658537893E-3</c:v>
                </c:pt>
                <c:pt idx="1815">
                  <c:v>-6.5957733207700773E-3</c:v>
                </c:pt>
                <c:pt idx="1816">
                  <c:v>8.0829853159103155E-4</c:v>
                </c:pt>
                <c:pt idx="1817">
                  <c:v>-6.4248427252039863E-3</c:v>
                </c:pt>
                <c:pt idx="1818">
                  <c:v>3.2227742715186638E-3</c:v>
                </c:pt>
                <c:pt idx="1819">
                  <c:v>9.215340832090968E-3</c:v>
                </c:pt>
                <c:pt idx="1820">
                  <c:v>1.597136169626891E-2</c:v>
                </c:pt>
                <c:pt idx="1821">
                  <c:v>-8.5995085995087314E-3</c:v>
                </c:pt>
                <c:pt idx="1822">
                  <c:v>-7.5860200487671108E-3</c:v>
                </c:pt>
                <c:pt idx="1823">
                  <c:v>-9.1275167785235811E-3</c:v>
                </c:pt>
                <c:pt idx="1824">
                  <c:v>-3.1335327005590906E-2</c:v>
                </c:pt>
                <c:pt idx="1825">
                  <c:v>-5.559865528833809E-3</c:v>
                </c:pt>
                <c:pt idx="1826">
                  <c:v>-1.1629392971245963E-2</c:v>
                </c:pt>
                <c:pt idx="1827">
                  <c:v>1.7555266579973916E-2</c:v>
                </c:pt>
                <c:pt idx="1828">
                  <c:v>4.7034230467729215E-3</c:v>
                </c:pt>
                <c:pt idx="1829">
                  <c:v>1.1772400261609341E-3</c:v>
                </c:pt>
                <c:pt idx="1830">
                  <c:v>2.4914765276684726E-3</c:v>
                </c:pt>
                <c:pt idx="1831">
                  <c:v>1.2614526623290438E-2</c:v>
                </c:pt>
                <c:pt idx="1832">
                  <c:v>8.4359935725762634E-3</c:v>
                </c:pt>
                <c:pt idx="1833">
                  <c:v>2.4557552476334288E-2</c:v>
                </c:pt>
                <c:pt idx="1834">
                  <c:v>-1.4866873901878557E-2</c:v>
                </c:pt>
                <c:pt idx="1835">
                  <c:v>-7.511737089201909E-3</c:v>
                </c:pt>
                <c:pt idx="1836">
                  <c:v>-2.0080321285141324E-3</c:v>
                </c:pt>
                <c:pt idx="1837">
                  <c:v>-3.9999999999999619E-3</c:v>
                </c:pt>
                <c:pt idx="1838">
                  <c:v>-6.754072308303603E-3</c:v>
                </c:pt>
                <c:pt idx="1839">
                  <c:v>-4.6137621935142935E-3</c:v>
                </c:pt>
                <c:pt idx="1840">
                  <c:v>7.1694105151355056E-3</c:v>
                </c:pt>
                <c:pt idx="1841">
                  <c:v>1.3728129205921886E-2</c:v>
                </c:pt>
                <c:pt idx="1842">
                  <c:v>-5.2215825411701779E-3</c:v>
                </c:pt>
                <c:pt idx="1843">
                  <c:v>-1.020408163265301E-2</c:v>
                </c:pt>
                <c:pt idx="1844">
                  <c:v>-1.0749868904037852E-2</c:v>
                </c:pt>
                <c:pt idx="1845">
                  <c:v>-7.6752959542084479E-3</c:v>
                </c:pt>
                <c:pt idx="1846">
                  <c:v>-9.2795463332903567E-3</c:v>
                </c:pt>
                <c:pt idx="1847">
                  <c:v>-5.2564102564102129E-3</c:v>
                </c:pt>
                <c:pt idx="1848">
                  <c:v>-1.0277883517320166E-2</c:v>
                </c:pt>
                <c:pt idx="1849">
                  <c:v>0</c:v>
                </c:pt>
                <c:pt idx="1850">
                  <c:v>5.2295918367346499E-3</c:v>
                </c:pt>
                <c:pt idx="1851">
                  <c:v>1.0309278350515611E-2</c:v>
                </c:pt>
                <c:pt idx="1852">
                  <c:v>-1.7223910840932111E-2</c:v>
                </c:pt>
                <c:pt idx="1853">
                  <c:v>5.0684237202220023E-4</c:v>
                </c:pt>
                <c:pt idx="1854">
                  <c:v>-2.7798837503158814E-3</c:v>
                </c:pt>
                <c:pt idx="1855">
                  <c:v>-5.08515231470376E-2</c:v>
                </c:pt>
                <c:pt idx="1856">
                  <c:v>-2.6503210741389494E-2</c:v>
                </c:pt>
                <c:pt idx="1857">
                  <c:v>5.2816901408451033E-3</c:v>
                </c:pt>
                <c:pt idx="1858">
                  <c:v>2.4900757849152022E-2</c:v>
                </c:pt>
                <c:pt idx="1859">
                  <c:v>4.1067761806980211E-3</c:v>
                </c:pt>
                <c:pt idx="1860">
                  <c:v>2.4216006780482242E-3</c:v>
                </c:pt>
                <c:pt idx="1861">
                  <c:v>-2.4210144050352284E-4</c:v>
                </c:pt>
                <c:pt idx="1862">
                  <c:v>2.421600678047708E-4</c:v>
                </c:pt>
                <c:pt idx="1863">
                  <c:v>1.7118226600985227E-2</c:v>
                </c:pt>
                <c:pt idx="1864">
                  <c:v>3.9564787339268969E-3</c:v>
                </c:pt>
                <c:pt idx="1865">
                  <c:v>-4.1861610440778558E-3</c:v>
                </c:pt>
                <c:pt idx="1866">
                  <c:v>3.4593526068693002E-3</c:v>
                </c:pt>
                <c:pt idx="1867">
                  <c:v>1.1131725417440127E-3</c:v>
                </c:pt>
                <c:pt idx="1868">
                  <c:v>-9.7979179424373709E-3</c:v>
                </c:pt>
                <c:pt idx="1869">
                  <c:v>-4.2682926829267602E-3</c:v>
                </c:pt>
                <c:pt idx="1870">
                  <c:v>-1.0975756844771398E-2</c:v>
                </c:pt>
                <c:pt idx="1871">
                  <c:v>-5.040201608064343E-3</c:v>
                </c:pt>
                <c:pt idx="1872">
                  <c:v>-1.361268939393946E-2</c:v>
                </c:pt>
                <c:pt idx="1873">
                  <c:v>5.1160023795360715E-3</c:v>
                </c:pt>
                <c:pt idx="1874">
                  <c:v>-5.4431428233346103E-3</c:v>
                </c:pt>
                <c:pt idx="1875">
                  <c:v>1.7334777898158325E-2</c:v>
                </c:pt>
                <c:pt idx="1876">
                  <c:v>2.039061540351304E-2</c:v>
                </c:pt>
                <c:pt idx="1877">
                  <c:v>2.5862068965516469E-3</c:v>
                </c:pt>
                <c:pt idx="1878">
                  <c:v>-1.0238907849829393E-2</c:v>
                </c:pt>
                <c:pt idx="1879">
                  <c:v>-1.3942307692307651E-2</c:v>
                </c:pt>
                <c:pt idx="1880">
                  <c:v>1.736365859623382E-2</c:v>
                </c:pt>
                <c:pt idx="1881">
                  <c:v>4.7917434574272092E-3</c:v>
                </c:pt>
                <c:pt idx="1882">
                  <c:v>-6.4697265625000139E-3</c:v>
                </c:pt>
                <c:pt idx="1883">
                  <c:v>7.8740157480315029E-3</c:v>
                </c:pt>
                <c:pt idx="1884">
                  <c:v>-1.6813838151687438E-2</c:v>
                </c:pt>
                <c:pt idx="1885">
                  <c:v>-6.0117830948659369E-3</c:v>
                </c:pt>
                <c:pt idx="1886">
                  <c:v>-1.0809512370886789E-3</c:v>
                </c:pt>
                <c:pt idx="1887">
                  <c:v>-1.8044580728859547E-2</c:v>
                </c:pt>
                <c:pt idx="1888">
                  <c:v>2.2458628841608977E-3</c:v>
                </c:pt>
                <c:pt idx="1889">
                  <c:v>5.945303210463734E-3</c:v>
                </c:pt>
                <c:pt idx="1890">
                  <c:v>8.5142103369707841E-3</c:v>
                </c:pt>
                <c:pt idx="1891">
                  <c:v>1.1278195488721889E-2</c:v>
                </c:pt>
                <c:pt idx="1892">
                  <c:v>1.3644744929317757E-2</c:v>
                </c:pt>
                <c:pt idx="1893">
                  <c:v>-3.3080127419751314E-3</c:v>
                </c:pt>
                <c:pt idx="1894">
                  <c:v>-1.7336864916927493E-2</c:v>
                </c:pt>
                <c:pt idx="1895">
                  <c:v>-1.2038040207043343E-4</c:v>
                </c:pt>
                <c:pt idx="1896">
                  <c:v>3.3820509723394964E-3</c:v>
                </c:pt>
                <c:pt idx="1897">
                  <c:v>-5.5255255255254503E-3</c:v>
                </c:pt>
                <c:pt idx="1898">
                  <c:v>4.1015380767787935E-2</c:v>
                </c:pt>
                <c:pt idx="1899">
                  <c:v>-2.0575627679118271E-2</c:v>
                </c:pt>
                <c:pt idx="1900">
                  <c:v>1.9605394605394698E-2</c:v>
                </c:pt>
                <c:pt idx="1901">
                  <c:v>1.2773491842671117E-2</c:v>
                </c:pt>
                <c:pt idx="1902">
                  <c:v>-2.2257944849759011E-2</c:v>
                </c:pt>
                <c:pt idx="1903">
                  <c:v>-1.8513947173536347E-3</c:v>
                </c:pt>
                <c:pt idx="1904">
                  <c:v>7.8367956213458816E-3</c:v>
                </c:pt>
                <c:pt idx="1905">
                  <c:v>1.2468513853904217E-2</c:v>
                </c:pt>
                <c:pt idx="1906">
                  <c:v>-9.9750623441396159E-3</c:v>
                </c:pt>
                <c:pt idx="1907">
                  <c:v>9.0588827377956569E-3</c:v>
                </c:pt>
                <c:pt idx="1908">
                  <c:v>5.0581689428427631E-3</c:v>
                </c:pt>
                <c:pt idx="1909">
                  <c:v>-1.3596108269926448E-2</c:v>
                </c:pt>
                <c:pt idx="1910">
                  <c:v>-2.4940765681501459E-4</c:v>
                </c:pt>
                <c:pt idx="1911">
                  <c:v>-1.6185258964142861E-3</c:v>
                </c:pt>
                <c:pt idx="1912">
                  <c:v>-6.3095385376717196E-3</c:v>
                </c:pt>
                <c:pt idx="1913">
                  <c:v>2.7325876970004975E-2</c:v>
                </c:pt>
                <c:pt idx="1914">
                  <c:v>1.5750064549445046E-2</c:v>
                </c:pt>
                <c:pt idx="1915">
                  <c:v>-7.4320861096874996E-3</c:v>
                </c:pt>
                <c:pt idx="1916">
                  <c:v>2.8270367514779374E-3</c:v>
                </c:pt>
                <c:pt idx="1917">
                  <c:v>3.2228954492716259E-3</c:v>
                </c:pt>
                <c:pt idx="1918">
                  <c:v>-1.184713375796187E-2</c:v>
                </c:pt>
                <c:pt idx="1919">
                  <c:v>-7.6374745417518168E-4</c:v>
                </c:pt>
                <c:pt idx="1920">
                  <c:v>-6.9523448363038448E-3</c:v>
                </c:pt>
                <c:pt idx="1921">
                  <c:v>-1.6411786646773681E-2</c:v>
                </c:pt>
                <c:pt idx="1922">
                  <c:v>-8.2614056720097112E-3</c:v>
                </c:pt>
                <c:pt idx="1923">
                  <c:v>-3.0252301805572177E-2</c:v>
                </c:pt>
                <c:pt idx="1924">
                  <c:v>-6.8875430471440251E-3</c:v>
                </c:pt>
                <c:pt idx="1925">
                  <c:v>-6.6061106523534543E-3</c:v>
                </c:pt>
                <c:pt idx="1926">
                  <c:v>-9.3490709360756954E-3</c:v>
                </c:pt>
                <c:pt idx="1927">
                  <c:v>-1.1208689623295735E-2</c:v>
                </c:pt>
                <c:pt idx="1928">
                  <c:v>2.2448015122873415E-2</c:v>
                </c:pt>
                <c:pt idx="1929">
                  <c:v>-9.3632958801497801E-3</c:v>
                </c:pt>
                <c:pt idx="1930">
                  <c:v>2.1111893033074433E-3</c:v>
                </c:pt>
                <c:pt idx="1931">
                  <c:v>-5.8302238805970144E-3</c:v>
                </c:pt>
                <c:pt idx="1932">
                  <c:v>-1.0841983852364449E-2</c:v>
                </c:pt>
                <c:pt idx="1933">
                  <c:v>-4.9351543670376752E-3</c:v>
                </c:pt>
                <c:pt idx="1934">
                  <c:v>7.6327049843876093E-3</c:v>
                </c:pt>
                <c:pt idx="1935">
                  <c:v>-5.7790106333792369E-4</c:v>
                </c:pt>
                <c:pt idx="1936">
                  <c:v>7.3349633251833211E-3</c:v>
                </c:pt>
                <c:pt idx="1937">
                  <c:v>7.3891625615763006E-3</c:v>
                </c:pt>
                <c:pt idx="1938">
                  <c:v>-1.2050984936268739E-2</c:v>
                </c:pt>
                <c:pt idx="1939">
                  <c:v>4.6565774155994345E-3</c:v>
                </c:pt>
                <c:pt idx="1940">
                  <c:v>-1.3664025720518976E-2</c:v>
                </c:pt>
                <c:pt idx="1941">
                  <c:v>-2.6339899221253984E-3</c:v>
                </c:pt>
                <c:pt idx="1942">
                  <c:v>-5.7227881423842697E-4</c:v>
                </c:pt>
                <c:pt idx="1943">
                  <c:v>-1.2545207956600355E-2</c:v>
                </c:pt>
                <c:pt idx="1944">
                  <c:v>-2.2968197879858637E-2</c:v>
                </c:pt>
                <c:pt idx="1945">
                  <c:v>1.8100056211354687E-2</c:v>
                </c:pt>
                <c:pt idx="1946">
                  <c:v>0</c:v>
                </c:pt>
                <c:pt idx="1947">
                  <c:v>-4.2518837459634043E-2</c:v>
                </c:pt>
                <c:pt idx="1948">
                  <c:v>-5.3792361484666115E-4</c:v>
                </c:pt>
                <c:pt idx="1949">
                  <c:v>7.0422535211268223E-3</c:v>
                </c:pt>
                <c:pt idx="1950">
                  <c:v>1.5190972222222285E-3</c:v>
                </c:pt>
                <c:pt idx="1951">
                  <c:v>5.4282922592549293E-4</c:v>
                </c:pt>
                <c:pt idx="1952">
                  <c:v>-3.5698831674599559E-3</c:v>
                </c:pt>
                <c:pt idx="1953">
                  <c:v>5.0010871928679469E-3</c:v>
                </c:pt>
                <c:pt idx="1954">
                  <c:v>1.1973440731468316E-3</c:v>
                </c:pt>
                <c:pt idx="1955">
                  <c:v>8.715546355811994E-4</c:v>
                </c:pt>
                <c:pt idx="1956">
                  <c:v>-1.6314988035674514E-3</c:v>
                </c:pt>
                <c:pt idx="1957">
                  <c:v>-6.4836827317917498E-3</c:v>
                </c:pt>
                <c:pt idx="1958">
                  <c:v>-4.8392300247337202E-3</c:v>
                </c:pt>
                <c:pt idx="1959">
                  <c:v>9.6634093376764454E-3</c:v>
                </c:pt>
                <c:pt idx="1960">
                  <c:v>0</c:v>
                </c:pt>
                <c:pt idx="1961">
                  <c:v>1.0311540149188217E-2</c:v>
                </c:pt>
                <c:pt idx="1962">
                  <c:v>8.8534749889331247E-3</c:v>
                </c:pt>
                <c:pt idx="1963">
                  <c:v>8.1445944438246574E-3</c:v>
                </c:pt>
                <c:pt idx="1964">
                  <c:v>-1.6028104072895025E-2</c:v>
                </c:pt>
                <c:pt idx="1965">
                  <c:v>-1.644015782551419E-3</c:v>
                </c:pt>
                <c:pt idx="1966">
                  <c:v>9.8738343390004598E-4</c:v>
                </c:pt>
                <c:pt idx="1967">
                  <c:v>4.4077134986226525E-3</c:v>
                </c:pt>
                <c:pt idx="1968">
                  <c:v>-1.9795447047179899E-3</c:v>
                </c:pt>
                <c:pt idx="1969">
                  <c:v>-7.0976195675910838E-3</c:v>
                </c:pt>
                <c:pt idx="1970">
                  <c:v>8.7013988324704476E-3</c:v>
                </c:pt>
                <c:pt idx="1971">
                  <c:v>-7.3256068226545765E-3</c:v>
                </c:pt>
                <c:pt idx="1972">
                  <c:v>1.6335148349816635E-2</c:v>
                </c:pt>
                <c:pt idx="1973">
                  <c:v>2.7858257187430356E-3</c:v>
                </c:pt>
                <c:pt idx="1974">
                  <c:v>-1.3354106387714728E-3</c:v>
                </c:pt>
                <c:pt idx="1975">
                  <c:v>1.8012914920131455E-2</c:v>
                </c:pt>
                <c:pt idx="1976">
                  <c:v>-1.098039215686279E-2</c:v>
                </c:pt>
                <c:pt idx="1977">
                  <c:v>4.049949375632798E-3</c:v>
                </c:pt>
                <c:pt idx="1978">
                  <c:v>1.5421521590130161E-2</c:v>
                </c:pt>
                <c:pt idx="1979">
                  <c:v>-1.5962230215827197E-2</c:v>
                </c:pt>
                <c:pt idx="1980">
                  <c:v>1.0909090909090839E-2</c:v>
                </c:pt>
                <c:pt idx="1981">
                  <c:v>0</c:v>
                </c:pt>
                <c:pt idx="1982">
                  <c:v>0</c:v>
                </c:pt>
                <c:pt idx="1983">
                  <c:v>2.5880158545115398E-2</c:v>
                </c:pt>
                <c:pt idx="1984">
                  <c:v>-1.977894124491003E-3</c:v>
                </c:pt>
                <c:pt idx="1985">
                  <c:v>3.7370080579237114E-3</c:v>
                </c:pt>
                <c:pt idx="1986">
                  <c:v>1.8798334324806643E-2</c:v>
                </c:pt>
                <c:pt idx="1987">
                  <c:v>-1.6959064327485413E-2</c:v>
                </c:pt>
                <c:pt idx="1988">
                  <c:v>-8.3507306889352689E-3</c:v>
                </c:pt>
                <c:pt idx="1989">
                  <c:v>1.5100476245788761E-3</c:v>
                </c:pt>
                <c:pt idx="1990">
                  <c:v>9.97184420459888E-3</c:v>
                </c:pt>
                <c:pt idx="1991">
                  <c:v>-1.1251594942582054E-2</c:v>
                </c:pt>
                <c:pt idx="1992">
                  <c:v>1.1142387989678496E-2</c:v>
                </c:pt>
                <c:pt idx="1993">
                  <c:v>8.5166784953867852E-3</c:v>
                </c:pt>
                <c:pt idx="1994">
                  <c:v>4.6345811051693468E-3</c:v>
                </c:pt>
                <c:pt idx="1995">
                  <c:v>-1.9573575672841577E-2</c:v>
                </c:pt>
                <c:pt idx="1996">
                  <c:v>5.0351288056205224E-3</c:v>
                </c:pt>
                <c:pt idx="1997">
                  <c:v>2.4650780608053524E-3</c:v>
                </c:pt>
                <c:pt idx="1998">
                  <c:v>4.8360462373200821E-3</c:v>
                </c:pt>
                <c:pt idx="1999">
                  <c:v>3.5511363636363297E-3</c:v>
                </c:pt>
                <c:pt idx="2000">
                  <c:v>6.1934254406861636E-3</c:v>
                </c:pt>
                <c:pt idx="2001">
                  <c:v>-5.0953904491054247E-3</c:v>
                </c:pt>
                <c:pt idx="2002">
                  <c:v>-3.4246575342466489E-3</c:v>
                </c:pt>
                <c:pt idx="2003">
                  <c:v>-2.9455587392550064E-2</c:v>
                </c:pt>
                <c:pt idx="2004">
                  <c:v>-1.3734691541719645E-3</c:v>
                </c:pt>
                <c:pt idx="2005">
                  <c:v>-6.9333939531711682E-3</c:v>
                </c:pt>
                <c:pt idx="2006">
                  <c:v>1.0915776169137111E-2</c:v>
                </c:pt>
                <c:pt idx="2007">
                  <c:v>-1.6060571297464789E-3</c:v>
                </c:pt>
                <c:pt idx="2008">
                  <c:v>6.001154068089971E-3</c:v>
                </c:pt>
                <c:pt idx="2009">
                  <c:v>-4.251896115835329E-3</c:v>
                </c:pt>
                <c:pt idx="2010">
                  <c:v>-5.0308712554310289E-3</c:v>
                </c:pt>
                <c:pt idx="2011">
                  <c:v>-7.1517765921218033E-3</c:v>
                </c:pt>
                <c:pt idx="2012">
                  <c:v>6.0529922338967692E-3</c:v>
                </c:pt>
                <c:pt idx="2013">
                  <c:v>-1.2072661626988527E-2</c:v>
                </c:pt>
                <c:pt idx="2014">
                  <c:v>1.5816618911174734E-2</c:v>
                </c:pt>
                <c:pt idx="2015">
                  <c:v>-8.2973403046147295E-3</c:v>
                </c:pt>
                <c:pt idx="2016">
                  <c:v>2.4691358024691412E-2</c:v>
                </c:pt>
                <c:pt idx="2017">
                  <c:v>-1.9415258108725478E-2</c:v>
                </c:pt>
                <c:pt idx="2018">
                  <c:v>-1.5958642391548681E-2</c:v>
                </c:pt>
                <c:pt idx="2019">
                  <c:v>8.9988751406072317E-4</c:v>
                </c:pt>
                <c:pt idx="2020">
                  <c:v>1.0133993919604033E-3</c:v>
                </c:pt>
                <c:pt idx="2021">
                  <c:v>-1.6609456317129886E-2</c:v>
                </c:pt>
                <c:pt idx="2022">
                  <c:v>-1.8049363923018338E-2</c:v>
                </c:pt>
                <c:pt idx="2023">
                  <c:v>-1.4115092290987563E-3</c:v>
                </c:pt>
                <c:pt idx="2024">
                  <c:v>-7.2221623369623988E-3</c:v>
                </c:pt>
                <c:pt idx="2025">
                  <c:v>-7.8074866310160855E-3</c:v>
                </c:pt>
                <c:pt idx="2026">
                  <c:v>-3.6231884057971375E-3</c:v>
                </c:pt>
                <c:pt idx="2027">
                  <c:v>4.9261083743843215E-3</c:v>
                </c:pt>
                <c:pt idx="2028">
                  <c:v>-5.643701416249613E-3</c:v>
                </c:pt>
                <c:pt idx="2029">
                  <c:v>-1.2928316165650662E-2</c:v>
                </c:pt>
                <c:pt idx="2030">
                  <c:v>-1.0195588847274282E-2</c:v>
                </c:pt>
                <c:pt idx="2031">
                  <c:v>1.6712502644383311E-2</c:v>
                </c:pt>
                <c:pt idx="2032">
                  <c:v>1.6559139784946303E-2</c:v>
                </c:pt>
                <c:pt idx="2033">
                  <c:v>5.6228373702421714E-3</c:v>
                </c:pt>
                <c:pt idx="2034">
                  <c:v>5.1081404195196045E-3</c:v>
                </c:pt>
                <c:pt idx="2035">
                  <c:v>2.3242882562277616E-2</c:v>
                </c:pt>
                <c:pt idx="2036">
                  <c:v>-2.2237046920164577E-4</c:v>
                </c:pt>
                <c:pt idx="2037">
                  <c:v>1.0334756234554052E-2</c:v>
                </c:pt>
                <c:pt idx="2038">
                  <c:v>-3.0238548549670762E-3</c:v>
                </c:pt>
                <c:pt idx="2039">
                  <c:v>-1.2060190307590056E-2</c:v>
                </c:pt>
                <c:pt idx="2040">
                  <c:v>1.0509838998211066E-2</c:v>
                </c:pt>
                <c:pt idx="2041">
                  <c:v>1.2108181509561991E-2</c:v>
                </c:pt>
                <c:pt idx="2042">
                  <c:v>4.6612096407459168E-3</c:v>
                </c:pt>
                <c:pt idx="2043">
                  <c:v>9.4101445949046729E-3</c:v>
                </c:pt>
                <c:pt idx="2044">
                  <c:v>6.5842670671134047E-3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27-41D9-B307-9E418952C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6983168"/>
        <c:axId val="1846980768"/>
      </c:lineChart>
      <c:dateAx>
        <c:axId val="18469831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6980768"/>
        <c:crosses val="autoZero"/>
        <c:auto val="1"/>
        <c:lblOffset val="100"/>
        <c:baseTimeUnit val="days"/>
      </c:dateAx>
      <c:valAx>
        <c:axId val="184698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698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7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BMW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'sigma esp INTESA+BMW'!$P$1</c:f>
              <c:strCache>
                <c:ptCount val="1"/>
                <c:pt idx="0">
                  <c:v>Sigma sempl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INTESA+BMW'!$P$2:$P$1747</c:f>
              <c:numCache>
                <c:formatCode>0.00%</c:formatCode>
                <c:ptCount val="1746"/>
                <c:pt idx="0">
                  <c:v>2.021224561860786E-2</c:v>
                </c:pt>
                <c:pt idx="1">
                  <c:v>2.1038645413684207E-2</c:v>
                </c:pt>
                <c:pt idx="2">
                  <c:v>2.1039648283048478E-2</c:v>
                </c:pt>
                <c:pt idx="3">
                  <c:v>2.1089229056736072E-2</c:v>
                </c:pt>
                <c:pt idx="4">
                  <c:v>2.1088113107426931E-2</c:v>
                </c:pt>
                <c:pt idx="5">
                  <c:v>2.1100293609223102E-2</c:v>
                </c:pt>
                <c:pt idx="6">
                  <c:v>2.1132789449886277E-2</c:v>
                </c:pt>
                <c:pt idx="7">
                  <c:v>2.1131021514449826E-2</c:v>
                </c:pt>
                <c:pt idx="8">
                  <c:v>2.1126544994727672E-2</c:v>
                </c:pt>
                <c:pt idx="9">
                  <c:v>2.1124435459244788E-2</c:v>
                </c:pt>
                <c:pt idx="10">
                  <c:v>2.1104694902536098E-2</c:v>
                </c:pt>
                <c:pt idx="11">
                  <c:v>2.1101992496365893E-2</c:v>
                </c:pt>
                <c:pt idx="12">
                  <c:v>2.1103646611801731E-2</c:v>
                </c:pt>
                <c:pt idx="13">
                  <c:v>2.1089160135468497E-2</c:v>
                </c:pt>
                <c:pt idx="14">
                  <c:v>2.1087987151031592E-2</c:v>
                </c:pt>
                <c:pt idx="15">
                  <c:v>2.1097196784030419E-2</c:v>
                </c:pt>
                <c:pt idx="16">
                  <c:v>2.1090267163454152E-2</c:v>
                </c:pt>
                <c:pt idx="17">
                  <c:v>2.109714540320029E-2</c:v>
                </c:pt>
                <c:pt idx="18">
                  <c:v>2.1041890072155824E-2</c:v>
                </c:pt>
                <c:pt idx="19">
                  <c:v>2.1058653762055984E-2</c:v>
                </c:pt>
                <c:pt idx="20">
                  <c:v>2.0841830862048251E-2</c:v>
                </c:pt>
                <c:pt idx="21">
                  <c:v>2.0624998907939562E-2</c:v>
                </c:pt>
                <c:pt idx="22">
                  <c:v>2.0542827787386534E-2</c:v>
                </c:pt>
                <c:pt idx="23">
                  <c:v>2.0541784092249736E-2</c:v>
                </c:pt>
                <c:pt idx="24">
                  <c:v>2.0530580057922933E-2</c:v>
                </c:pt>
                <c:pt idx="25">
                  <c:v>2.0528346694220007E-2</c:v>
                </c:pt>
                <c:pt idx="26">
                  <c:v>2.0528634564183128E-2</c:v>
                </c:pt>
                <c:pt idx="27">
                  <c:v>2.0603073008756564E-2</c:v>
                </c:pt>
                <c:pt idx="28">
                  <c:v>2.0603934328891984E-2</c:v>
                </c:pt>
                <c:pt idx="29">
                  <c:v>2.0697836003829229E-2</c:v>
                </c:pt>
                <c:pt idx="30">
                  <c:v>2.0678121863004644E-2</c:v>
                </c:pt>
                <c:pt idx="31">
                  <c:v>2.0670725076982702E-2</c:v>
                </c:pt>
                <c:pt idx="32">
                  <c:v>2.0667894820728838E-2</c:v>
                </c:pt>
                <c:pt idx="33">
                  <c:v>2.0636144646791997E-2</c:v>
                </c:pt>
                <c:pt idx="34">
                  <c:v>2.0646270677768273E-2</c:v>
                </c:pt>
                <c:pt idx="35">
                  <c:v>2.0647994149902916E-2</c:v>
                </c:pt>
                <c:pt idx="36">
                  <c:v>2.0664990906450235E-2</c:v>
                </c:pt>
                <c:pt idx="37">
                  <c:v>2.067793905561045E-2</c:v>
                </c:pt>
                <c:pt idx="38">
                  <c:v>2.0689944066815045E-2</c:v>
                </c:pt>
                <c:pt idx="39">
                  <c:v>2.0729590796068953E-2</c:v>
                </c:pt>
                <c:pt idx="40">
                  <c:v>2.0723728172716591E-2</c:v>
                </c:pt>
                <c:pt idx="41">
                  <c:v>2.0647111467382406E-2</c:v>
                </c:pt>
                <c:pt idx="42">
                  <c:v>2.0652465698563629E-2</c:v>
                </c:pt>
                <c:pt idx="43">
                  <c:v>2.0661681602748526E-2</c:v>
                </c:pt>
                <c:pt idx="44">
                  <c:v>2.0675580703203224E-2</c:v>
                </c:pt>
                <c:pt idx="45">
                  <c:v>2.0714267463730385E-2</c:v>
                </c:pt>
                <c:pt idx="46">
                  <c:v>2.0685815232372583E-2</c:v>
                </c:pt>
                <c:pt idx="47">
                  <c:v>2.0665245445150728E-2</c:v>
                </c:pt>
                <c:pt idx="48">
                  <c:v>2.0658528147794893E-2</c:v>
                </c:pt>
                <c:pt idx="49">
                  <c:v>2.0656981027405829E-2</c:v>
                </c:pt>
                <c:pt idx="50">
                  <c:v>2.0650302615071049E-2</c:v>
                </c:pt>
                <c:pt idx="51">
                  <c:v>2.0657305546758611E-2</c:v>
                </c:pt>
                <c:pt idx="52">
                  <c:v>2.066139868023778E-2</c:v>
                </c:pt>
                <c:pt idx="53">
                  <c:v>2.0653198625678364E-2</c:v>
                </c:pt>
                <c:pt idx="54">
                  <c:v>2.0653477160141695E-2</c:v>
                </c:pt>
                <c:pt idx="55">
                  <c:v>2.0697145125350043E-2</c:v>
                </c:pt>
                <c:pt idx="56">
                  <c:v>2.0675731138900762E-2</c:v>
                </c:pt>
                <c:pt idx="57">
                  <c:v>2.0728629287111656E-2</c:v>
                </c:pt>
                <c:pt idx="58">
                  <c:v>2.0732683849724091E-2</c:v>
                </c:pt>
                <c:pt idx="59">
                  <c:v>2.0734299272337896E-2</c:v>
                </c:pt>
                <c:pt idx="60">
                  <c:v>2.0723092789487987E-2</c:v>
                </c:pt>
                <c:pt idx="61">
                  <c:v>2.071307334715897E-2</c:v>
                </c:pt>
                <c:pt idx="62">
                  <c:v>2.0732165386413363E-2</c:v>
                </c:pt>
                <c:pt idx="63">
                  <c:v>2.0745622208907032E-2</c:v>
                </c:pt>
                <c:pt idx="64">
                  <c:v>2.0767232745481024E-2</c:v>
                </c:pt>
                <c:pt idx="65">
                  <c:v>2.0761025259395851E-2</c:v>
                </c:pt>
                <c:pt idx="66">
                  <c:v>2.0749985356039068E-2</c:v>
                </c:pt>
                <c:pt idx="67">
                  <c:v>2.0743696359024028E-2</c:v>
                </c:pt>
                <c:pt idx="68">
                  <c:v>2.0720098733102803E-2</c:v>
                </c:pt>
                <c:pt idx="69">
                  <c:v>2.0714990998894071E-2</c:v>
                </c:pt>
                <c:pt idx="70">
                  <c:v>2.0671993079427776E-2</c:v>
                </c:pt>
                <c:pt idx="71">
                  <c:v>2.0675442354107679E-2</c:v>
                </c:pt>
                <c:pt idx="72">
                  <c:v>2.0583787454736685E-2</c:v>
                </c:pt>
                <c:pt idx="73">
                  <c:v>2.0528008483697305E-2</c:v>
                </c:pt>
                <c:pt idx="74">
                  <c:v>2.0523157531945342E-2</c:v>
                </c:pt>
                <c:pt idx="75">
                  <c:v>2.0309728573899108E-2</c:v>
                </c:pt>
                <c:pt idx="76">
                  <c:v>2.0288199005548728E-2</c:v>
                </c:pt>
                <c:pt idx="77">
                  <c:v>2.0285524259509233E-2</c:v>
                </c:pt>
                <c:pt idx="78">
                  <c:v>2.0294142355459566E-2</c:v>
                </c:pt>
                <c:pt idx="79">
                  <c:v>2.029995523091915E-2</c:v>
                </c:pt>
                <c:pt idx="80">
                  <c:v>2.0329667323114489E-2</c:v>
                </c:pt>
                <c:pt idx="81">
                  <c:v>2.0309327145268338E-2</c:v>
                </c:pt>
                <c:pt idx="82">
                  <c:v>2.0275371127391185E-2</c:v>
                </c:pt>
                <c:pt idx="83">
                  <c:v>2.0277242794156634E-2</c:v>
                </c:pt>
                <c:pt idx="84">
                  <c:v>2.0453191261609084E-2</c:v>
                </c:pt>
                <c:pt idx="85">
                  <c:v>2.0388383689845576E-2</c:v>
                </c:pt>
                <c:pt idx="86">
                  <c:v>2.0354223032193183E-2</c:v>
                </c:pt>
                <c:pt idx="87">
                  <c:v>2.0375769826167581E-2</c:v>
                </c:pt>
                <c:pt idx="88">
                  <c:v>2.0364081828416168E-2</c:v>
                </c:pt>
                <c:pt idx="89">
                  <c:v>2.0370946703978078E-2</c:v>
                </c:pt>
                <c:pt idx="90">
                  <c:v>2.0261520849243084E-2</c:v>
                </c:pt>
                <c:pt idx="91">
                  <c:v>2.027368291854751E-2</c:v>
                </c:pt>
                <c:pt idx="92">
                  <c:v>2.0273223603866186E-2</c:v>
                </c:pt>
                <c:pt idx="93">
                  <c:v>2.0087662564014341E-2</c:v>
                </c:pt>
                <c:pt idx="94">
                  <c:v>2.0088717849113775E-2</c:v>
                </c:pt>
                <c:pt idx="95">
                  <c:v>2.0087955769452413E-2</c:v>
                </c:pt>
                <c:pt idx="96">
                  <c:v>2.0169812492411014E-2</c:v>
                </c:pt>
                <c:pt idx="97">
                  <c:v>2.0169553131575316E-2</c:v>
                </c:pt>
                <c:pt idx="98">
                  <c:v>2.0182517185541034E-2</c:v>
                </c:pt>
                <c:pt idx="99">
                  <c:v>2.0178038405230851E-2</c:v>
                </c:pt>
                <c:pt idx="100">
                  <c:v>2.0168904868050248E-2</c:v>
                </c:pt>
                <c:pt idx="101">
                  <c:v>2.0168538841149407E-2</c:v>
                </c:pt>
                <c:pt idx="102">
                  <c:v>2.0142794153788085E-2</c:v>
                </c:pt>
                <c:pt idx="103">
                  <c:v>2.0122285104989732E-2</c:v>
                </c:pt>
                <c:pt idx="104">
                  <c:v>2.0128988768375586E-2</c:v>
                </c:pt>
                <c:pt idx="105">
                  <c:v>2.0137119481043957E-2</c:v>
                </c:pt>
                <c:pt idx="106">
                  <c:v>2.0163939632977988E-2</c:v>
                </c:pt>
                <c:pt idx="107">
                  <c:v>2.0159573468643881E-2</c:v>
                </c:pt>
                <c:pt idx="108">
                  <c:v>2.0176988253721693E-2</c:v>
                </c:pt>
                <c:pt idx="109">
                  <c:v>2.0176225182336787E-2</c:v>
                </c:pt>
                <c:pt idx="110">
                  <c:v>2.0202207613052484E-2</c:v>
                </c:pt>
                <c:pt idx="111">
                  <c:v>2.0201176500156067E-2</c:v>
                </c:pt>
                <c:pt idx="112">
                  <c:v>2.0187131551602098E-2</c:v>
                </c:pt>
                <c:pt idx="113">
                  <c:v>2.0195088953031844E-2</c:v>
                </c:pt>
                <c:pt idx="114">
                  <c:v>2.0250387407653316E-2</c:v>
                </c:pt>
                <c:pt idx="115">
                  <c:v>2.0276515851161751E-2</c:v>
                </c:pt>
                <c:pt idx="116">
                  <c:v>2.0276388166638685E-2</c:v>
                </c:pt>
                <c:pt idx="117">
                  <c:v>2.0257888936448951E-2</c:v>
                </c:pt>
                <c:pt idx="118">
                  <c:v>2.0164140678124599E-2</c:v>
                </c:pt>
                <c:pt idx="119">
                  <c:v>2.0156273643526287E-2</c:v>
                </c:pt>
                <c:pt idx="120">
                  <c:v>2.0152698661946963E-2</c:v>
                </c:pt>
                <c:pt idx="121">
                  <c:v>2.0142619100957517E-2</c:v>
                </c:pt>
                <c:pt idx="122">
                  <c:v>2.0154889252656041E-2</c:v>
                </c:pt>
                <c:pt idx="123">
                  <c:v>2.0152747671773285E-2</c:v>
                </c:pt>
                <c:pt idx="124">
                  <c:v>1.98547991842834E-2</c:v>
                </c:pt>
                <c:pt idx="125">
                  <c:v>1.9840962946242647E-2</c:v>
                </c:pt>
                <c:pt idx="126">
                  <c:v>1.9829533051045581E-2</c:v>
                </c:pt>
                <c:pt idx="127">
                  <c:v>1.9759143151151473E-2</c:v>
                </c:pt>
                <c:pt idx="128">
                  <c:v>1.9713493368769489E-2</c:v>
                </c:pt>
                <c:pt idx="129">
                  <c:v>1.9707427630224518E-2</c:v>
                </c:pt>
                <c:pt idx="130">
                  <c:v>1.967838343495246E-2</c:v>
                </c:pt>
                <c:pt idx="131">
                  <c:v>1.9720313694697515E-2</c:v>
                </c:pt>
                <c:pt idx="132">
                  <c:v>1.9712705010393961E-2</c:v>
                </c:pt>
                <c:pt idx="133">
                  <c:v>1.9705434029217157E-2</c:v>
                </c:pt>
                <c:pt idx="134">
                  <c:v>1.9710356505214979E-2</c:v>
                </c:pt>
                <c:pt idx="135">
                  <c:v>1.9639946588169404E-2</c:v>
                </c:pt>
                <c:pt idx="136">
                  <c:v>1.9638415136149015E-2</c:v>
                </c:pt>
                <c:pt idx="137">
                  <c:v>1.9639274191131185E-2</c:v>
                </c:pt>
                <c:pt idx="138">
                  <c:v>1.9606192522851382E-2</c:v>
                </c:pt>
                <c:pt idx="139">
                  <c:v>1.9586402579335707E-2</c:v>
                </c:pt>
                <c:pt idx="140">
                  <c:v>1.9541612022372559E-2</c:v>
                </c:pt>
                <c:pt idx="141">
                  <c:v>1.9495502888379083E-2</c:v>
                </c:pt>
                <c:pt idx="142">
                  <c:v>1.9503361703462889E-2</c:v>
                </c:pt>
                <c:pt idx="143">
                  <c:v>1.9523685146990932E-2</c:v>
                </c:pt>
                <c:pt idx="144">
                  <c:v>1.9506609133646494E-2</c:v>
                </c:pt>
                <c:pt idx="145">
                  <c:v>1.9535999374029136E-2</c:v>
                </c:pt>
                <c:pt idx="146">
                  <c:v>1.9541569058040338E-2</c:v>
                </c:pt>
                <c:pt idx="147">
                  <c:v>1.9359143169078066E-2</c:v>
                </c:pt>
                <c:pt idx="148">
                  <c:v>1.9319327572385227E-2</c:v>
                </c:pt>
                <c:pt idx="149">
                  <c:v>1.9014391249979321E-2</c:v>
                </c:pt>
                <c:pt idx="150">
                  <c:v>1.8059729004334956E-2</c:v>
                </c:pt>
                <c:pt idx="151">
                  <c:v>1.7647041707958049E-2</c:v>
                </c:pt>
                <c:pt idx="152">
                  <c:v>1.764060664574384E-2</c:v>
                </c:pt>
                <c:pt idx="153">
                  <c:v>1.7415077710521927E-2</c:v>
                </c:pt>
                <c:pt idx="154">
                  <c:v>1.7381637478420621E-2</c:v>
                </c:pt>
                <c:pt idx="155">
                  <c:v>1.7414525350297291E-2</c:v>
                </c:pt>
                <c:pt idx="156">
                  <c:v>1.7417231854981799E-2</c:v>
                </c:pt>
                <c:pt idx="157">
                  <c:v>1.7374823601500524E-2</c:v>
                </c:pt>
                <c:pt idx="158">
                  <c:v>1.7354044681564387E-2</c:v>
                </c:pt>
                <c:pt idx="159">
                  <c:v>1.7349849302151183E-2</c:v>
                </c:pt>
                <c:pt idx="160">
                  <c:v>1.7281276108326867E-2</c:v>
                </c:pt>
                <c:pt idx="161">
                  <c:v>1.7241490716999899E-2</c:v>
                </c:pt>
                <c:pt idx="162">
                  <c:v>1.7242238897339085E-2</c:v>
                </c:pt>
                <c:pt idx="163">
                  <c:v>1.7240909750034193E-2</c:v>
                </c:pt>
                <c:pt idx="164">
                  <c:v>1.7157324538599826E-2</c:v>
                </c:pt>
                <c:pt idx="165">
                  <c:v>1.7101102127622642E-2</c:v>
                </c:pt>
                <c:pt idx="166">
                  <c:v>1.7083610434347658E-2</c:v>
                </c:pt>
                <c:pt idx="167">
                  <c:v>1.7034102171308588E-2</c:v>
                </c:pt>
                <c:pt idx="168">
                  <c:v>1.7031723146418948E-2</c:v>
                </c:pt>
                <c:pt idx="169">
                  <c:v>1.7014594563255939E-2</c:v>
                </c:pt>
                <c:pt idx="170">
                  <c:v>1.7078944877936965E-2</c:v>
                </c:pt>
                <c:pt idx="171">
                  <c:v>1.707128778122019E-2</c:v>
                </c:pt>
                <c:pt idx="172">
                  <c:v>1.7095542181808553E-2</c:v>
                </c:pt>
                <c:pt idx="173">
                  <c:v>1.7084991573791369E-2</c:v>
                </c:pt>
                <c:pt idx="174">
                  <c:v>1.7040748407508445E-2</c:v>
                </c:pt>
                <c:pt idx="175">
                  <c:v>1.6930443406247372E-2</c:v>
                </c:pt>
                <c:pt idx="176">
                  <c:v>1.6874174957987379E-2</c:v>
                </c:pt>
                <c:pt idx="177">
                  <c:v>1.6875619711892064E-2</c:v>
                </c:pt>
                <c:pt idx="178">
                  <c:v>1.6861631693524077E-2</c:v>
                </c:pt>
                <c:pt idx="179">
                  <c:v>1.6817213720655675E-2</c:v>
                </c:pt>
                <c:pt idx="180">
                  <c:v>1.6849455916190029E-2</c:v>
                </c:pt>
                <c:pt idx="181">
                  <c:v>1.6731016303313424E-2</c:v>
                </c:pt>
                <c:pt idx="182">
                  <c:v>1.672867194316045E-2</c:v>
                </c:pt>
                <c:pt idx="183">
                  <c:v>1.6723268407575625E-2</c:v>
                </c:pt>
                <c:pt idx="184">
                  <c:v>1.6725088433292259E-2</c:v>
                </c:pt>
                <c:pt idx="185">
                  <c:v>1.6661813534166063E-2</c:v>
                </c:pt>
                <c:pt idx="186">
                  <c:v>1.6661566542549446E-2</c:v>
                </c:pt>
                <c:pt idx="187">
                  <c:v>1.6633777281868437E-2</c:v>
                </c:pt>
                <c:pt idx="188">
                  <c:v>1.624027593618764E-2</c:v>
                </c:pt>
                <c:pt idx="189">
                  <c:v>1.6218515288403901E-2</c:v>
                </c:pt>
                <c:pt idx="190">
                  <c:v>1.62180179029934E-2</c:v>
                </c:pt>
                <c:pt idx="191">
                  <c:v>1.619934032275799E-2</c:v>
                </c:pt>
                <c:pt idx="192">
                  <c:v>1.6202798565556967E-2</c:v>
                </c:pt>
                <c:pt idx="193">
                  <c:v>1.6181087909831512E-2</c:v>
                </c:pt>
                <c:pt idx="194">
                  <c:v>1.6190139677650629E-2</c:v>
                </c:pt>
                <c:pt idx="195">
                  <c:v>1.6188810845213085E-2</c:v>
                </c:pt>
                <c:pt idx="196">
                  <c:v>1.6187833814113053E-2</c:v>
                </c:pt>
                <c:pt idx="197">
                  <c:v>1.6156135723607985E-2</c:v>
                </c:pt>
                <c:pt idx="198">
                  <c:v>1.6178560346713514E-2</c:v>
                </c:pt>
                <c:pt idx="199">
                  <c:v>1.617636354527003E-2</c:v>
                </c:pt>
                <c:pt idx="200">
                  <c:v>1.6193555281105051E-2</c:v>
                </c:pt>
                <c:pt idx="201">
                  <c:v>1.614505150991067E-2</c:v>
                </c:pt>
                <c:pt idx="202">
                  <c:v>1.6039841061589569E-2</c:v>
                </c:pt>
                <c:pt idx="203">
                  <c:v>1.5994281593589926E-2</c:v>
                </c:pt>
                <c:pt idx="204">
                  <c:v>1.5987802731266654E-2</c:v>
                </c:pt>
                <c:pt idx="205">
                  <c:v>1.6106893208479887E-2</c:v>
                </c:pt>
                <c:pt idx="206">
                  <c:v>1.6076744709342328E-2</c:v>
                </c:pt>
                <c:pt idx="207">
                  <c:v>1.6003898045872759E-2</c:v>
                </c:pt>
                <c:pt idx="208">
                  <c:v>1.5976929742313226E-2</c:v>
                </c:pt>
                <c:pt idx="209">
                  <c:v>1.5956940903976053E-2</c:v>
                </c:pt>
                <c:pt idx="210">
                  <c:v>1.5942959107815406E-2</c:v>
                </c:pt>
                <c:pt idx="211">
                  <c:v>1.5958950309370126E-2</c:v>
                </c:pt>
                <c:pt idx="212">
                  <c:v>1.5954294157244409E-2</c:v>
                </c:pt>
                <c:pt idx="213">
                  <c:v>1.5948040875322405E-2</c:v>
                </c:pt>
                <c:pt idx="214">
                  <c:v>1.5965550237957177E-2</c:v>
                </c:pt>
                <c:pt idx="215">
                  <c:v>1.5967337520977527E-2</c:v>
                </c:pt>
                <c:pt idx="216">
                  <c:v>1.5986074567722521E-2</c:v>
                </c:pt>
                <c:pt idx="217">
                  <c:v>1.5763933634973939E-2</c:v>
                </c:pt>
                <c:pt idx="218">
                  <c:v>1.5737643758422785E-2</c:v>
                </c:pt>
                <c:pt idx="219">
                  <c:v>1.5726985099375049E-2</c:v>
                </c:pt>
                <c:pt idx="220">
                  <c:v>1.5732950871605769E-2</c:v>
                </c:pt>
                <c:pt idx="221">
                  <c:v>1.5748574823649351E-2</c:v>
                </c:pt>
                <c:pt idx="222">
                  <c:v>1.5751090496422007E-2</c:v>
                </c:pt>
                <c:pt idx="223">
                  <c:v>1.5744159452534739E-2</c:v>
                </c:pt>
                <c:pt idx="224">
                  <c:v>1.5815860973291285E-2</c:v>
                </c:pt>
                <c:pt idx="225">
                  <c:v>1.5845733968690757E-2</c:v>
                </c:pt>
                <c:pt idx="226">
                  <c:v>1.5845724360296784E-2</c:v>
                </c:pt>
                <c:pt idx="227">
                  <c:v>1.5840744662650626E-2</c:v>
                </c:pt>
                <c:pt idx="228">
                  <c:v>1.5833559687878786E-2</c:v>
                </c:pt>
                <c:pt idx="229">
                  <c:v>1.5913197258441196E-2</c:v>
                </c:pt>
                <c:pt idx="230">
                  <c:v>1.5903114611789469E-2</c:v>
                </c:pt>
                <c:pt idx="231">
                  <c:v>1.5899904606253342E-2</c:v>
                </c:pt>
                <c:pt idx="232">
                  <c:v>1.581761818549279E-2</c:v>
                </c:pt>
                <c:pt idx="233">
                  <c:v>1.583572027518574E-2</c:v>
                </c:pt>
                <c:pt idx="234">
                  <c:v>1.5854533281267295E-2</c:v>
                </c:pt>
                <c:pt idx="235">
                  <c:v>1.5810720976515698E-2</c:v>
                </c:pt>
                <c:pt idx="236">
                  <c:v>1.5803721987855446E-2</c:v>
                </c:pt>
                <c:pt idx="237">
                  <c:v>1.5741641606069286E-2</c:v>
                </c:pt>
                <c:pt idx="238">
                  <c:v>1.56278916830709E-2</c:v>
                </c:pt>
                <c:pt idx="239">
                  <c:v>1.5580736731238639E-2</c:v>
                </c:pt>
                <c:pt idx="240">
                  <c:v>1.5551449285335825E-2</c:v>
                </c:pt>
                <c:pt idx="241">
                  <c:v>1.5641786774032919E-2</c:v>
                </c:pt>
                <c:pt idx="242">
                  <c:v>1.5593737028415903E-2</c:v>
                </c:pt>
                <c:pt idx="243">
                  <c:v>1.5577123836893907E-2</c:v>
                </c:pt>
                <c:pt idx="244">
                  <c:v>1.5567983498322989E-2</c:v>
                </c:pt>
                <c:pt idx="245">
                  <c:v>1.5568022948442478E-2</c:v>
                </c:pt>
                <c:pt idx="246">
                  <c:v>1.5556717672124135E-2</c:v>
                </c:pt>
                <c:pt idx="247">
                  <c:v>1.5530671602019319E-2</c:v>
                </c:pt>
                <c:pt idx="248">
                  <c:v>1.5537649599579267E-2</c:v>
                </c:pt>
                <c:pt idx="249">
                  <c:v>1.5537075637267672E-2</c:v>
                </c:pt>
                <c:pt idx="250">
                  <c:v>1.5545676102790203E-2</c:v>
                </c:pt>
                <c:pt idx="251">
                  <c:v>1.5563887487467997E-2</c:v>
                </c:pt>
                <c:pt idx="252">
                  <c:v>1.5599455588222996E-2</c:v>
                </c:pt>
                <c:pt idx="253">
                  <c:v>1.5597937202512862E-2</c:v>
                </c:pt>
                <c:pt idx="254">
                  <c:v>1.5508525242101721E-2</c:v>
                </c:pt>
                <c:pt idx="255">
                  <c:v>1.5525764491525014E-2</c:v>
                </c:pt>
                <c:pt idx="256">
                  <c:v>1.5544037580764338E-2</c:v>
                </c:pt>
                <c:pt idx="257">
                  <c:v>1.5544201752198885E-2</c:v>
                </c:pt>
                <c:pt idx="258">
                  <c:v>1.5464615750184128E-2</c:v>
                </c:pt>
                <c:pt idx="259">
                  <c:v>1.5379525245567089E-2</c:v>
                </c:pt>
                <c:pt idx="260">
                  <c:v>1.4990845215109686E-2</c:v>
                </c:pt>
                <c:pt idx="261">
                  <c:v>1.4990692516978942E-2</c:v>
                </c:pt>
                <c:pt idx="262">
                  <c:v>1.500085723178568E-2</c:v>
                </c:pt>
                <c:pt idx="263">
                  <c:v>1.4990420469163282E-2</c:v>
                </c:pt>
                <c:pt idx="264">
                  <c:v>1.4991571856018734E-2</c:v>
                </c:pt>
                <c:pt idx="265">
                  <c:v>1.4976269505895517E-2</c:v>
                </c:pt>
                <c:pt idx="266">
                  <c:v>1.5041360055005025E-2</c:v>
                </c:pt>
                <c:pt idx="267">
                  <c:v>1.50367812786884E-2</c:v>
                </c:pt>
                <c:pt idx="268">
                  <c:v>1.5111562190191337E-2</c:v>
                </c:pt>
                <c:pt idx="269">
                  <c:v>1.5091585631760133E-2</c:v>
                </c:pt>
                <c:pt idx="270">
                  <c:v>1.5100874653964957E-2</c:v>
                </c:pt>
                <c:pt idx="271">
                  <c:v>1.5126709831753151E-2</c:v>
                </c:pt>
                <c:pt idx="272">
                  <c:v>1.5126414780027698E-2</c:v>
                </c:pt>
                <c:pt idx="273">
                  <c:v>1.5128402829457901E-2</c:v>
                </c:pt>
                <c:pt idx="274">
                  <c:v>1.5143930758653154E-2</c:v>
                </c:pt>
                <c:pt idx="275">
                  <c:v>1.5156480832204736E-2</c:v>
                </c:pt>
                <c:pt idx="276">
                  <c:v>1.5151609538271188E-2</c:v>
                </c:pt>
                <c:pt idx="277">
                  <c:v>1.5158750038395461E-2</c:v>
                </c:pt>
                <c:pt idx="278">
                  <c:v>1.5156411510525387E-2</c:v>
                </c:pt>
                <c:pt idx="279">
                  <c:v>1.514990016473574E-2</c:v>
                </c:pt>
                <c:pt idx="280">
                  <c:v>1.513618810904878E-2</c:v>
                </c:pt>
                <c:pt idx="281">
                  <c:v>1.5120261998867141E-2</c:v>
                </c:pt>
                <c:pt idx="282">
                  <c:v>1.5118973808556396E-2</c:v>
                </c:pt>
                <c:pt idx="283">
                  <c:v>1.5111689499192461E-2</c:v>
                </c:pt>
                <c:pt idx="284">
                  <c:v>1.5094338720504053E-2</c:v>
                </c:pt>
                <c:pt idx="285">
                  <c:v>1.5094377690592449E-2</c:v>
                </c:pt>
                <c:pt idx="286">
                  <c:v>1.5076038047784074E-2</c:v>
                </c:pt>
                <c:pt idx="287">
                  <c:v>1.5077695337363549E-2</c:v>
                </c:pt>
                <c:pt idx="288">
                  <c:v>1.5073952441368154E-2</c:v>
                </c:pt>
                <c:pt idx="289">
                  <c:v>1.4932335835037721E-2</c:v>
                </c:pt>
                <c:pt idx="290">
                  <c:v>1.4832847461734107E-2</c:v>
                </c:pt>
                <c:pt idx="291">
                  <c:v>1.494546594282147E-2</c:v>
                </c:pt>
                <c:pt idx="292">
                  <c:v>1.4870843761300078E-2</c:v>
                </c:pt>
                <c:pt idx="293">
                  <c:v>1.485343904296966E-2</c:v>
                </c:pt>
                <c:pt idx="294">
                  <c:v>1.4897250756858819E-2</c:v>
                </c:pt>
                <c:pt idx="295">
                  <c:v>1.4848320720066749E-2</c:v>
                </c:pt>
                <c:pt idx="296">
                  <c:v>1.4846600548733605E-2</c:v>
                </c:pt>
                <c:pt idx="297">
                  <c:v>1.48324287889095E-2</c:v>
                </c:pt>
                <c:pt idx="298">
                  <c:v>1.4761522778098449E-2</c:v>
                </c:pt>
                <c:pt idx="299">
                  <c:v>1.4763504609800793E-2</c:v>
                </c:pt>
                <c:pt idx="300">
                  <c:v>1.4639222368731379E-2</c:v>
                </c:pt>
                <c:pt idx="301">
                  <c:v>1.3446275992638233E-2</c:v>
                </c:pt>
                <c:pt idx="302">
                  <c:v>1.3441605566580634E-2</c:v>
                </c:pt>
                <c:pt idx="303">
                  <c:v>1.3369421708359393E-2</c:v>
                </c:pt>
                <c:pt idx="304">
                  <c:v>1.3368391759161435E-2</c:v>
                </c:pt>
                <c:pt idx="305">
                  <c:v>1.3360012212202149E-2</c:v>
                </c:pt>
                <c:pt idx="306">
                  <c:v>1.3332209420458825E-2</c:v>
                </c:pt>
                <c:pt idx="307">
                  <c:v>1.3331001910911792E-2</c:v>
                </c:pt>
                <c:pt idx="308">
                  <c:v>1.3336166915591913E-2</c:v>
                </c:pt>
                <c:pt idx="309">
                  <c:v>1.3452834054261988E-2</c:v>
                </c:pt>
                <c:pt idx="310">
                  <c:v>1.3425130457206041E-2</c:v>
                </c:pt>
                <c:pt idx="311">
                  <c:v>1.3425984211911325E-2</c:v>
                </c:pt>
                <c:pt idx="312">
                  <c:v>1.3407405625932366E-2</c:v>
                </c:pt>
                <c:pt idx="313">
                  <c:v>1.3408561731924147E-2</c:v>
                </c:pt>
                <c:pt idx="314">
                  <c:v>1.3447684933756881E-2</c:v>
                </c:pt>
                <c:pt idx="315">
                  <c:v>1.3454912499151643E-2</c:v>
                </c:pt>
                <c:pt idx="316">
                  <c:v>1.3469214271609641E-2</c:v>
                </c:pt>
                <c:pt idx="317">
                  <c:v>1.3445853060760377E-2</c:v>
                </c:pt>
                <c:pt idx="318">
                  <c:v>1.3446387295408518E-2</c:v>
                </c:pt>
                <c:pt idx="319">
                  <c:v>1.3429042722166887E-2</c:v>
                </c:pt>
                <c:pt idx="320">
                  <c:v>1.3411901079893639E-2</c:v>
                </c:pt>
                <c:pt idx="321">
                  <c:v>1.3392516534946287E-2</c:v>
                </c:pt>
                <c:pt idx="322">
                  <c:v>1.3373063314133066E-2</c:v>
                </c:pt>
                <c:pt idx="323">
                  <c:v>1.3383378411189481E-2</c:v>
                </c:pt>
                <c:pt idx="324">
                  <c:v>1.3382125525824346E-2</c:v>
                </c:pt>
                <c:pt idx="325">
                  <c:v>1.3393111679868449E-2</c:v>
                </c:pt>
                <c:pt idx="326">
                  <c:v>1.3431504016493144E-2</c:v>
                </c:pt>
                <c:pt idx="327">
                  <c:v>1.3347971075246427E-2</c:v>
                </c:pt>
                <c:pt idx="328">
                  <c:v>1.3344231719274138E-2</c:v>
                </c:pt>
                <c:pt idx="329">
                  <c:v>1.3221562124560144E-2</c:v>
                </c:pt>
                <c:pt idx="330">
                  <c:v>1.322007279405509E-2</c:v>
                </c:pt>
                <c:pt idx="331">
                  <c:v>1.3220536735970139E-2</c:v>
                </c:pt>
                <c:pt idx="332">
                  <c:v>1.3202579806679358E-2</c:v>
                </c:pt>
                <c:pt idx="333">
                  <c:v>1.3274241413884325E-2</c:v>
                </c:pt>
                <c:pt idx="334">
                  <c:v>1.3278056823035666E-2</c:v>
                </c:pt>
                <c:pt idx="335">
                  <c:v>1.3296641290874727E-2</c:v>
                </c:pt>
                <c:pt idx="336">
                  <c:v>1.3272298702255464E-2</c:v>
                </c:pt>
                <c:pt idx="337">
                  <c:v>1.3242826280927577E-2</c:v>
                </c:pt>
                <c:pt idx="338">
                  <c:v>1.3226734593783511E-2</c:v>
                </c:pt>
                <c:pt idx="339">
                  <c:v>1.3161580725482633E-2</c:v>
                </c:pt>
                <c:pt idx="340">
                  <c:v>1.3175421668258556E-2</c:v>
                </c:pt>
                <c:pt idx="341">
                  <c:v>1.3145076723166104E-2</c:v>
                </c:pt>
                <c:pt idx="342">
                  <c:v>1.3131525818726533E-2</c:v>
                </c:pt>
                <c:pt idx="343">
                  <c:v>1.3118192983367132E-2</c:v>
                </c:pt>
                <c:pt idx="344">
                  <c:v>1.3156102382908839E-2</c:v>
                </c:pt>
                <c:pt idx="345">
                  <c:v>1.3100442868943673E-2</c:v>
                </c:pt>
                <c:pt idx="346">
                  <c:v>1.3107100739521572E-2</c:v>
                </c:pt>
                <c:pt idx="347">
                  <c:v>1.3113551001275156E-2</c:v>
                </c:pt>
                <c:pt idx="348">
                  <c:v>1.3925930374076892E-2</c:v>
                </c:pt>
                <c:pt idx="349">
                  <c:v>1.3921157327510729E-2</c:v>
                </c:pt>
                <c:pt idx="350">
                  <c:v>1.3912883073337013E-2</c:v>
                </c:pt>
                <c:pt idx="351">
                  <c:v>1.3901091772584738E-2</c:v>
                </c:pt>
                <c:pt idx="352">
                  <c:v>1.3922785613919315E-2</c:v>
                </c:pt>
                <c:pt idx="353">
                  <c:v>1.4072729148693239E-2</c:v>
                </c:pt>
                <c:pt idx="354">
                  <c:v>1.4129818846518451E-2</c:v>
                </c:pt>
                <c:pt idx="355">
                  <c:v>1.4073316104415272E-2</c:v>
                </c:pt>
                <c:pt idx="356">
                  <c:v>1.4088236839081997E-2</c:v>
                </c:pt>
                <c:pt idx="357">
                  <c:v>1.400346391495192E-2</c:v>
                </c:pt>
                <c:pt idx="358">
                  <c:v>1.3997784171431993E-2</c:v>
                </c:pt>
                <c:pt idx="359">
                  <c:v>1.399636599858085E-2</c:v>
                </c:pt>
                <c:pt idx="360">
                  <c:v>1.3978184472667309E-2</c:v>
                </c:pt>
                <c:pt idx="361">
                  <c:v>1.3978244805935184E-2</c:v>
                </c:pt>
                <c:pt idx="362">
                  <c:v>1.3942974565639241E-2</c:v>
                </c:pt>
                <c:pt idx="363">
                  <c:v>1.3901996518256767E-2</c:v>
                </c:pt>
                <c:pt idx="364">
                  <c:v>1.3919332398527575E-2</c:v>
                </c:pt>
                <c:pt idx="365">
                  <c:v>1.3913072960958749E-2</c:v>
                </c:pt>
                <c:pt idx="366">
                  <c:v>1.3919902931497766E-2</c:v>
                </c:pt>
                <c:pt idx="367">
                  <c:v>1.3919763702094941E-2</c:v>
                </c:pt>
                <c:pt idx="368">
                  <c:v>1.3924869360558007E-2</c:v>
                </c:pt>
                <c:pt idx="369">
                  <c:v>1.3924440571068763E-2</c:v>
                </c:pt>
                <c:pt idx="370">
                  <c:v>1.395796800715525E-2</c:v>
                </c:pt>
                <c:pt idx="371">
                  <c:v>1.3996085100418767E-2</c:v>
                </c:pt>
                <c:pt idx="372">
                  <c:v>1.3995227731702435E-2</c:v>
                </c:pt>
                <c:pt idx="373">
                  <c:v>1.3989719312073457E-2</c:v>
                </c:pt>
                <c:pt idx="374">
                  <c:v>1.3982884919551446E-2</c:v>
                </c:pt>
                <c:pt idx="375">
                  <c:v>1.3992435324231492E-2</c:v>
                </c:pt>
                <c:pt idx="376">
                  <c:v>1.399387521061417E-2</c:v>
                </c:pt>
                <c:pt idx="377">
                  <c:v>1.3984680131841756E-2</c:v>
                </c:pt>
                <c:pt idx="378">
                  <c:v>1.397248973671485E-2</c:v>
                </c:pt>
                <c:pt idx="379">
                  <c:v>1.3993494642477913E-2</c:v>
                </c:pt>
                <c:pt idx="380">
                  <c:v>1.3952048889958246E-2</c:v>
                </c:pt>
                <c:pt idx="381">
                  <c:v>1.3954046602588605E-2</c:v>
                </c:pt>
                <c:pt idx="382">
                  <c:v>1.3954067555629245E-2</c:v>
                </c:pt>
                <c:pt idx="383">
                  <c:v>1.3957137422275008E-2</c:v>
                </c:pt>
                <c:pt idx="384">
                  <c:v>1.3486892820247932E-2</c:v>
                </c:pt>
                <c:pt idx="385">
                  <c:v>1.3464004989141191E-2</c:v>
                </c:pt>
                <c:pt idx="386">
                  <c:v>1.3495383444781003E-2</c:v>
                </c:pt>
                <c:pt idx="387">
                  <c:v>1.3477879432016003E-2</c:v>
                </c:pt>
                <c:pt idx="388">
                  <c:v>1.3498055007895712E-2</c:v>
                </c:pt>
                <c:pt idx="389">
                  <c:v>1.3491823967285722E-2</c:v>
                </c:pt>
                <c:pt idx="390">
                  <c:v>1.3293150660326701E-2</c:v>
                </c:pt>
                <c:pt idx="391">
                  <c:v>1.327760672769757E-2</c:v>
                </c:pt>
                <c:pt idx="392">
                  <c:v>1.3349166219032423E-2</c:v>
                </c:pt>
                <c:pt idx="393">
                  <c:v>1.3391429517151754E-2</c:v>
                </c:pt>
                <c:pt idx="394">
                  <c:v>1.3438095323643253E-2</c:v>
                </c:pt>
                <c:pt idx="395">
                  <c:v>1.3438953623304233E-2</c:v>
                </c:pt>
                <c:pt idx="396">
                  <c:v>1.3243886691048727E-2</c:v>
                </c:pt>
                <c:pt idx="397">
                  <c:v>1.3243772372963801E-2</c:v>
                </c:pt>
                <c:pt idx="398">
                  <c:v>1.3253823730696434E-2</c:v>
                </c:pt>
                <c:pt idx="399">
                  <c:v>1.3235541974630189E-2</c:v>
                </c:pt>
                <c:pt idx="400">
                  <c:v>1.3260595024962497E-2</c:v>
                </c:pt>
                <c:pt idx="401">
                  <c:v>1.3259886814822005E-2</c:v>
                </c:pt>
                <c:pt idx="402">
                  <c:v>1.3274669095891286E-2</c:v>
                </c:pt>
                <c:pt idx="403">
                  <c:v>1.3319084866960417E-2</c:v>
                </c:pt>
                <c:pt idx="404">
                  <c:v>1.3324572153719834E-2</c:v>
                </c:pt>
                <c:pt idx="405">
                  <c:v>1.3314263552402308E-2</c:v>
                </c:pt>
                <c:pt idx="406">
                  <c:v>1.3272552070466601E-2</c:v>
                </c:pt>
                <c:pt idx="407">
                  <c:v>1.3268988826444552E-2</c:v>
                </c:pt>
                <c:pt idx="408">
                  <c:v>1.3228501585252692E-2</c:v>
                </c:pt>
                <c:pt idx="409">
                  <c:v>1.3230694935193455E-2</c:v>
                </c:pt>
                <c:pt idx="410">
                  <c:v>1.3201169923715377E-2</c:v>
                </c:pt>
                <c:pt idx="411">
                  <c:v>1.3186179296811158E-2</c:v>
                </c:pt>
                <c:pt idx="412">
                  <c:v>1.3145164538297725E-2</c:v>
                </c:pt>
                <c:pt idx="413">
                  <c:v>1.3123331640585543E-2</c:v>
                </c:pt>
                <c:pt idx="414">
                  <c:v>1.3022717779435825E-2</c:v>
                </c:pt>
                <c:pt idx="415">
                  <c:v>1.2807272091373076E-2</c:v>
                </c:pt>
                <c:pt idx="416">
                  <c:v>1.2805322547571831E-2</c:v>
                </c:pt>
                <c:pt idx="417">
                  <c:v>1.2808843795507223E-2</c:v>
                </c:pt>
                <c:pt idx="418">
                  <c:v>1.2810338256522631E-2</c:v>
                </c:pt>
                <c:pt idx="419">
                  <c:v>1.2836853130717672E-2</c:v>
                </c:pt>
                <c:pt idx="420">
                  <c:v>1.2965614414819165E-2</c:v>
                </c:pt>
                <c:pt idx="421">
                  <c:v>1.2988241507873984E-2</c:v>
                </c:pt>
                <c:pt idx="422">
                  <c:v>1.2987469961343151E-2</c:v>
                </c:pt>
                <c:pt idx="423">
                  <c:v>1.2988636497174867E-2</c:v>
                </c:pt>
                <c:pt idx="424">
                  <c:v>1.2953563371299682E-2</c:v>
                </c:pt>
                <c:pt idx="425">
                  <c:v>1.29522427368282E-2</c:v>
                </c:pt>
                <c:pt idx="426">
                  <c:v>1.2943837177304813E-2</c:v>
                </c:pt>
                <c:pt idx="427">
                  <c:v>1.2998455789577142E-2</c:v>
                </c:pt>
                <c:pt idx="428">
                  <c:v>1.2998948026506321E-2</c:v>
                </c:pt>
                <c:pt idx="429">
                  <c:v>1.2897516738168389E-2</c:v>
                </c:pt>
                <c:pt idx="430">
                  <c:v>1.2896377112367729E-2</c:v>
                </c:pt>
                <c:pt idx="431">
                  <c:v>1.2829084323792704E-2</c:v>
                </c:pt>
                <c:pt idx="432">
                  <c:v>1.282893576599089E-2</c:v>
                </c:pt>
                <c:pt idx="433">
                  <c:v>1.2857616878190066E-2</c:v>
                </c:pt>
                <c:pt idx="434">
                  <c:v>1.2871521694457037E-2</c:v>
                </c:pt>
                <c:pt idx="435">
                  <c:v>1.2875297826339149E-2</c:v>
                </c:pt>
                <c:pt idx="436">
                  <c:v>1.2873711609768489E-2</c:v>
                </c:pt>
                <c:pt idx="437">
                  <c:v>1.2876136389074588E-2</c:v>
                </c:pt>
                <c:pt idx="438">
                  <c:v>1.2876895318924152E-2</c:v>
                </c:pt>
                <c:pt idx="439">
                  <c:v>1.2900119100893186E-2</c:v>
                </c:pt>
                <c:pt idx="440">
                  <c:v>1.2961930414698628E-2</c:v>
                </c:pt>
                <c:pt idx="441">
                  <c:v>1.2960589042132136E-2</c:v>
                </c:pt>
                <c:pt idx="442">
                  <c:v>1.3056003879685316E-2</c:v>
                </c:pt>
                <c:pt idx="443">
                  <c:v>1.3043212099865762E-2</c:v>
                </c:pt>
                <c:pt idx="444">
                  <c:v>1.3044071839615789E-2</c:v>
                </c:pt>
                <c:pt idx="445">
                  <c:v>1.2996075474570721E-2</c:v>
                </c:pt>
                <c:pt idx="446">
                  <c:v>1.2980748167366482E-2</c:v>
                </c:pt>
                <c:pt idx="447">
                  <c:v>1.2967362988013422E-2</c:v>
                </c:pt>
                <c:pt idx="448">
                  <c:v>1.2960021446927558E-2</c:v>
                </c:pt>
                <c:pt idx="449">
                  <c:v>1.2940562121849214E-2</c:v>
                </c:pt>
                <c:pt idx="450">
                  <c:v>1.2928426101759765E-2</c:v>
                </c:pt>
                <c:pt idx="451">
                  <c:v>1.2872068204141988E-2</c:v>
                </c:pt>
                <c:pt idx="452">
                  <c:v>1.2890366473467604E-2</c:v>
                </c:pt>
                <c:pt idx="453">
                  <c:v>1.2888819034992774E-2</c:v>
                </c:pt>
                <c:pt idx="454">
                  <c:v>1.2804562314699477E-2</c:v>
                </c:pt>
                <c:pt idx="455">
                  <c:v>1.2770969942228922E-2</c:v>
                </c:pt>
                <c:pt idx="456">
                  <c:v>1.2767347388602584E-2</c:v>
                </c:pt>
                <c:pt idx="457">
                  <c:v>1.2738457712115603E-2</c:v>
                </c:pt>
                <c:pt idx="458">
                  <c:v>1.2787900581434634E-2</c:v>
                </c:pt>
                <c:pt idx="459">
                  <c:v>1.2843241596317004E-2</c:v>
                </c:pt>
                <c:pt idx="460">
                  <c:v>1.2826019041058742E-2</c:v>
                </c:pt>
                <c:pt idx="461">
                  <c:v>1.2837205322239397E-2</c:v>
                </c:pt>
                <c:pt idx="462">
                  <c:v>1.2841266774528796E-2</c:v>
                </c:pt>
                <c:pt idx="463">
                  <c:v>1.2825809089003857E-2</c:v>
                </c:pt>
                <c:pt idx="464">
                  <c:v>1.2832782945378936E-2</c:v>
                </c:pt>
                <c:pt idx="465">
                  <c:v>1.2864873801510199E-2</c:v>
                </c:pt>
                <c:pt idx="466">
                  <c:v>1.2878352012392106E-2</c:v>
                </c:pt>
                <c:pt idx="467">
                  <c:v>1.2873263798603944E-2</c:v>
                </c:pt>
                <c:pt idx="468">
                  <c:v>1.2870582832013956E-2</c:v>
                </c:pt>
                <c:pt idx="469">
                  <c:v>1.2867851371032661E-2</c:v>
                </c:pt>
                <c:pt idx="470">
                  <c:v>1.2774390787063546E-2</c:v>
                </c:pt>
                <c:pt idx="471">
                  <c:v>1.277900605930979E-2</c:v>
                </c:pt>
                <c:pt idx="472">
                  <c:v>1.2737934579800832E-2</c:v>
                </c:pt>
                <c:pt idx="473">
                  <c:v>1.2734880857889118E-2</c:v>
                </c:pt>
                <c:pt idx="474">
                  <c:v>1.2725794970989451E-2</c:v>
                </c:pt>
                <c:pt idx="475">
                  <c:v>1.2774667150123936E-2</c:v>
                </c:pt>
                <c:pt idx="476">
                  <c:v>1.2766619442758103E-2</c:v>
                </c:pt>
                <c:pt idx="477">
                  <c:v>1.2759825399244433E-2</c:v>
                </c:pt>
                <c:pt idx="478">
                  <c:v>1.2819458496366728E-2</c:v>
                </c:pt>
                <c:pt idx="479">
                  <c:v>1.2946566389635162E-2</c:v>
                </c:pt>
                <c:pt idx="480">
                  <c:v>1.291433894994465E-2</c:v>
                </c:pt>
                <c:pt idx="481">
                  <c:v>1.2908555168081769E-2</c:v>
                </c:pt>
                <c:pt idx="482">
                  <c:v>1.2933798448128822E-2</c:v>
                </c:pt>
                <c:pt idx="483">
                  <c:v>1.3108849447575491E-2</c:v>
                </c:pt>
                <c:pt idx="484">
                  <c:v>1.3317084276989251E-2</c:v>
                </c:pt>
                <c:pt idx="485">
                  <c:v>1.3331296090245821E-2</c:v>
                </c:pt>
                <c:pt idx="486">
                  <c:v>1.3349966464277063E-2</c:v>
                </c:pt>
                <c:pt idx="487">
                  <c:v>1.3355340489986463E-2</c:v>
                </c:pt>
                <c:pt idx="488">
                  <c:v>1.334424796983729E-2</c:v>
                </c:pt>
                <c:pt idx="489">
                  <c:v>1.335014306448333E-2</c:v>
                </c:pt>
                <c:pt idx="490">
                  <c:v>1.338267116603827E-2</c:v>
                </c:pt>
                <c:pt idx="491">
                  <c:v>1.3389706070121528E-2</c:v>
                </c:pt>
                <c:pt idx="492">
                  <c:v>1.3371154894413255E-2</c:v>
                </c:pt>
                <c:pt idx="493">
                  <c:v>1.3374602369337041E-2</c:v>
                </c:pt>
                <c:pt idx="494">
                  <c:v>1.3332197651016585E-2</c:v>
                </c:pt>
                <c:pt idx="495">
                  <c:v>1.3336767285701441E-2</c:v>
                </c:pt>
                <c:pt idx="496">
                  <c:v>1.3376687749895436E-2</c:v>
                </c:pt>
                <c:pt idx="497">
                  <c:v>1.342466697622868E-2</c:v>
                </c:pt>
                <c:pt idx="498">
                  <c:v>1.3350862527181904E-2</c:v>
                </c:pt>
                <c:pt idx="499">
                  <c:v>1.3383425070663861E-2</c:v>
                </c:pt>
                <c:pt idx="500">
                  <c:v>1.3368929090567059E-2</c:v>
                </c:pt>
                <c:pt idx="501">
                  <c:v>1.3332900991268668E-2</c:v>
                </c:pt>
                <c:pt idx="502">
                  <c:v>1.3363257524077863E-2</c:v>
                </c:pt>
                <c:pt idx="503">
                  <c:v>1.3370298793219127E-2</c:v>
                </c:pt>
                <c:pt idx="504">
                  <c:v>1.3366145845098045E-2</c:v>
                </c:pt>
                <c:pt idx="505">
                  <c:v>1.3267021907640517E-2</c:v>
                </c:pt>
                <c:pt idx="506">
                  <c:v>1.3370813029810583E-2</c:v>
                </c:pt>
                <c:pt idx="507">
                  <c:v>1.3389754309138814E-2</c:v>
                </c:pt>
                <c:pt idx="508">
                  <c:v>1.3399795172140235E-2</c:v>
                </c:pt>
                <c:pt idx="509">
                  <c:v>1.365878831226537E-2</c:v>
                </c:pt>
                <c:pt idx="510">
                  <c:v>1.367259911623739E-2</c:v>
                </c:pt>
                <c:pt idx="511">
                  <c:v>1.3660432000772374E-2</c:v>
                </c:pt>
                <c:pt idx="512">
                  <c:v>1.3660023558059231E-2</c:v>
                </c:pt>
                <c:pt idx="513">
                  <c:v>1.3883797926538774E-2</c:v>
                </c:pt>
                <c:pt idx="514">
                  <c:v>1.3828156594305934E-2</c:v>
                </c:pt>
                <c:pt idx="515">
                  <c:v>1.3772762947995542E-2</c:v>
                </c:pt>
                <c:pt idx="516">
                  <c:v>1.3737173756274531E-2</c:v>
                </c:pt>
                <c:pt idx="517">
                  <c:v>1.3725486678841796E-2</c:v>
                </c:pt>
                <c:pt idx="518">
                  <c:v>1.3717265904569068E-2</c:v>
                </c:pt>
                <c:pt idx="519">
                  <c:v>1.3718001769635847E-2</c:v>
                </c:pt>
                <c:pt idx="520">
                  <c:v>1.3714296656302779E-2</c:v>
                </c:pt>
                <c:pt idx="521">
                  <c:v>1.3737113682517033E-2</c:v>
                </c:pt>
                <c:pt idx="522">
                  <c:v>1.3835707395860269E-2</c:v>
                </c:pt>
                <c:pt idx="523">
                  <c:v>1.3853667538108851E-2</c:v>
                </c:pt>
                <c:pt idx="524">
                  <c:v>1.3845593476753413E-2</c:v>
                </c:pt>
                <c:pt idx="525">
                  <c:v>1.3838696379466451E-2</c:v>
                </c:pt>
                <c:pt idx="526">
                  <c:v>1.38393857018631E-2</c:v>
                </c:pt>
                <c:pt idx="527">
                  <c:v>1.3876203362741219E-2</c:v>
                </c:pt>
                <c:pt idx="528">
                  <c:v>1.3880704896121209E-2</c:v>
                </c:pt>
                <c:pt idx="529">
                  <c:v>1.3781907870599042E-2</c:v>
                </c:pt>
                <c:pt idx="530">
                  <c:v>1.3744172014664099E-2</c:v>
                </c:pt>
                <c:pt idx="531">
                  <c:v>1.3734370482904811E-2</c:v>
                </c:pt>
                <c:pt idx="532">
                  <c:v>1.374664397638624E-2</c:v>
                </c:pt>
                <c:pt idx="533">
                  <c:v>1.3783418268450143E-2</c:v>
                </c:pt>
                <c:pt idx="534">
                  <c:v>1.3666883632260598E-2</c:v>
                </c:pt>
                <c:pt idx="535">
                  <c:v>1.3665518423461077E-2</c:v>
                </c:pt>
                <c:pt idx="536">
                  <c:v>1.3729281996572952E-2</c:v>
                </c:pt>
                <c:pt idx="537">
                  <c:v>1.3895847299341927E-2</c:v>
                </c:pt>
                <c:pt idx="538">
                  <c:v>1.3968967771272035E-2</c:v>
                </c:pt>
                <c:pt idx="539">
                  <c:v>1.3969937074334624E-2</c:v>
                </c:pt>
                <c:pt idx="540">
                  <c:v>1.4019365081832163E-2</c:v>
                </c:pt>
                <c:pt idx="541">
                  <c:v>1.393776580416156E-2</c:v>
                </c:pt>
                <c:pt idx="542">
                  <c:v>1.3921713774165697E-2</c:v>
                </c:pt>
                <c:pt idx="543">
                  <c:v>1.3905538579364326E-2</c:v>
                </c:pt>
                <c:pt idx="544">
                  <c:v>1.3888839427800875E-2</c:v>
                </c:pt>
                <c:pt idx="545">
                  <c:v>1.3913336464841934E-2</c:v>
                </c:pt>
                <c:pt idx="546">
                  <c:v>1.393004131662496E-2</c:v>
                </c:pt>
                <c:pt idx="547">
                  <c:v>1.3949577357423743E-2</c:v>
                </c:pt>
                <c:pt idx="548">
                  <c:v>1.3936411069595842E-2</c:v>
                </c:pt>
                <c:pt idx="549">
                  <c:v>1.3942632011190033E-2</c:v>
                </c:pt>
                <c:pt idx="550">
                  <c:v>1.4231675999456336E-2</c:v>
                </c:pt>
                <c:pt idx="551">
                  <c:v>1.4205015587396209E-2</c:v>
                </c:pt>
                <c:pt idx="552">
                  <c:v>1.4155945822517073E-2</c:v>
                </c:pt>
                <c:pt idx="553">
                  <c:v>1.4172219542548953E-2</c:v>
                </c:pt>
                <c:pt idx="554">
                  <c:v>1.4202149875367651E-2</c:v>
                </c:pt>
                <c:pt idx="555">
                  <c:v>1.4159624160750239E-2</c:v>
                </c:pt>
                <c:pt idx="556">
                  <c:v>1.4223340159717214E-2</c:v>
                </c:pt>
                <c:pt idx="557">
                  <c:v>1.4235475501203033E-2</c:v>
                </c:pt>
                <c:pt idx="558">
                  <c:v>1.4221391439808743E-2</c:v>
                </c:pt>
                <c:pt idx="559">
                  <c:v>1.4223949392742621E-2</c:v>
                </c:pt>
                <c:pt idx="560">
                  <c:v>1.423653522123647E-2</c:v>
                </c:pt>
                <c:pt idx="561">
                  <c:v>1.4387226913552296E-2</c:v>
                </c:pt>
                <c:pt idx="562">
                  <c:v>1.4377567267933775E-2</c:v>
                </c:pt>
                <c:pt idx="563">
                  <c:v>1.4489963499428686E-2</c:v>
                </c:pt>
                <c:pt idx="564">
                  <c:v>1.4478534554904689E-2</c:v>
                </c:pt>
                <c:pt idx="565">
                  <c:v>1.4523263901778594E-2</c:v>
                </c:pt>
                <c:pt idx="566">
                  <c:v>1.4450729502027429E-2</c:v>
                </c:pt>
                <c:pt idx="567">
                  <c:v>1.4534029913347219E-2</c:v>
                </c:pt>
                <c:pt idx="568">
                  <c:v>1.4468842783724881E-2</c:v>
                </c:pt>
                <c:pt idx="569">
                  <c:v>1.4669803210317599E-2</c:v>
                </c:pt>
                <c:pt idx="570">
                  <c:v>1.4655877232085036E-2</c:v>
                </c:pt>
                <c:pt idx="571">
                  <c:v>1.4678121913470716E-2</c:v>
                </c:pt>
                <c:pt idx="572">
                  <c:v>1.4704288299681215E-2</c:v>
                </c:pt>
                <c:pt idx="573">
                  <c:v>1.4700291312649117E-2</c:v>
                </c:pt>
                <c:pt idx="574">
                  <c:v>1.4686545457716745E-2</c:v>
                </c:pt>
                <c:pt idx="575">
                  <c:v>1.4702316004885726E-2</c:v>
                </c:pt>
                <c:pt idx="576">
                  <c:v>1.4701157977487446E-2</c:v>
                </c:pt>
                <c:pt idx="577">
                  <c:v>1.4701799842029333E-2</c:v>
                </c:pt>
                <c:pt idx="578">
                  <c:v>1.4696231883964319E-2</c:v>
                </c:pt>
                <c:pt idx="579">
                  <c:v>1.4835567518576832E-2</c:v>
                </c:pt>
                <c:pt idx="580">
                  <c:v>1.4867250391881035E-2</c:v>
                </c:pt>
                <c:pt idx="581">
                  <c:v>1.4863479797223833E-2</c:v>
                </c:pt>
                <c:pt idx="582">
                  <c:v>1.4888935737729758E-2</c:v>
                </c:pt>
                <c:pt idx="583">
                  <c:v>1.4848305338726171E-2</c:v>
                </c:pt>
                <c:pt idx="584">
                  <c:v>1.4945269986144552E-2</c:v>
                </c:pt>
                <c:pt idx="585">
                  <c:v>1.5019924271927365E-2</c:v>
                </c:pt>
                <c:pt idx="586">
                  <c:v>1.4994273111512772E-2</c:v>
                </c:pt>
                <c:pt idx="587">
                  <c:v>1.5173539900301573E-2</c:v>
                </c:pt>
                <c:pt idx="588">
                  <c:v>1.5187935806392924E-2</c:v>
                </c:pt>
                <c:pt idx="589">
                  <c:v>1.5176781209730209E-2</c:v>
                </c:pt>
                <c:pt idx="590">
                  <c:v>1.5198509212016334E-2</c:v>
                </c:pt>
                <c:pt idx="591">
                  <c:v>1.4963769552099878E-2</c:v>
                </c:pt>
                <c:pt idx="592">
                  <c:v>1.4964990487875755E-2</c:v>
                </c:pt>
                <c:pt idx="593">
                  <c:v>1.4963304212108444E-2</c:v>
                </c:pt>
                <c:pt idx="594">
                  <c:v>1.4960391705315126E-2</c:v>
                </c:pt>
                <c:pt idx="595">
                  <c:v>1.4978721968155669E-2</c:v>
                </c:pt>
                <c:pt idx="596">
                  <c:v>1.4986022398156919E-2</c:v>
                </c:pt>
                <c:pt idx="597">
                  <c:v>1.5001701695172244E-2</c:v>
                </c:pt>
                <c:pt idx="598">
                  <c:v>1.5001250000395549E-2</c:v>
                </c:pt>
                <c:pt idx="599">
                  <c:v>1.5029095653425296E-2</c:v>
                </c:pt>
                <c:pt idx="600">
                  <c:v>1.5032274012361997E-2</c:v>
                </c:pt>
                <c:pt idx="601">
                  <c:v>1.5032803203276022E-2</c:v>
                </c:pt>
                <c:pt idx="602">
                  <c:v>1.5044859982354972E-2</c:v>
                </c:pt>
                <c:pt idx="603">
                  <c:v>1.5058081564000935E-2</c:v>
                </c:pt>
                <c:pt idx="604">
                  <c:v>1.5058796674170679E-2</c:v>
                </c:pt>
                <c:pt idx="605">
                  <c:v>1.5076850708561292E-2</c:v>
                </c:pt>
                <c:pt idx="606">
                  <c:v>1.5072423824276371E-2</c:v>
                </c:pt>
                <c:pt idx="607">
                  <c:v>1.5072349842164275E-2</c:v>
                </c:pt>
                <c:pt idx="608">
                  <c:v>1.5105417518492136E-2</c:v>
                </c:pt>
                <c:pt idx="609">
                  <c:v>1.5582788183381168E-2</c:v>
                </c:pt>
                <c:pt idx="610">
                  <c:v>1.5712413829703537E-2</c:v>
                </c:pt>
                <c:pt idx="611">
                  <c:v>1.5719103495002419E-2</c:v>
                </c:pt>
                <c:pt idx="612">
                  <c:v>1.5728567118208036E-2</c:v>
                </c:pt>
                <c:pt idx="613">
                  <c:v>1.5728753538742795E-2</c:v>
                </c:pt>
                <c:pt idx="614">
                  <c:v>1.5802833970228348E-2</c:v>
                </c:pt>
                <c:pt idx="615">
                  <c:v>1.579241334599725E-2</c:v>
                </c:pt>
                <c:pt idx="616">
                  <c:v>1.5860555299231315E-2</c:v>
                </c:pt>
                <c:pt idx="617">
                  <c:v>1.5861946351335886E-2</c:v>
                </c:pt>
                <c:pt idx="618">
                  <c:v>1.5863533537972839E-2</c:v>
                </c:pt>
                <c:pt idx="619">
                  <c:v>1.5887489173910817E-2</c:v>
                </c:pt>
                <c:pt idx="620">
                  <c:v>1.5883769949520905E-2</c:v>
                </c:pt>
                <c:pt idx="621">
                  <c:v>1.5958893179218323E-2</c:v>
                </c:pt>
                <c:pt idx="622">
                  <c:v>1.5961486564873329E-2</c:v>
                </c:pt>
                <c:pt idx="623">
                  <c:v>1.5952564198396912E-2</c:v>
                </c:pt>
                <c:pt idx="624">
                  <c:v>1.5957644465913766E-2</c:v>
                </c:pt>
                <c:pt idx="625">
                  <c:v>1.5983858037260965E-2</c:v>
                </c:pt>
                <c:pt idx="626">
                  <c:v>1.6023776906162069E-2</c:v>
                </c:pt>
                <c:pt idx="627">
                  <c:v>1.6011656081836332E-2</c:v>
                </c:pt>
                <c:pt idx="628">
                  <c:v>1.6009388510216389E-2</c:v>
                </c:pt>
                <c:pt idx="629">
                  <c:v>1.6000102947685366E-2</c:v>
                </c:pt>
                <c:pt idx="630">
                  <c:v>1.6000163169794693E-2</c:v>
                </c:pt>
                <c:pt idx="631">
                  <c:v>1.6002550667094242E-2</c:v>
                </c:pt>
                <c:pt idx="632">
                  <c:v>1.6013169375587732E-2</c:v>
                </c:pt>
                <c:pt idx="633">
                  <c:v>1.5966088984238878E-2</c:v>
                </c:pt>
                <c:pt idx="634">
                  <c:v>1.595363849138488E-2</c:v>
                </c:pt>
                <c:pt idx="635">
                  <c:v>1.5988865384610629E-2</c:v>
                </c:pt>
                <c:pt idx="636">
                  <c:v>1.6047952374735785E-2</c:v>
                </c:pt>
                <c:pt idx="637">
                  <c:v>1.6081369477712614E-2</c:v>
                </c:pt>
                <c:pt idx="638">
                  <c:v>1.6067561353576839E-2</c:v>
                </c:pt>
                <c:pt idx="639">
                  <c:v>1.6129333118648548E-2</c:v>
                </c:pt>
                <c:pt idx="640">
                  <c:v>1.6178848457810601E-2</c:v>
                </c:pt>
                <c:pt idx="641">
                  <c:v>1.6369662127342081E-2</c:v>
                </c:pt>
                <c:pt idx="642">
                  <c:v>1.6367203856389758E-2</c:v>
                </c:pt>
                <c:pt idx="643">
                  <c:v>1.6366224956217659E-2</c:v>
                </c:pt>
                <c:pt idx="644">
                  <c:v>1.6326216749759034E-2</c:v>
                </c:pt>
                <c:pt idx="645">
                  <c:v>1.6353878368950917E-2</c:v>
                </c:pt>
                <c:pt idx="646">
                  <c:v>1.6410338995588497E-2</c:v>
                </c:pt>
                <c:pt idx="647">
                  <c:v>1.6414286256386291E-2</c:v>
                </c:pt>
                <c:pt idx="648">
                  <c:v>1.569544448862141E-2</c:v>
                </c:pt>
                <c:pt idx="649">
                  <c:v>1.5773927103577234E-2</c:v>
                </c:pt>
                <c:pt idx="650">
                  <c:v>1.5991512238242935E-2</c:v>
                </c:pt>
                <c:pt idx="651">
                  <c:v>1.6009446186793418E-2</c:v>
                </c:pt>
                <c:pt idx="652">
                  <c:v>1.6018888447344865E-2</c:v>
                </c:pt>
                <c:pt idx="653">
                  <c:v>1.5900463768354228E-2</c:v>
                </c:pt>
                <c:pt idx="654">
                  <c:v>1.6082617764760446E-2</c:v>
                </c:pt>
                <c:pt idx="655">
                  <c:v>1.6171428537033055E-2</c:v>
                </c:pt>
                <c:pt idx="656">
                  <c:v>1.6754530888883404E-2</c:v>
                </c:pt>
                <c:pt idx="657">
                  <c:v>1.7113797177258031E-2</c:v>
                </c:pt>
                <c:pt idx="658">
                  <c:v>1.7372506995843494E-2</c:v>
                </c:pt>
                <c:pt idx="659">
                  <c:v>1.7571907577379024E-2</c:v>
                </c:pt>
                <c:pt idx="660">
                  <c:v>1.7588784948523454E-2</c:v>
                </c:pt>
                <c:pt idx="661">
                  <c:v>1.7716575436778546E-2</c:v>
                </c:pt>
                <c:pt idx="662">
                  <c:v>1.785030311664014E-2</c:v>
                </c:pt>
                <c:pt idx="663">
                  <c:v>1.7974716110929202E-2</c:v>
                </c:pt>
                <c:pt idx="664">
                  <c:v>1.8392627832510625E-2</c:v>
                </c:pt>
                <c:pt idx="665">
                  <c:v>1.8459832317737641E-2</c:v>
                </c:pt>
                <c:pt idx="666">
                  <c:v>1.8459449920310188E-2</c:v>
                </c:pt>
                <c:pt idx="667">
                  <c:v>1.8759782632779241E-2</c:v>
                </c:pt>
                <c:pt idx="668">
                  <c:v>1.8756815818180915E-2</c:v>
                </c:pt>
                <c:pt idx="669">
                  <c:v>1.8768921659849721E-2</c:v>
                </c:pt>
                <c:pt idx="670">
                  <c:v>1.8755616632097825E-2</c:v>
                </c:pt>
                <c:pt idx="671">
                  <c:v>1.884464384770574E-2</c:v>
                </c:pt>
                <c:pt idx="672">
                  <c:v>1.894296485506031E-2</c:v>
                </c:pt>
                <c:pt idx="673">
                  <c:v>1.9041501051870566E-2</c:v>
                </c:pt>
                <c:pt idx="674">
                  <c:v>1.907506806855731E-2</c:v>
                </c:pt>
                <c:pt idx="675">
                  <c:v>1.9127852850992264E-2</c:v>
                </c:pt>
                <c:pt idx="676">
                  <c:v>1.9129546438073672E-2</c:v>
                </c:pt>
                <c:pt idx="677">
                  <c:v>1.9132742766246574E-2</c:v>
                </c:pt>
                <c:pt idx="678">
                  <c:v>1.9231400965255163E-2</c:v>
                </c:pt>
                <c:pt idx="679">
                  <c:v>1.9210734821633942E-2</c:v>
                </c:pt>
                <c:pt idx="680">
                  <c:v>1.920894568637202E-2</c:v>
                </c:pt>
                <c:pt idx="681">
                  <c:v>1.9213268037721779E-2</c:v>
                </c:pt>
                <c:pt idx="682">
                  <c:v>1.9209479389685289E-2</c:v>
                </c:pt>
                <c:pt idx="683">
                  <c:v>1.922284943206546E-2</c:v>
                </c:pt>
                <c:pt idx="684">
                  <c:v>1.9221668820303069E-2</c:v>
                </c:pt>
                <c:pt idx="685">
                  <c:v>1.9229827781821678E-2</c:v>
                </c:pt>
                <c:pt idx="686">
                  <c:v>1.9206772928988192E-2</c:v>
                </c:pt>
                <c:pt idx="687">
                  <c:v>1.9298355133227533E-2</c:v>
                </c:pt>
                <c:pt idx="688">
                  <c:v>1.9312412574540114E-2</c:v>
                </c:pt>
                <c:pt idx="689">
                  <c:v>1.9318147535557967E-2</c:v>
                </c:pt>
                <c:pt idx="690">
                  <c:v>1.9332737945354526E-2</c:v>
                </c:pt>
                <c:pt idx="691">
                  <c:v>1.932934451051059E-2</c:v>
                </c:pt>
                <c:pt idx="692">
                  <c:v>1.9283717821358504E-2</c:v>
                </c:pt>
                <c:pt idx="693">
                  <c:v>1.9268665205093148E-2</c:v>
                </c:pt>
                <c:pt idx="694">
                  <c:v>1.9237939703670982E-2</c:v>
                </c:pt>
                <c:pt idx="695">
                  <c:v>1.9243893628219485E-2</c:v>
                </c:pt>
                <c:pt idx="696">
                  <c:v>1.924693416420795E-2</c:v>
                </c:pt>
                <c:pt idx="697">
                  <c:v>1.9277891143532871E-2</c:v>
                </c:pt>
                <c:pt idx="698">
                  <c:v>1.9254885327778647E-2</c:v>
                </c:pt>
                <c:pt idx="699">
                  <c:v>1.9264289959851071E-2</c:v>
                </c:pt>
                <c:pt idx="700">
                  <c:v>1.9255413019703627E-2</c:v>
                </c:pt>
                <c:pt idx="701">
                  <c:v>1.9316288680530883E-2</c:v>
                </c:pt>
                <c:pt idx="702">
                  <c:v>1.9409563197195792E-2</c:v>
                </c:pt>
                <c:pt idx="703">
                  <c:v>1.9373125233232563E-2</c:v>
                </c:pt>
                <c:pt idx="704">
                  <c:v>1.9372520795143851E-2</c:v>
                </c:pt>
                <c:pt idx="705">
                  <c:v>1.9370552894467954E-2</c:v>
                </c:pt>
                <c:pt idx="706">
                  <c:v>1.9363403005313581E-2</c:v>
                </c:pt>
                <c:pt idx="707">
                  <c:v>1.937032714626406E-2</c:v>
                </c:pt>
                <c:pt idx="708">
                  <c:v>1.9370352217424058E-2</c:v>
                </c:pt>
                <c:pt idx="709">
                  <c:v>1.939599779712449E-2</c:v>
                </c:pt>
                <c:pt idx="710">
                  <c:v>1.9395641436954651E-2</c:v>
                </c:pt>
                <c:pt idx="711">
                  <c:v>1.9412904017335551E-2</c:v>
                </c:pt>
                <c:pt idx="712">
                  <c:v>1.9451485275940171E-2</c:v>
                </c:pt>
                <c:pt idx="713">
                  <c:v>1.9535152972807984E-2</c:v>
                </c:pt>
                <c:pt idx="714">
                  <c:v>1.9531287641330896E-2</c:v>
                </c:pt>
                <c:pt idx="715">
                  <c:v>1.9538673594650544E-2</c:v>
                </c:pt>
                <c:pt idx="716">
                  <c:v>1.9567203540855609E-2</c:v>
                </c:pt>
                <c:pt idx="717">
                  <c:v>1.9564935068043691E-2</c:v>
                </c:pt>
                <c:pt idx="718">
                  <c:v>1.9567271196563242E-2</c:v>
                </c:pt>
                <c:pt idx="719">
                  <c:v>1.9546114428585559E-2</c:v>
                </c:pt>
                <c:pt idx="720">
                  <c:v>1.9460875762727214E-2</c:v>
                </c:pt>
                <c:pt idx="721">
                  <c:v>1.9510357527234942E-2</c:v>
                </c:pt>
                <c:pt idx="722">
                  <c:v>1.9495376943301463E-2</c:v>
                </c:pt>
                <c:pt idx="723">
                  <c:v>1.9503688899986965E-2</c:v>
                </c:pt>
                <c:pt idx="724">
                  <c:v>1.9509794302381572E-2</c:v>
                </c:pt>
                <c:pt idx="725">
                  <c:v>1.9563233126456768E-2</c:v>
                </c:pt>
                <c:pt idx="726">
                  <c:v>1.95704921170286E-2</c:v>
                </c:pt>
                <c:pt idx="727">
                  <c:v>1.9533666105144488E-2</c:v>
                </c:pt>
                <c:pt idx="728">
                  <c:v>1.9818019934381415E-2</c:v>
                </c:pt>
                <c:pt idx="729">
                  <c:v>1.9833388267188376E-2</c:v>
                </c:pt>
                <c:pt idx="730">
                  <c:v>1.9865621504470393E-2</c:v>
                </c:pt>
                <c:pt idx="731">
                  <c:v>1.9865618777379097E-2</c:v>
                </c:pt>
                <c:pt idx="732">
                  <c:v>1.9897099850151829E-2</c:v>
                </c:pt>
                <c:pt idx="733">
                  <c:v>1.9897496345033586E-2</c:v>
                </c:pt>
                <c:pt idx="734">
                  <c:v>1.9881938171130733E-2</c:v>
                </c:pt>
                <c:pt idx="735">
                  <c:v>1.9868791116011406E-2</c:v>
                </c:pt>
                <c:pt idx="736">
                  <c:v>1.9865111699864744E-2</c:v>
                </c:pt>
                <c:pt idx="737">
                  <c:v>1.9864738998088941E-2</c:v>
                </c:pt>
                <c:pt idx="738">
                  <c:v>1.9870891624872312E-2</c:v>
                </c:pt>
                <c:pt idx="739">
                  <c:v>1.9852580248306308E-2</c:v>
                </c:pt>
                <c:pt idx="740">
                  <c:v>1.9810975154831229E-2</c:v>
                </c:pt>
                <c:pt idx="741">
                  <c:v>1.9810934298708199E-2</c:v>
                </c:pt>
                <c:pt idx="742">
                  <c:v>1.9743571307999808E-2</c:v>
                </c:pt>
                <c:pt idx="743">
                  <c:v>1.975846970733549E-2</c:v>
                </c:pt>
                <c:pt idx="744">
                  <c:v>1.9752196068312817E-2</c:v>
                </c:pt>
                <c:pt idx="745">
                  <c:v>1.9760068869394808E-2</c:v>
                </c:pt>
                <c:pt idx="746">
                  <c:v>1.976101547406274E-2</c:v>
                </c:pt>
                <c:pt idx="747">
                  <c:v>1.9768388952334816E-2</c:v>
                </c:pt>
                <c:pt idx="748">
                  <c:v>1.9767950891030103E-2</c:v>
                </c:pt>
                <c:pt idx="749">
                  <c:v>1.9784151677231656E-2</c:v>
                </c:pt>
                <c:pt idx="750">
                  <c:v>1.9785846005287256E-2</c:v>
                </c:pt>
                <c:pt idx="751">
                  <c:v>1.9794727814333786E-2</c:v>
                </c:pt>
                <c:pt idx="752">
                  <c:v>1.9805811908708729E-2</c:v>
                </c:pt>
                <c:pt idx="753">
                  <c:v>1.9840392140769884E-2</c:v>
                </c:pt>
                <c:pt idx="754">
                  <c:v>1.98381198022545E-2</c:v>
                </c:pt>
                <c:pt idx="755">
                  <c:v>1.9837066825836767E-2</c:v>
                </c:pt>
                <c:pt idx="756">
                  <c:v>1.9843874950328487E-2</c:v>
                </c:pt>
                <c:pt idx="757">
                  <c:v>1.9861630629927712E-2</c:v>
                </c:pt>
                <c:pt idx="758">
                  <c:v>1.9842446619074305E-2</c:v>
                </c:pt>
                <c:pt idx="759">
                  <c:v>1.9794847557024216E-2</c:v>
                </c:pt>
                <c:pt idx="760">
                  <c:v>1.9794068840572315E-2</c:v>
                </c:pt>
                <c:pt idx="761">
                  <c:v>1.9787235244633803E-2</c:v>
                </c:pt>
                <c:pt idx="762">
                  <c:v>1.9826191410021628E-2</c:v>
                </c:pt>
                <c:pt idx="763">
                  <c:v>1.9841373741686534E-2</c:v>
                </c:pt>
                <c:pt idx="764">
                  <c:v>1.9870981865491359E-2</c:v>
                </c:pt>
                <c:pt idx="765">
                  <c:v>1.9893503754776852E-2</c:v>
                </c:pt>
                <c:pt idx="766">
                  <c:v>1.9884901503031873E-2</c:v>
                </c:pt>
                <c:pt idx="767">
                  <c:v>1.9891262819291416E-2</c:v>
                </c:pt>
                <c:pt idx="768">
                  <c:v>1.9893090969962803E-2</c:v>
                </c:pt>
                <c:pt idx="769">
                  <c:v>1.9892190179300964E-2</c:v>
                </c:pt>
                <c:pt idx="770">
                  <c:v>1.9948567754740319E-2</c:v>
                </c:pt>
                <c:pt idx="771">
                  <c:v>1.9948633295036728E-2</c:v>
                </c:pt>
                <c:pt idx="772">
                  <c:v>1.9966608392838887E-2</c:v>
                </c:pt>
                <c:pt idx="773">
                  <c:v>1.9929210692020655E-2</c:v>
                </c:pt>
                <c:pt idx="774">
                  <c:v>1.9926881700540792E-2</c:v>
                </c:pt>
                <c:pt idx="775">
                  <c:v>1.9986559057102594E-2</c:v>
                </c:pt>
                <c:pt idx="776">
                  <c:v>2.0000496828363988E-2</c:v>
                </c:pt>
                <c:pt idx="777">
                  <c:v>2.009164012306211E-2</c:v>
                </c:pt>
                <c:pt idx="778">
                  <c:v>2.0092837322502884E-2</c:v>
                </c:pt>
                <c:pt idx="779">
                  <c:v>1.9996999423257646E-2</c:v>
                </c:pt>
                <c:pt idx="780">
                  <c:v>1.9989265125720843E-2</c:v>
                </c:pt>
                <c:pt idx="781">
                  <c:v>1.9992119747001418E-2</c:v>
                </c:pt>
                <c:pt idx="782">
                  <c:v>2.004768485679384E-2</c:v>
                </c:pt>
                <c:pt idx="783">
                  <c:v>1.9933585499000026E-2</c:v>
                </c:pt>
                <c:pt idx="784">
                  <c:v>1.9799555282031249E-2</c:v>
                </c:pt>
                <c:pt idx="785">
                  <c:v>1.9839590497454641E-2</c:v>
                </c:pt>
                <c:pt idx="786">
                  <c:v>1.9830898008066932E-2</c:v>
                </c:pt>
                <c:pt idx="787">
                  <c:v>1.9830914900468594E-2</c:v>
                </c:pt>
                <c:pt idx="788">
                  <c:v>1.9831018640917349E-2</c:v>
                </c:pt>
                <c:pt idx="789">
                  <c:v>1.9824381735563609E-2</c:v>
                </c:pt>
                <c:pt idx="790">
                  <c:v>1.9798356203161983E-2</c:v>
                </c:pt>
                <c:pt idx="791">
                  <c:v>1.9817680113636445E-2</c:v>
                </c:pt>
                <c:pt idx="792">
                  <c:v>1.9823037106870667E-2</c:v>
                </c:pt>
                <c:pt idx="793">
                  <c:v>1.9823569901136671E-2</c:v>
                </c:pt>
                <c:pt idx="794">
                  <c:v>1.9814688444985684E-2</c:v>
                </c:pt>
                <c:pt idx="795">
                  <c:v>1.9810095552467349E-2</c:v>
                </c:pt>
                <c:pt idx="796">
                  <c:v>1.9818418938456074E-2</c:v>
                </c:pt>
                <c:pt idx="797">
                  <c:v>1.9781254464254005E-2</c:v>
                </c:pt>
                <c:pt idx="798">
                  <c:v>1.9781443584442945E-2</c:v>
                </c:pt>
                <c:pt idx="799">
                  <c:v>1.9843022427354848E-2</c:v>
                </c:pt>
                <c:pt idx="800">
                  <c:v>1.9840399466154329E-2</c:v>
                </c:pt>
                <c:pt idx="801">
                  <c:v>1.98603224283883E-2</c:v>
                </c:pt>
                <c:pt idx="802">
                  <c:v>1.9855052047489764E-2</c:v>
                </c:pt>
                <c:pt idx="803">
                  <c:v>1.9850450884371096E-2</c:v>
                </c:pt>
                <c:pt idx="804">
                  <c:v>1.9856834864137984E-2</c:v>
                </c:pt>
                <c:pt idx="805">
                  <c:v>1.983973607096616E-2</c:v>
                </c:pt>
                <c:pt idx="806">
                  <c:v>1.9759601386935003E-2</c:v>
                </c:pt>
                <c:pt idx="807">
                  <c:v>1.9745137162272924E-2</c:v>
                </c:pt>
                <c:pt idx="808">
                  <c:v>1.9747068222517226E-2</c:v>
                </c:pt>
                <c:pt idx="809">
                  <c:v>1.9578990679999211E-2</c:v>
                </c:pt>
                <c:pt idx="810">
                  <c:v>1.9564863141774403E-2</c:v>
                </c:pt>
                <c:pt idx="811">
                  <c:v>1.9688006334563191E-2</c:v>
                </c:pt>
                <c:pt idx="812">
                  <c:v>1.9689723415924135E-2</c:v>
                </c:pt>
                <c:pt idx="813">
                  <c:v>1.9537757754858404E-2</c:v>
                </c:pt>
                <c:pt idx="814">
                  <c:v>1.9546023922376532E-2</c:v>
                </c:pt>
                <c:pt idx="815">
                  <c:v>1.9542802611465133E-2</c:v>
                </c:pt>
                <c:pt idx="816">
                  <c:v>1.9587125444265475E-2</c:v>
                </c:pt>
                <c:pt idx="817">
                  <c:v>1.9578922789378759E-2</c:v>
                </c:pt>
                <c:pt idx="818">
                  <c:v>1.9624630100197188E-2</c:v>
                </c:pt>
                <c:pt idx="819">
                  <c:v>1.962622205720924E-2</c:v>
                </c:pt>
                <c:pt idx="820">
                  <c:v>1.9630398506476E-2</c:v>
                </c:pt>
                <c:pt idx="821">
                  <c:v>1.9611286939663686E-2</c:v>
                </c:pt>
                <c:pt idx="822">
                  <c:v>1.9644701811908753E-2</c:v>
                </c:pt>
                <c:pt idx="823">
                  <c:v>1.9644537322297845E-2</c:v>
                </c:pt>
                <c:pt idx="824">
                  <c:v>1.9610416559055214E-2</c:v>
                </c:pt>
                <c:pt idx="825">
                  <c:v>1.9592554795768456E-2</c:v>
                </c:pt>
                <c:pt idx="826">
                  <c:v>1.9594875480984666E-2</c:v>
                </c:pt>
                <c:pt idx="827">
                  <c:v>1.9577874808316138E-2</c:v>
                </c:pt>
                <c:pt idx="828">
                  <c:v>1.9691524456825635E-2</c:v>
                </c:pt>
                <c:pt idx="829">
                  <c:v>1.9723106673529278E-2</c:v>
                </c:pt>
                <c:pt idx="830">
                  <c:v>1.972310925241352E-2</c:v>
                </c:pt>
                <c:pt idx="831">
                  <c:v>1.9825596224319137E-2</c:v>
                </c:pt>
                <c:pt idx="832">
                  <c:v>1.9819297474304522E-2</c:v>
                </c:pt>
                <c:pt idx="833">
                  <c:v>1.978340251778021E-2</c:v>
                </c:pt>
                <c:pt idx="834">
                  <c:v>1.9786648993796795E-2</c:v>
                </c:pt>
                <c:pt idx="835">
                  <c:v>1.9835433474525547E-2</c:v>
                </c:pt>
                <c:pt idx="836">
                  <c:v>1.9794409678984253E-2</c:v>
                </c:pt>
                <c:pt idx="837">
                  <c:v>1.97079873824434E-2</c:v>
                </c:pt>
                <c:pt idx="838">
                  <c:v>1.9658669606708281E-2</c:v>
                </c:pt>
                <c:pt idx="839">
                  <c:v>1.9663785620337024E-2</c:v>
                </c:pt>
                <c:pt idx="840">
                  <c:v>1.9638886878479544E-2</c:v>
                </c:pt>
                <c:pt idx="841">
                  <c:v>1.9631279894104629E-2</c:v>
                </c:pt>
                <c:pt idx="842">
                  <c:v>1.9698059827157274E-2</c:v>
                </c:pt>
                <c:pt idx="843">
                  <c:v>1.9755964008622753E-2</c:v>
                </c:pt>
                <c:pt idx="844">
                  <c:v>1.9755235886839997E-2</c:v>
                </c:pt>
                <c:pt idx="845">
                  <c:v>1.9752059990026063E-2</c:v>
                </c:pt>
                <c:pt idx="846">
                  <c:v>1.9743240136080149E-2</c:v>
                </c:pt>
                <c:pt idx="847">
                  <c:v>1.9723104318637507E-2</c:v>
                </c:pt>
                <c:pt idx="848">
                  <c:v>1.9755258455720334E-2</c:v>
                </c:pt>
                <c:pt idx="849">
                  <c:v>1.9777502793494883E-2</c:v>
                </c:pt>
                <c:pt idx="850">
                  <c:v>1.9581445500096224E-2</c:v>
                </c:pt>
                <c:pt idx="851">
                  <c:v>1.9564265837672332E-2</c:v>
                </c:pt>
                <c:pt idx="852">
                  <c:v>1.9589573083684059E-2</c:v>
                </c:pt>
                <c:pt idx="853">
                  <c:v>1.9578667267316427E-2</c:v>
                </c:pt>
                <c:pt idx="854">
                  <c:v>1.9693577168586007E-2</c:v>
                </c:pt>
                <c:pt idx="855">
                  <c:v>1.9678223245242175E-2</c:v>
                </c:pt>
                <c:pt idx="856">
                  <c:v>1.9685371964276759E-2</c:v>
                </c:pt>
                <c:pt idx="857">
                  <c:v>1.9670276678898105E-2</c:v>
                </c:pt>
                <c:pt idx="858">
                  <c:v>1.9669351723870885E-2</c:v>
                </c:pt>
                <c:pt idx="859">
                  <c:v>1.9687749245271519E-2</c:v>
                </c:pt>
                <c:pt idx="860">
                  <c:v>1.9679347285780979E-2</c:v>
                </c:pt>
                <c:pt idx="861">
                  <c:v>1.9564834312757691E-2</c:v>
                </c:pt>
                <c:pt idx="862">
                  <c:v>1.9562049308124059E-2</c:v>
                </c:pt>
                <c:pt idx="863">
                  <c:v>1.9477061833931074E-2</c:v>
                </c:pt>
                <c:pt idx="864">
                  <c:v>1.9491335160818576E-2</c:v>
                </c:pt>
                <c:pt idx="865">
                  <c:v>1.9475284059485946E-2</c:v>
                </c:pt>
                <c:pt idx="866">
                  <c:v>1.9467899524013895E-2</c:v>
                </c:pt>
                <c:pt idx="867">
                  <c:v>1.942470475980999E-2</c:v>
                </c:pt>
                <c:pt idx="868">
                  <c:v>1.9447644997739395E-2</c:v>
                </c:pt>
                <c:pt idx="869">
                  <c:v>1.9382997482904514E-2</c:v>
                </c:pt>
                <c:pt idx="870">
                  <c:v>1.9383518062370472E-2</c:v>
                </c:pt>
                <c:pt idx="871">
                  <c:v>1.9358004681334733E-2</c:v>
                </c:pt>
                <c:pt idx="872">
                  <c:v>1.9368076943319171E-2</c:v>
                </c:pt>
                <c:pt idx="873">
                  <c:v>1.9369842807094882E-2</c:v>
                </c:pt>
                <c:pt idx="874">
                  <c:v>1.9371757974577748E-2</c:v>
                </c:pt>
                <c:pt idx="875">
                  <c:v>1.9360453729250254E-2</c:v>
                </c:pt>
                <c:pt idx="876">
                  <c:v>1.9434066376641111E-2</c:v>
                </c:pt>
                <c:pt idx="877">
                  <c:v>1.9435111357167811E-2</c:v>
                </c:pt>
                <c:pt idx="878">
                  <c:v>1.9434026475823905E-2</c:v>
                </c:pt>
                <c:pt idx="879">
                  <c:v>1.9391515824788527E-2</c:v>
                </c:pt>
                <c:pt idx="880">
                  <c:v>1.9369209216480294E-2</c:v>
                </c:pt>
                <c:pt idx="881">
                  <c:v>1.9364634896261029E-2</c:v>
                </c:pt>
                <c:pt idx="882">
                  <c:v>1.9341536039220446E-2</c:v>
                </c:pt>
                <c:pt idx="883">
                  <c:v>1.9350804220012733E-2</c:v>
                </c:pt>
                <c:pt idx="884">
                  <c:v>1.9282054856439804E-2</c:v>
                </c:pt>
                <c:pt idx="885">
                  <c:v>1.9238442741003097E-2</c:v>
                </c:pt>
                <c:pt idx="886">
                  <c:v>1.9316872068469691E-2</c:v>
                </c:pt>
                <c:pt idx="887">
                  <c:v>1.9198255525083561E-2</c:v>
                </c:pt>
                <c:pt idx="888">
                  <c:v>1.9191979976455477E-2</c:v>
                </c:pt>
                <c:pt idx="889">
                  <c:v>1.916196200021195E-2</c:v>
                </c:pt>
                <c:pt idx="890">
                  <c:v>1.9161430021023156E-2</c:v>
                </c:pt>
                <c:pt idx="891">
                  <c:v>1.9147854793908899E-2</c:v>
                </c:pt>
                <c:pt idx="892">
                  <c:v>1.9162017791124131E-2</c:v>
                </c:pt>
                <c:pt idx="893">
                  <c:v>1.9167226540230505E-2</c:v>
                </c:pt>
                <c:pt idx="894">
                  <c:v>1.9134309697859495E-2</c:v>
                </c:pt>
                <c:pt idx="895">
                  <c:v>1.9104949628154969E-2</c:v>
                </c:pt>
                <c:pt idx="896">
                  <c:v>1.911438230037248E-2</c:v>
                </c:pt>
                <c:pt idx="897">
                  <c:v>1.9098635854535403E-2</c:v>
                </c:pt>
                <c:pt idx="898">
                  <c:v>1.9096212487745668E-2</c:v>
                </c:pt>
                <c:pt idx="899">
                  <c:v>1.9070627370308187E-2</c:v>
                </c:pt>
                <c:pt idx="900">
                  <c:v>1.9070978561961407E-2</c:v>
                </c:pt>
                <c:pt idx="901">
                  <c:v>1.9120990479451282E-2</c:v>
                </c:pt>
                <c:pt idx="902">
                  <c:v>1.9154555919939843E-2</c:v>
                </c:pt>
                <c:pt idx="903">
                  <c:v>1.9147062421739924E-2</c:v>
                </c:pt>
                <c:pt idx="904">
                  <c:v>1.9156482056657386E-2</c:v>
                </c:pt>
                <c:pt idx="905">
                  <c:v>1.9160982606940997E-2</c:v>
                </c:pt>
                <c:pt idx="906">
                  <c:v>1.915714637515345E-2</c:v>
                </c:pt>
                <c:pt idx="907">
                  <c:v>1.9191637794604428E-2</c:v>
                </c:pt>
                <c:pt idx="908">
                  <c:v>1.9186313243663676E-2</c:v>
                </c:pt>
                <c:pt idx="909">
                  <c:v>1.8737014163531449E-2</c:v>
                </c:pt>
                <c:pt idx="910">
                  <c:v>1.9036998421403804E-2</c:v>
                </c:pt>
                <c:pt idx="911">
                  <c:v>1.9127527305638339E-2</c:v>
                </c:pt>
                <c:pt idx="912">
                  <c:v>1.912058067889005E-2</c:v>
                </c:pt>
                <c:pt idx="913">
                  <c:v>1.9113135675441508E-2</c:v>
                </c:pt>
                <c:pt idx="914">
                  <c:v>1.9190132669610557E-2</c:v>
                </c:pt>
                <c:pt idx="915">
                  <c:v>1.9215542300127304E-2</c:v>
                </c:pt>
                <c:pt idx="916">
                  <c:v>1.91399530342885E-2</c:v>
                </c:pt>
                <c:pt idx="917">
                  <c:v>1.9315187908349657E-2</c:v>
                </c:pt>
                <c:pt idx="918">
                  <c:v>1.9324998405782813E-2</c:v>
                </c:pt>
                <c:pt idx="919">
                  <c:v>1.9288923067350038E-2</c:v>
                </c:pt>
                <c:pt idx="920">
                  <c:v>1.9449284626338204E-2</c:v>
                </c:pt>
                <c:pt idx="921">
                  <c:v>1.9392291090631793E-2</c:v>
                </c:pt>
                <c:pt idx="922">
                  <c:v>1.9399983899711183E-2</c:v>
                </c:pt>
                <c:pt idx="923">
                  <c:v>1.9396690991996379E-2</c:v>
                </c:pt>
                <c:pt idx="924">
                  <c:v>1.9403916585746795E-2</c:v>
                </c:pt>
                <c:pt idx="925">
                  <c:v>1.9403554867416462E-2</c:v>
                </c:pt>
                <c:pt idx="926">
                  <c:v>1.9405795227717137E-2</c:v>
                </c:pt>
                <c:pt idx="927">
                  <c:v>1.941677187835433E-2</c:v>
                </c:pt>
                <c:pt idx="928">
                  <c:v>1.9425646251602636E-2</c:v>
                </c:pt>
                <c:pt idx="929">
                  <c:v>1.9425675378298885E-2</c:v>
                </c:pt>
                <c:pt idx="930">
                  <c:v>1.9425475373402123E-2</c:v>
                </c:pt>
                <c:pt idx="931">
                  <c:v>1.9425771531937863E-2</c:v>
                </c:pt>
                <c:pt idx="932">
                  <c:v>1.9418812178428661E-2</c:v>
                </c:pt>
                <c:pt idx="933">
                  <c:v>1.9414911744704492E-2</c:v>
                </c:pt>
                <c:pt idx="934">
                  <c:v>1.9421046807443942E-2</c:v>
                </c:pt>
                <c:pt idx="935">
                  <c:v>1.9370832016439972E-2</c:v>
                </c:pt>
                <c:pt idx="936">
                  <c:v>1.932337395416029E-2</c:v>
                </c:pt>
                <c:pt idx="937">
                  <c:v>1.9293979288851595E-2</c:v>
                </c:pt>
                <c:pt idx="938">
                  <c:v>1.9306420161569738E-2</c:v>
                </c:pt>
                <c:pt idx="939">
                  <c:v>1.9274186362315843E-2</c:v>
                </c:pt>
                <c:pt idx="940">
                  <c:v>1.9225966497049548E-2</c:v>
                </c:pt>
                <c:pt idx="941">
                  <c:v>1.9095865407518346E-2</c:v>
                </c:pt>
                <c:pt idx="942">
                  <c:v>1.909159143169711E-2</c:v>
                </c:pt>
                <c:pt idx="943">
                  <c:v>1.9110598335417801E-2</c:v>
                </c:pt>
                <c:pt idx="944">
                  <c:v>1.9109140115830734E-2</c:v>
                </c:pt>
                <c:pt idx="945">
                  <c:v>1.9088927176412765E-2</c:v>
                </c:pt>
                <c:pt idx="946">
                  <c:v>1.9108950998368155E-2</c:v>
                </c:pt>
                <c:pt idx="947">
                  <c:v>1.9143264933126684E-2</c:v>
                </c:pt>
                <c:pt idx="948">
                  <c:v>1.914306720825467E-2</c:v>
                </c:pt>
                <c:pt idx="949">
                  <c:v>1.9083550877224856E-2</c:v>
                </c:pt>
                <c:pt idx="950">
                  <c:v>1.8983485536347069E-2</c:v>
                </c:pt>
                <c:pt idx="951">
                  <c:v>1.8984786029847545E-2</c:v>
                </c:pt>
                <c:pt idx="952">
                  <c:v>1.8957853802844312E-2</c:v>
                </c:pt>
                <c:pt idx="953">
                  <c:v>1.8962035343514826E-2</c:v>
                </c:pt>
                <c:pt idx="954">
                  <c:v>1.8779327657870253E-2</c:v>
                </c:pt>
                <c:pt idx="955">
                  <c:v>1.8704405660701862E-2</c:v>
                </c:pt>
                <c:pt idx="956">
                  <c:v>1.8158949625386344E-2</c:v>
                </c:pt>
                <c:pt idx="957">
                  <c:v>1.7855956421849065E-2</c:v>
                </c:pt>
                <c:pt idx="958">
                  <c:v>1.7621882097017628E-2</c:v>
                </c:pt>
                <c:pt idx="959">
                  <c:v>1.7427631277504282E-2</c:v>
                </c:pt>
                <c:pt idx="960">
                  <c:v>1.7413507622944371E-2</c:v>
                </c:pt>
                <c:pt idx="961">
                  <c:v>1.7290878826321233E-2</c:v>
                </c:pt>
                <c:pt idx="962">
                  <c:v>1.7171217813964693E-2</c:v>
                </c:pt>
                <c:pt idx="963">
                  <c:v>1.703913143581463E-2</c:v>
                </c:pt>
                <c:pt idx="964">
                  <c:v>1.6529014675359322E-2</c:v>
                </c:pt>
                <c:pt idx="965">
                  <c:v>1.6450750902723139E-2</c:v>
                </c:pt>
                <c:pt idx="966">
                  <c:v>1.6449696637371562E-2</c:v>
                </c:pt>
                <c:pt idx="967">
                  <c:v>1.6102842356371952E-2</c:v>
                </c:pt>
                <c:pt idx="968">
                  <c:v>1.6102881551292046E-2</c:v>
                </c:pt>
                <c:pt idx="969">
                  <c:v>1.6090028562330973E-2</c:v>
                </c:pt>
                <c:pt idx="970">
                  <c:v>1.608906993459442E-2</c:v>
                </c:pt>
                <c:pt idx="971">
                  <c:v>1.595111018661052E-2</c:v>
                </c:pt>
                <c:pt idx="972">
                  <c:v>1.5914439786486243E-2</c:v>
                </c:pt>
                <c:pt idx="973">
                  <c:v>1.5801251783048982E-2</c:v>
                </c:pt>
                <c:pt idx="974">
                  <c:v>1.5759500432264751E-2</c:v>
                </c:pt>
                <c:pt idx="975">
                  <c:v>1.5652612490258223E-2</c:v>
                </c:pt>
                <c:pt idx="976">
                  <c:v>1.5713736533261895E-2</c:v>
                </c:pt>
                <c:pt idx="977">
                  <c:v>1.5772751538339586E-2</c:v>
                </c:pt>
                <c:pt idx="978">
                  <c:v>1.5672042984480789E-2</c:v>
                </c:pt>
                <c:pt idx="979">
                  <c:v>1.5738143856846458E-2</c:v>
                </c:pt>
                <c:pt idx="980">
                  <c:v>1.5737496391613912E-2</c:v>
                </c:pt>
                <c:pt idx="981">
                  <c:v>1.574643956636328E-2</c:v>
                </c:pt>
                <c:pt idx="982">
                  <c:v>1.5769793751521592E-2</c:v>
                </c:pt>
                <c:pt idx="983">
                  <c:v>1.5750809326721762E-2</c:v>
                </c:pt>
                <c:pt idx="984">
                  <c:v>1.5750716768974816E-2</c:v>
                </c:pt>
                <c:pt idx="985">
                  <c:v>1.5744983001538246E-2</c:v>
                </c:pt>
                <c:pt idx="986">
                  <c:v>1.5798473047509653E-2</c:v>
                </c:pt>
                <c:pt idx="987">
                  <c:v>1.5674440550067885E-2</c:v>
                </c:pt>
                <c:pt idx="988">
                  <c:v>1.5649726752367338E-2</c:v>
                </c:pt>
                <c:pt idx="989">
                  <c:v>1.567633301007158E-2</c:v>
                </c:pt>
                <c:pt idx="990">
                  <c:v>1.5706308249385615E-2</c:v>
                </c:pt>
                <c:pt idx="991">
                  <c:v>1.5910600048947322E-2</c:v>
                </c:pt>
                <c:pt idx="992">
                  <c:v>1.5908026796530424E-2</c:v>
                </c:pt>
                <c:pt idx="993">
                  <c:v>1.588918495743185E-2</c:v>
                </c:pt>
                <c:pt idx="994">
                  <c:v>1.5884749173125486E-2</c:v>
                </c:pt>
                <c:pt idx="995">
                  <c:v>1.5887464336508877E-2</c:v>
                </c:pt>
                <c:pt idx="996">
                  <c:v>1.5893688536056803E-2</c:v>
                </c:pt>
                <c:pt idx="997">
                  <c:v>1.5898460741370579E-2</c:v>
                </c:pt>
                <c:pt idx="998">
                  <c:v>1.5909471879877474E-2</c:v>
                </c:pt>
                <c:pt idx="999">
                  <c:v>1.5902788152724258E-2</c:v>
                </c:pt>
                <c:pt idx="1000">
                  <c:v>1.5907741644736323E-2</c:v>
                </c:pt>
                <c:pt idx="1001">
                  <c:v>1.5865354352828848E-2</c:v>
                </c:pt>
                <c:pt idx="1002">
                  <c:v>1.6251632366922855E-2</c:v>
                </c:pt>
                <c:pt idx="1003">
                  <c:v>1.626816373658968E-2</c:v>
                </c:pt>
                <c:pt idx="1004">
                  <c:v>1.6328125572217068E-2</c:v>
                </c:pt>
                <c:pt idx="1005">
                  <c:v>1.6325761954359631E-2</c:v>
                </c:pt>
                <c:pt idx="1006">
                  <c:v>1.6512675563124819E-2</c:v>
                </c:pt>
                <c:pt idx="1007">
                  <c:v>1.6530074141278103E-2</c:v>
                </c:pt>
                <c:pt idx="1008">
                  <c:v>1.653089419628161E-2</c:v>
                </c:pt>
                <c:pt idx="1009">
                  <c:v>1.6535579888376454E-2</c:v>
                </c:pt>
                <c:pt idx="1010">
                  <c:v>1.6868690664558417E-2</c:v>
                </c:pt>
                <c:pt idx="1011">
                  <c:v>1.6932910956548797E-2</c:v>
                </c:pt>
                <c:pt idx="1012">
                  <c:v>1.6915148856689252E-2</c:v>
                </c:pt>
                <c:pt idx="1013">
                  <c:v>1.6812914211964725E-2</c:v>
                </c:pt>
                <c:pt idx="1014">
                  <c:v>1.6813216059686487E-2</c:v>
                </c:pt>
                <c:pt idx="1015">
                  <c:v>1.681506176006568E-2</c:v>
                </c:pt>
                <c:pt idx="1016">
                  <c:v>1.679242644242324E-2</c:v>
                </c:pt>
                <c:pt idx="1017">
                  <c:v>1.6793217749576442E-2</c:v>
                </c:pt>
                <c:pt idx="1018">
                  <c:v>1.681441192649346E-2</c:v>
                </c:pt>
                <c:pt idx="1019">
                  <c:v>1.6905355072068289E-2</c:v>
                </c:pt>
                <c:pt idx="1020">
                  <c:v>1.6910548990749039E-2</c:v>
                </c:pt>
                <c:pt idx="1021">
                  <c:v>1.68644198290205E-2</c:v>
                </c:pt>
                <c:pt idx="1022">
                  <c:v>1.6862871365003421E-2</c:v>
                </c:pt>
                <c:pt idx="1023">
                  <c:v>1.6877631825666241E-2</c:v>
                </c:pt>
                <c:pt idx="1024">
                  <c:v>1.6864839444651492E-2</c:v>
                </c:pt>
                <c:pt idx="1025">
                  <c:v>1.6823821118413299E-2</c:v>
                </c:pt>
                <c:pt idx="1026">
                  <c:v>1.6835386193683351E-2</c:v>
                </c:pt>
                <c:pt idx="1027">
                  <c:v>1.6872800400351749E-2</c:v>
                </c:pt>
                <c:pt idx="1028">
                  <c:v>1.6525504649600901E-2</c:v>
                </c:pt>
                <c:pt idx="1029">
                  <c:v>1.6492872213436344E-2</c:v>
                </c:pt>
                <c:pt idx="1030">
                  <c:v>1.6445102141985145E-2</c:v>
                </c:pt>
                <c:pt idx="1031">
                  <c:v>1.6445864933426289E-2</c:v>
                </c:pt>
                <c:pt idx="1032">
                  <c:v>1.6603196121221644E-2</c:v>
                </c:pt>
                <c:pt idx="1033">
                  <c:v>1.6682325587553209E-2</c:v>
                </c:pt>
                <c:pt idx="1034">
                  <c:v>1.6681557998916598E-2</c:v>
                </c:pt>
                <c:pt idx="1035">
                  <c:v>1.6685546537302805E-2</c:v>
                </c:pt>
                <c:pt idx="1036">
                  <c:v>1.6688514832167309E-2</c:v>
                </c:pt>
                <c:pt idx="1037">
                  <c:v>1.6889872185109695E-2</c:v>
                </c:pt>
                <c:pt idx="1038">
                  <c:v>1.691522517706039E-2</c:v>
                </c:pt>
                <c:pt idx="1039">
                  <c:v>1.6915521791567939E-2</c:v>
                </c:pt>
                <c:pt idx="1040">
                  <c:v>1.6907066661240554E-2</c:v>
                </c:pt>
                <c:pt idx="1041">
                  <c:v>1.6913982774207942E-2</c:v>
                </c:pt>
                <c:pt idx="1042">
                  <c:v>1.6907904211648835E-2</c:v>
                </c:pt>
                <c:pt idx="1043">
                  <c:v>1.6908691294255766E-2</c:v>
                </c:pt>
                <c:pt idx="1044">
                  <c:v>1.6919312940416483E-2</c:v>
                </c:pt>
                <c:pt idx="1045">
                  <c:v>1.6910523672575742E-2</c:v>
                </c:pt>
                <c:pt idx="1046">
                  <c:v>1.6921733266794664E-2</c:v>
                </c:pt>
                <c:pt idx="1047">
                  <c:v>1.693839834288682E-2</c:v>
                </c:pt>
                <c:pt idx="1048">
                  <c:v>1.6944485415232993E-2</c:v>
                </c:pt>
                <c:pt idx="1049">
                  <c:v>1.6915935665568899E-2</c:v>
                </c:pt>
                <c:pt idx="1050">
                  <c:v>1.6915293300833505E-2</c:v>
                </c:pt>
                <c:pt idx="1051">
                  <c:v>1.6910829817103078E-2</c:v>
                </c:pt>
                <c:pt idx="1052">
                  <c:v>1.6904042932651537E-2</c:v>
                </c:pt>
                <c:pt idx="1053">
                  <c:v>1.686872636213934E-2</c:v>
                </c:pt>
                <c:pt idx="1054">
                  <c:v>1.6862616901123336E-2</c:v>
                </c:pt>
                <c:pt idx="1055">
                  <c:v>1.6913201899752421E-2</c:v>
                </c:pt>
                <c:pt idx="1056">
                  <c:v>1.6904864421326205E-2</c:v>
                </c:pt>
                <c:pt idx="1057">
                  <c:v>1.6952447723994808E-2</c:v>
                </c:pt>
                <c:pt idx="1058">
                  <c:v>1.6965704010440688E-2</c:v>
                </c:pt>
                <c:pt idx="1059">
                  <c:v>1.6984180021599661E-2</c:v>
                </c:pt>
                <c:pt idx="1060">
                  <c:v>1.6999784007982036E-2</c:v>
                </c:pt>
                <c:pt idx="1061">
                  <c:v>1.7011262980071832E-2</c:v>
                </c:pt>
                <c:pt idx="1062">
                  <c:v>1.6968397556327213E-2</c:v>
                </c:pt>
                <c:pt idx="1063">
                  <c:v>1.6961278460233997E-2</c:v>
                </c:pt>
                <c:pt idx="1064">
                  <c:v>1.6932349691556468E-2</c:v>
                </c:pt>
                <c:pt idx="1065">
                  <c:v>1.6879078740389741E-2</c:v>
                </c:pt>
                <c:pt idx="1066">
                  <c:v>1.7148068209869055E-2</c:v>
                </c:pt>
                <c:pt idx="1067">
                  <c:v>1.7139590857585138E-2</c:v>
                </c:pt>
                <c:pt idx="1068">
                  <c:v>1.7137605614019592E-2</c:v>
                </c:pt>
                <c:pt idx="1069">
                  <c:v>1.7151231464753794E-2</c:v>
                </c:pt>
                <c:pt idx="1070">
                  <c:v>1.7237712600390115E-2</c:v>
                </c:pt>
                <c:pt idx="1071">
                  <c:v>1.7326393930535273E-2</c:v>
                </c:pt>
                <c:pt idx="1072">
                  <c:v>1.7415679040413922E-2</c:v>
                </c:pt>
                <c:pt idx="1073">
                  <c:v>1.7595486723234566E-2</c:v>
                </c:pt>
                <c:pt idx="1074">
                  <c:v>1.7680835449835817E-2</c:v>
                </c:pt>
                <c:pt idx="1075">
                  <c:v>1.7641786022549809E-2</c:v>
                </c:pt>
                <c:pt idx="1076">
                  <c:v>1.7626507285259406E-2</c:v>
                </c:pt>
                <c:pt idx="1077">
                  <c:v>1.7530312130024525E-2</c:v>
                </c:pt>
                <c:pt idx="1078">
                  <c:v>1.7479144254405801E-2</c:v>
                </c:pt>
                <c:pt idx="1079">
                  <c:v>1.7475988254361103E-2</c:v>
                </c:pt>
                <c:pt idx="1080">
                  <c:v>1.748172222866707E-2</c:v>
                </c:pt>
                <c:pt idx="1081">
                  <c:v>1.7524029416306486E-2</c:v>
                </c:pt>
                <c:pt idx="1082">
                  <c:v>1.7449490644014562E-2</c:v>
                </c:pt>
                <c:pt idx="1083">
                  <c:v>1.7454728291223878E-2</c:v>
                </c:pt>
                <c:pt idx="1084">
                  <c:v>1.7458237344367307E-2</c:v>
                </c:pt>
                <c:pt idx="1085">
                  <c:v>1.7401735009721597E-2</c:v>
                </c:pt>
                <c:pt idx="1086">
                  <c:v>1.7417283253096535E-2</c:v>
                </c:pt>
                <c:pt idx="1087">
                  <c:v>1.7415236495244454E-2</c:v>
                </c:pt>
                <c:pt idx="1088">
                  <c:v>1.7415213535359027E-2</c:v>
                </c:pt>
                <c:pt idx="1089">
                  <c:v>1.741476939976443E-2</c:v>
                </c:pt>
                <c:pt idx="1090">
                  <c:v>1.741072105753504E-2</c:v>
                </c:pt>
                <c:pt idx="1091">
                  <c:v>1.7387935010291743E-2</c:v>
                </c:pt>
                <c:pt idx="1092">
                  <c:v>1.7405513252271698E-2</c:v>
                </c:pt>
                <c:pt idx="1093">
                  <c:v>1.7414502610888657E-2</c:v>
                </c:pt>
                <c:pt idx="1094">
                  <c:v>1.745588118720464E-2</c:v>
                </c:pt>
                <c:pt idx="1095">
                  <c:v>1.7452536308760636E-2</c:v>
                </c:pt>
                <c:pt idx="1096">
                  <c:v>1.7413745247116579E-2</c:v>
                </c:pt>
                <c:pt idx="1097">
                  <c:v>1.7425079011294524E-2</c:v>
                </c:pt>
                <c:pt idx="1098">
                  <c:v>1.7496583203057046E-2</c:v>
                </c:pt>
                <c:pt idx="1099">
                  <c:v>1.7421005532670428E-2</c:v>
                </c:pt>
                <c:pt idx="1100">
                  <c:v>1.7548619542043231E-2</c:v>
                </c:pt>
                <c:pt idx="1101">
                  <c:v>1.7536835756245431E-2</c:v>
                </c:pt>
                <c:pt idx="1102">
                  <c:v>1.7522073329841955E-2</c:v>
                </c:pt>
                <c:pt idx="1103">
                  <c:v>1.7520256321397892E-2</c:v>
                </c:pt>
                <c:pt idx="1104">
                  <c:v>1.7517003285848324E-2</c:v>
                </c:pt>
                <c:pt idx="1105">
                  <c:v>1.7515646258466109E-2</c:v>
                </c:pt>
                <c:pt idx="1106">
                  <c:v>1.7529897764877671E-2</c:v>
                </c:pt>
                <c:pt idx="1107">
                  <c:v>1.7521343710684898E-2</c:v>
                </c:pt>
                <c:pt idx="1108">
                  <c:v>1.7549558006118088E-2</c:v>
                </c:pt>
                <c:pt idx="1109">
                  <c:v>1.7959424715205223E-2</c:v>
                </c:pt>
                <c:pt idx="1110">
                  <c:v>1.7960981514210706E-2</c:v>
                </c:pt>
                <c:pt idx="1111">
                  <c:v>1.7891330480384122E-2</c:v>
                </c:pt>
                <c:pt idx="1112">
                  <c:v>1.7951321092267193E-2</c:v>
                </c:pt>
                <c:pt idx="1113">
                  <c:v>1.7992130940921214E-2</c:v>
                </c:pt>
                <c:pt idx="1114">
                  <c:v>1.7984825707360388E-2</c:v>
                </c:pt>
                <c:pt idx="1115">
                  <c:v>1.8164806449363111E-2</c:v>
                </c:pt>
                <c:pt idx="1116">
                  <c:v>1.8280657300792008E-2</c:v>
                </c:pt>
                <c:pt idx="1117">
                  <c:v>1.8280841623421574E-2</c:v>
                </c:pt>
                <c:pt idx="1118">
                  <c:v>1.8302268914970773E-2</c:v>
                </c:pt>
                <c:pt idx="1119">
                  <c:v>1.8304074518706599E-2</c:v>
                </c:pt>
                <c:pt idx="1120">
                  <c:v>1.8527136770050006E-2</c:v>
                </c:pt>
                <c:pt idx="1121">
                  <c:v>1.8580012846303964E-2</c:v>
                </c:pt>
                <c:pt idx="1122">
                  <c:v>1.8447591174798408E-2</c:v>
                </c:pt>
                <c:pt idx="1123">
                  <c:v>1.8402885633426725E-2</c:v>
                </c:pt>
                <c:pt idx="1124">
                  <c:v>1.8393300971180811E-2</c:v>
                </c:pt>
                <c:pt idx="1125">
                  <c:v>1.8395933015218489E-2</c:v>
                </c:pt>
                <c:pt idx="1126">
                  <c:v>1.8391561035088266E-2</c:v>
                </c:pt>
                <c:pt idx="1127">
                  <c:v>1.8843326622464844E-2</c:v>
                </c:pt>
                <c:pt idx="1128">
                  <c:v>1.8761503757794073E-2</c:v>
                </c:pt>
                <c:pt idx="1129">
                  <c:v>1.8781084599894089E-2</c:v>
                </c:pt>
                <c:pt idx="1130">
                  <c:v>1.8973173594416758E-2</c:v>
                </c:pt>
                <c:pt idx="1131">
                  <c:v>1.8895996242010858E-2</c:v>
                </c:pt>
                <c:pt idx="1132">
                  <c:v>1.8912192263261175E-2</c:v>
                </c:pt>
                <c:pt idx="1133">
                  <c:v>1.8957831908303066E-2</c:v>
                </c:pt>
                <c:pt idx="1134">
                  <c:v>1.9015347452394242E-2</c:v>
                </c:pt>
                <c:pt idx="1135">
                  <c:v>1.9158581497440388E-2</c:v>
                </c:pt>
                <c:pt idx="1136">
                  <c:v>1.9215836230178338E-2</c:v>
                </c:pt>
                <c:pt idx="1137">
                  <c:v>1.9301055617391882E-2</c:v>
                </c:pt>
                <c:pt idx="1138">
                  <c:v>1.9300200936281833E-2</c:v>
                </c:pt>
                <c:pt idx="1139">
                  <c:v>1.9344683217414897E-2</c:v>
                </c:pt>
                <c:pt idx="1140">
                  <c:v>1.9516129281548864E-2</c:v>
                </c:pt>
                <c:pt idx="1141">
                  <c:v>1.956138100475208E-2</c:v>
                </c:pt>
                <c:pt idx="1142">
                  <c:v>1.9635003496847103E-2</c:v>
                </c:pt>
                <c:pt idx="1143">
                  <c:v>1.9577172609133376E-2</c:v>
                </c:pt>
                <c:pt idx="1144">
                  <c:v>1.9578588029858367E-2</c:v>
                </c:pt>
                <c:pt idx="1145">
                  <c:v>1.9554133090898169E-2</c:v>
                </c:pt>
                <c:pt idx="1146">
                  <c:v>1.9761368465472828E-2</c:v>
                </c:pt>
                <c:pt idx="1147">
                  <c:v>1.9771698526940898E-2</c:v>
                </c:pt>
                <c:pt idx="1148">
                  <c:v>1.9993185423330166E-2</c:v>
                </c:pt>
                <c:pt idx="1149">
                  <c:v>1.9957701415984238E-2</c:v>
                </c:pt>
                <c:pt idx="1150">
                  <c:v>2.0228172648744706E-2</c:v>
                </c:pt>
                <c:pt idx="1151">
                  <c:v>2.0234805346298866E-2</c:v>
                </c:pt>
                <c:pt idx="1152">
                  <c:v>2.0213533280727312E-2</c:v>
                </c:pt>
                <c:pt idx="1153">
                  <c:v>2.0212339505741736E-2</c:v>
                </c:pt>
                <c:pt idx="1154">
                  <c:v>2.0194866196466002E-2</c:v>
                </c:pt>
                <c:pt idx="1155">
                  <c:v>2.019462023502271E-2</c:v>
                </c:pt>
                <c:pt idx="1156">
                  <c:v>2.015973969208644E-2</c:v>
                </c:pt>
                <c:pt idx="1157">
                  <c:v>2.0907108761931102E-2</c:v>
                </c:pt>
                <c:pt idx="1158">
                  <c:v>2.0910260557356411E-2</c:v>
                </c:pt>
                <c:pt idx="1159">
                  <c:v>2.0898911207044586E-2</c:v>
                </c:pt>
                <c:pt idx="1160">
                  <c:v>2.1082617082683591E-2</c:v>
                </c:pt>
                <c:pt idx="1161">
                  <c:v>2.1110092798836126E-2</c:v>
                </c:pt>
                <c:pt idx="1162">
                  <c:v>2.1111047709195446E-2</c:v>
                </c:pt>
                <c:pt idx="1163">
                  <c:v>2.1190856606942074E-2</c:v>
                </c:pt>
                <c:pt idx="1164">
                  <c:v>2.1188088963159251E-2</c:v>
                </c:pt>
                <c:pt idx="1165">
                  <c:v>2.1361288386278449E-2</c:v>
                </c:pt>
                <c:pt idx="1166">
                  <c:v>2.2373518910986837E-2</c:v>
                </c:pt>
                <c:pt idx="1167">
                  <c:v>2.2366641208997243E-2</c:v>
                </c:pt>
                <c:pt idx="1168">
                  <c:v>2.2462184879573459E-2</c:v>
                </c:pt>
                <c:pt idx="1169">
                  <c:v>2.2363795974630386E-2</c:v>
                </c:pt>
                <c:pt idx="1170">
                  <c:v>2.2623871203902832E-2</c:v>
                </c:pt>
                <c:pt idx="1171">
                  <c:v>2.2640511102204431E-2</c:v>
                </c:pt>
                <c:pt idx="1172">
                  <c:v>2.3870245907143924E-2</c:v>
                </c:pt>
                <c:pt idx="1173">
                  <c:v>2.3875987248429334E-2</c:v>
                </c:pt>
                <c:pt idx="1174">
                  <c:v>2.4566622378609231E-2</c:v>
                </c:pt>
                <c:pt idx="1175">
                  <c:v>2.4660383535910279E-2</c:v>
                </c:pt>
                <c:pt idx="1176">
                  <c:v>2.4657862861243007E-2</c:v>
                </c:pt>
                <c:pt idx="1177">
                  <c:v>2.5621805276857625E-2</c:v>
                </c:pt>
                <c:pt idx="1178">
                  <c:v>2.5628145261537037E-2</c:v>
                </c:pt>
                <c:pt idx="1179">
                  <c:v>2.5616851717969458E-2</c:v>
                </c:pt>
                <c:pt idx="1180">
                  <c:v>2.5665960213930628E-2</c:v>
                </c:pt>
                <c:pt idx="1181">
                  <c:v>2.5674422364682349E-2</c:v>
                </c:pt>
                <c:pt idx="1182">
                  <c:v>2.568975172913077E-2</c:v>
                </c:pt>
                <c:pt idx="1183">
                  <c:v>2.5696468395645145E-2</c:v>
                </c:pt>
                <c:pt idx="1184">
                  <c:v>2.5732133660212188E-2</c:v>
                </c:pt>
                <c:pt idx="1185">
                  <c:v>2.5714357154325383E-2</c:v>
                </c:pt>
                <c:pt idx="1186">
                  <c:v>2.5657068164114841E-2</c:v>
                </c:pt>
                <c:pt idx="1187">
                  <c:v>2.5798594857010766E-2</c:v>
                </c:pt>
                <c:pt idx="1188">
                  <c:v>2.582664618754785E-2</c:v>
                </c:pt>
                <c:pt idx="1189">
                  <c:v>2.5827697627319204E-2</c:v>
                </c:pt>
                <c:pt idx="1190">
                  <c:v>2.580996365436853E-2</c:v>
                </c:pt>
                <c:pt idx="1191">
                  <c:v>2.5836728999837178E-2</c:v>
                </c:pt>
                <c:pt idx="1192">
                  <c:v>2.5832124485661946E-2</c:v>
                </c:pt>
                <c:pt idx="1193">
                  <c:v>2.5829253395123587E-2</c:v>
                </c:pt>
                <c:pt idx="1194">
                  <c:v>2.584057284323172E-2</c:v>
                </c:pt>
                <c:pt idx="1195">
                  <c:v>2.5962317929864819E-2</c:v>
                </c:pt>
                <c:pt idx="1196">
                  <c:v>2.5956790311838819E-2</c:v>
                </c:pt>
                <c:pt idx="1197">
                  <c:v>2.5971115314403468E-2</c:v>
                </c:pt>
                <c:pt idx="1198">
                  <c:v>2.6014075423412508E-2</c:v>
                </c:pt>
                <c:pt idx="1199">
                  <c:v>2.6013265476283069E-2</c:v>
                </c:pt>
                <c:pt idx="1200">
                  <c:v>2.6037566949189763E-2</c:v>
                </c:pt>
                <c:pt idx="1201">
                  <c:v>2.6007154468476318E-2</c:v>
                </c:pt>
                <c:pt idx="1202">
                  <c:v>2.5977111822544804E-2</c:v>
                </c:pt>
                <c:pt idx="1203">
                  <c:v>2.6001038019244471E-2</c:v>
                </c:pt>
                <c:pt idx="1204">
                  <c:v>2.6010258648616145E-2</c:v>
                </c:pt>
                <c:pt idx="1205">
                  <c:v>2.5994629303020642E-2</c:v>
                </c:pt>
                <c:pt idx="1206">
                  <c:v>2.6006405817322383E-2</c:v>
                </c:pt>
                <c:pt idx="1207">
                  <c:v>2.5997979845182224E-2</c:v>
                </c:pt>
                <c:pt idx="1208">
                  <c:v>2.5979857859630247E-2</c:v>
                </c:pt>
                <c:pt idx="1209">
                  <c:v>2.5993887056969912E-2</c:v>
                </c:pt>
                <c:pt idx="1210">
                  <c:v>2.5699104586540029E-2</c:v>
                </c:pt>
                <c:pt idx="1211">
                  <c:v>2.5629181889188512E-2</c:v>
                </c:pt>
                <c:pt idx="1212">
                  <c:v>2.5634310102634304E-2</c:v>
                </c:pt>
                <c:pt idx="1213">
                  <c:v>2.5636151870532729E-2</c:v>
                </c:pt>
                <c:pt idx="1214">
                  <c:v>2.5522494213514275E-2</c:v>
                </c:pt>
                <c:pt idx="1215">
                  <c:v>2.5522491721471446E-2</c:v>
                </c:pt>
                <c:pt idx="1216">
                  <c:v>2.5525307334462882E-2</c:v>
                </c:pt>
                <c:pt idx="1217">
                  <c:v>2.5403844548047293E-2</c:v>
                </c:pt>
                <c:pt idx="1218">
                  <c:v>2.5396037308372334E-2</c:v>
                </c:pt>
                <c:pt idx="1219">
                  <c:v>2.5405128156444828E-2</c:v>
                </c:pt>
                <c:pt idx="1220">
                  <c:v>2.5291850588511522E-2</c:v>
                </c:pt>
                <c:pt idx="1221">
                  <c:v>2.5312780029444065E-2</c:v>
                </c:pt>
                <c:pt idx="1222">
                  <c:v>2.530779367480273E-2</c:v>
                </c:pt>
                <c:pt idx="1223">
                  <c:v>2.5317579355638272E-2</c:v>
                </c:pt>
                <c:pt idx="1224">
                  <c:v>2.5320429755740569E-2</c:v>
                </c:pt>
                <c:pt idx="1225">
                  <c:v>2.5298114027218897E-2</c:v>
                </c:pt>
                <c:pt idx="1226">
                  <c:v>2.5253472592818991E-2</c:v>
                </c:pt>
                <c:pt idx="1227">
                  <c:v>2.5245417395609624E-2</c:v>
                </c:pt>
                <c:pt idx="1228">
                  <c:v>2.5238345799261888E-2</c:v>
                </c:pt>
                <c:pt idx="1229">
                  <c:v>2.5238322456546107E-2</c:v>
                </c:pt>
                <c:pt idx="1230">
                  <c:v>2.5238285979076056E-2</c:v>
                </c:pt>
                <c:pt idx="1231">
                  <c:v>2.523687927390629E-2</c:v>
                </c:pt>
                <c:pt idx="1232">
                  <c:v>2.5238757772370991E-2</c:v>
                </c:pt>
                <c:pt idx="1233">
                  <c:v>2.5239159558346734E-2</c:v>
                </c:pt>
                <c:pt idx="1234">
                  <c:v>2.5242829338141523E-2</c:v>
                </c:pt>
                <c:pt idx="1235">
                  <c:v>2.5242294312838903E-2</c:v>
                </c:pt>
                <c:pt idx="1236">
                  <c:v>2.5247341386925807E-2</c:v>
                </c:pt>
                <c:pt idx="1237">
                  <c:v>2.5247343104233568E-2</c:v>
                </c:pt>
                <c:pt idx="1238">
                  <c:v>2.5255501043286062E-2</c:v>
                </c:pt>
                <c:pt idx="1239">
                  <c:v>2.5244263464242956E-2</c:v>
                </c:pt>
                <c:pt idx="1240">
                  <c:v>2.5254322923197244E-2</c:v>
                </c:pt>
                <c:pt idx="1241">
                  <c:v>2.5226295993461122E-2</c:v>
                </c:pt>
                <c:pt idx="1242">
                  <c:v>2.522751048896673E-2</c:v>
                </c:pt>
                <c:pt idx="1243">
                  <c:v>2.5220126631924897E-2</c:v>
                </c:pt>
                <c:pt idx="1244">
                  <c:v>2.5219393601083596E-2</c:v>
                </c:pt>
                <c:pt idx="1245">
                  <c:v>2.5218869107021785E-2</c:v>
                </c:pt>
                <c:pt idx="1246">
                  <c:v>2.5157024111230875E-2</c:v>
                </c:pt>
                <c:pt idx="1247">
                  <c:v>2.5144270717153715E-2</c:v>
                </c:pt>
                <c:pt idx="1248">
                  <c:v>2.5144499141352923E-2</c:v>
                </c:pt>
                <c:pt idx="1249">
                  <c:v>2.5158198690314926E-2</c:v>
                </c:pt>
                <c:pt idx="1250">
                  <c:v>2.5100299431569328E-2</c:v>
                </c:pt>
                <c:pt idx="1251">
                  <c:v>2.5091156858985695E-2</c:v>
                </c:pt>
                <c:pt idx="1252">
                  <c:v>2.5090734334811404E-2</c:v>
                </c:pt>
                <c:pt idx="1253">
                  <c:v>2.5092679659913283E-2</c:v>
                </c:pt>
                <c:pt idx="1254">
                  <c:v>2.5090210844072435E-2</c:v>
                </c:pt>
                <c:pt idx="1255">
                  <c:v>2.5083033784663457E-2</c:v>
                </c:pt>
                <c:pt idx="1256">
                  <c:v>2.5078440104750445E-2</c:v>
                </c:pt>
                <c:pt idx="1257">
                  <c:v>2.5094193063413778E-2</c:v>
                </c:pt>
                <c:pt idx="1258">
                  <c:v>2.5106564541897865E-2</c:v>
                </c:pt>
                <c:pt idx="1259">
                  <c:v>2.5108548252740139E-2</c:v>
                </c:pt>
                <c:pt idx="1260">
                  <c:v>2.5119956451085352E-2</c:v>
                </c:pt>
                <c:pt idx="1261">
                  <c:v>2.5113835745277466E-2</c:v>
                </c:pt>
                <c:pt idx="1262">
                  <c:v>2.5098785248484488E-2</c:v>
                </c:pt>
                <c:pt idx="1263">
                  <c:v>2.5103008149863028E-2</c:v>
                </c:pt>
                <c:pt idx="1264">
                  <c:v>2.5119693697505135E-2</c:v>
                </c:pt>
                <c:pt idx="1265">
                  <c:v>2.5123363086304154E-2</c:v>
                </c:pt>
                <c:pt idx="1266">
                  <c:v>2.5142065406568246E-2</c:v>
                </c:pt>
                <c:pt idx="1267">
                  <c:v>2.5192197215979581E-2</c:v>
                </c:pt>
                <c:pt idx="1268">
                  <c:v>2.5198773686039035E-2</c:v>
                </c:pt>
                <c:pt idx="1269">
                  <c:v>2.5201513363573902E-2</c:v>
                </c:pt>
                <c:pt idx="1270">
                  <c:v>2.5198778108135766E-2</c:v>
                </c:pt>
                <c:pt idx="1271">
                  <c:v>2.5198517045588002E-2</c:v>
                </c:pt>
                <c:pt idx="1272">
                  <c:v>2.5149662863767321E-2</c:v>
                </c:pt>
                <c:pt idx="1273">
                  <c:v>2.5151626692738953E-2</c:v>
                </c:pt>
                <c:pt idx="1274">
                  <c:v>2.515098017006645E-2</c:v>
                </c:pt>
                <c:pt idx="1275">
                  <c:v>2.5153078462087426E-2</c:v>
                </c:pt>
                <c:pt idx="1276">
                  <c:v>2.511574888732836E-2</c:v>
                </c:pt>
                <c:pt idx="1277">
                  <c:v>2.507776255903639E-2</c:v>
                </c:pt>
                <c:pt idx="1278">
                  <c:v>2.5063187108540008E-2</c:v>
                </c:pt>
                <c:pt idx="1279">
                  <c:v>2.5023060425012671E-2</c:v>
                </c:pt>
                <c:pt idx="1280">
                  <c:v>2.5032436426738119E-2</c:v>
                </c:pt>
                <c:pt idx="1281">
                  <c:v>2.5103868767508811E-2</c:v>
                </c:pt>
                <c:pt idx="1282">
                  <c:v>2.5097208417601949E-2</c:v>
                </c:pt>
                <c:pt idx="1283">
                  <c:v>2.5138945671659134E-2</c:v>
                </c:pt>
                <c:pt idx="1284">
                  <c:v>2.5147351232937591E-2</c:v>
                </c:pt>
                <c:pt idx="1285">
                  <c:v>2.514631370369359E-2</c:v>
                </c:pt>
                <c:pt idx="1286">
                  <c:v>2.512319164043271E-2</c:v>
                </c:pt>
                <c:pt idx="1287">
                  <c:v>2.512315071723676E-2</c:v>
                </c:pt>
                <c:pt idx="1288">
                  <c:v>2.5126586716630928E-2</c:v>
                </c:pt>
                <c:pt idx="1289">
                  <c:v>2.5102438156411548E-2</c:v>
                </c:pt>
                <c:pt idx="1290">
                  <c:v>2.5090463235473596E-2</c:v>
                </c:pt>
                <c:pt idx="1291">
                  <c:v>2.4964537433649708E-2</c:v>
                </c:pt>
                <c:pt idx="1292">
                  <c:v>2.4969533225482562E-2</c:v>
                </c:pt>
                <c:pt idx="1293">
                  <c:v>2.4978405871119502E-2</c:v>
                </c:pt>
                <c:pt idx="1294">
                  <c:v>2.4979007701541819E-2</c:v>
                </c:pt>
                <c:pt idx="1295">
                  <c:v>2.4971005994158052E-2</c:v>
                </c:pt>
                <c:pt idx="1296">
                  <c:v>2.4968659889483366E-2</c:v>
                </c:pt>
                <c:pt idx="1297">
                  <c:v>2.4971096239085951E-2</c:v>
                </c:pt>
                <c:pt idx="1298">
                  <c:v>2.4962826142339516E-2</c:v>
                </c:pt>
                <c:pt idx="1299">
                  <c:v>2.4962003821133123E-2</c:v>
                </c:pt>
                <c:pt idx="1300">
                  <c:v>2.495186756223133E-2</c:v>
                </c:pt>
                <c:pt idx="1301">
                  <c:v>2.4937529009060967E-2</c:v>
                </c:pt>
                <c:pt idx="1302">
                  <c:v>2.4601821537873811E-2</c:v>
                </c:pt>
                <c:pt idx="1303">
                  <c:v>2.4600481469446083E-2</c:v>
                </c:pt>
                <c:pt idx="1304">
                  <c:v>2.4559175131883011E-2</c:v>
                </c:pt>
                <c:pt idx="1305">
                  <c:v>2.4561327826969383E-2</c:v>
                </c:pt>
                <c:pt idx="1306">
                  <c:v>2.4437921399136784E-2</c:v>
                </c:pt>
                <c:pt idx="1307">
                  <c:v>2.4440943123510896E-2</c:v>
                </c:pt>
                <c:pt idx="1308">
                  <c:v>2.4440919366214984E-2</c:v>
                </c:pt>
                <c:pt idx="1309">
                  <c:v>2.4436267871520853E-2</c:v>
                </c:pt>
                <c:pt idx="1310">
                  <c:v>2.4221777449898597E-2</c:v>
                </c:pt>
                <c:pt idx="1311">
                  <c:v>2.4167311321270427E-2</c:v>
                </c:pt>
                <c:pt idx="1312">
                  <c:v>2.4155082555356418E-2</c:v>
                </c:pt>
                <c:pt idx="1313">
                  <c:v>2.4165659679174344E-2</c:v>
                </c:pt>
                <c:pt idx="1314">
                  <c:v>2.4167105843169692E-2</c:v>
                </c:pt>
                <c:pt idx="1315">
                  <c:v>2.4161794236716355E-2</c:v>
                </c:pt>
                <c:pt idx="1316">
                  <c:v>2.4151874829115953E-2</c:v>
                </c:pt>
                <c:pt idx="1317">
                  <c:v>2.416344630085171E-2</c:v>
                </c:pt>
                <c:pt idx="1318">
                  <c:v>2.4225170691506915E-2</c:v>
                </c:pt>
                <c:pt idx="1319">
                  <c:v>2.4165472041092907E-2</c:v>
                </c:pt>
                <c:pt idx="1320">
                  <c:v>2.417901522670151E-2</c:v>
                </c:pt>
                <c:pt idx="1321">
                  <c:v>2.416995954637844E-2</c:v>
                </c:pt>
                <c:pt idx="1322">
                  <c:v>2.417962891982102E-2</c:v>
                </c:pt>
                <c:pt idx="1323">
                  <c:v>2.416775528422254E-2</c:v>
                </c:pt>
                <c:pt idx="1324">
                  <c:v>2.4172018343375547E-2</c:v>
                </c:pt>
                <c:pt idx="1325">
                  <c:v>2.4217591210580897E-2</c:v>
                </c:pt>
                <c:pt idx="1326">
                  <c:v>2.4201092946493242E-2</c:v>
                </c:pt>
                <c:pt idx="1327">
                  <c:v>2.417273579347674E-2</c:v>
                </c:pt>
                <c:pt idx="1328">
                  <c:v>2.4213145719924646E-2</c:v>
                </c:pt>
                <c:pt idx="1329">
                  <c:v>2.4210554454591554E-2</c:v>
                </c:pt>
                <c:pt idx="1330">
                  <c:v>2.4217195718821107E-2</c:v>
                </c:pt>
                <c:pt idx="1331">
                  <c:v>2.4221102952724966E-2</c:v>
                </c:pt>
                <c:pt idx="1332">
                  <c:v>2.412342971646509E-2</c:v>
                </c:pt>
                <c:pt idx="1333">
                  <c:v>2.4154762544852451E-2</c:v>
                </c:pt>
                <c:pt idx="1334">
                  <c:v>2.4158816011794589E-2</c:v>
                </c:pt>
                <c:pt idx="1335">
                  <c:v>2.4158462806685908E-2</c:v>
                </c:pt>
                <c:pt idx="1336">
                  <c:v>2.4175387652726452E-2</c:v>
                </c:pt>
                <c:pt idx="1337">
                  <c:v>2.4045728120562791E-2</c:v>
                </c:pt>
                <c:pt idx="1338">
                  <c:v>2.4027687318899395E-2</c:v>
                </c:pt>
                <c:pt idx="1339">
                  <c:v>2.403710188275196E-2</c:v>
                </c:pt>
                <c:pt idx="1340">
                  <c:v>2.4042397169879829E-2</c:v>
                </c:pt>
                <c:pt idx="1341">
                  <c:v>2.4138594361707576E-2</c:v>
                </c:pt>
                <c:pt idx="1342">
                  <c:v>2.4138545654563155E-2</c:v>
                </c:pt>
                <c:pt idx="1343">
                  <c:v>2.4125159203367264E-2</c:v>
                </c:pt>
                <c:pt idx="1344">
                  <c:v>2.4125012504291114E-2</c:v>
                </c:pt>
                <c:pt idx="1345">
                  <c:v>2.4126580071499589E-2</c:v>
                </c:pt>
                <c:pt idx="1346">
                  <c:v>2.4122924284203224E-2</c:v>
                </c:pt>
                <c:pt idx="1347">
                  <c:v>2.4105995442469486E-2</c:v>
                </c:pt>
                <c:pt idx="1348">
                  <c:v>2.4119141768196573E-2</c:v>
                </c:pt>
                <c:pt idx="1349">
                  <c:v>2.4124852497353626E-2</c:v>
                </c:pt>
                <c:pt idx="1350">
                  <c:v>2.4126300799339768E-2</c:v>
                </c:pt>
                <c:pt idx="1351">
                  <c:v>2.4130679609059544E-2</c:v>
                </c:pt>
                <c:pt idx="1352">
                  <c:v>2.4115456569689622E-2</c:v>
                </c:pt>
                <c:pt idx="1353">
                  <c:v>2.4117311893633055E-2</c:v>
                </c:pt>
                <c:pt idx="1354">
                  <c:v>2.4123560444329256E-2</c:v>
                </c:pt>
                <c:pt idx="1355">
                  <c:v>2.4103985091411664E-2</c:v>
                </c:pt>
                <c:pt idx="1356">
                  <c:v>2.4102510824101264E-2</c:v>
                </c:pt>
                <c:pt idx="1357">
                  <c:v>2.404619742934749E-2</c:v>
                </c:pt>
                <c:pt idx="1358">
                  <c:v>2.4031763354729625E-2</c:v>
                </c:pt>
                <c:pt idx="1359">
                  <c:v>2.4025642759933848E-2</c:v>
                </c:pt>
                <c:pt idx="1360">
                  <c:v>2.4042172143939004E-2</c:v>
                </c:pt>
                <c:pt idx="1361">
                  <c:v>2.403777614151912E-2</c:v>
                </c:pt>
                <c:pt idx="1362">
                  <c:v>2.4050380025105136E-2</c:v>
                </c:pt>
                <c:pt idx="1363">
                  <c:v>2.4046504486414651E-2</c:v>
                </c:pt>
                <c:pt idx="1364">
                  <c:v>2.4046409107174413E-2</c:v>
                </c:pt>
                <c:pt idx="1365">
                  <c:v>2.4047774119652653E-2</c:v>
                </c:pt>
                <c:pt idx="1366">
                  <c:v>2.3877320934721346E-2</c:v>
                </c:pt>
                <c:pt idx="1367">
                  <c:v>2.3876048880511289E-2</c:v>
                </c:pt>
                <c:pt idx="1368">
                  <c:v>2.3877825578602147E-2</c:v>
                </c:pt>
                <c:pt idx="1369">
                  <c:v>2.3870841063195865E-2</c:v>
                </c:pt>
                <c:pt idx="1370">
                  <c:v>2.3773431475647692E-2</c:v>
                </c:pt>
                <c:pt idx="1371">
                  <c:v>2.3705073674797392E-2</c:v>
                </c:pt>
                <c:pt idx="1372">
                  <c:v>2.3616155041835389E-2</c:v>
                </c:pt>
                <c:pt idx="1373">
                  <c:v>2.3491951931134399E-2</c:v>
                </c:pt>
                <c:pt idx="1374">
                  <c:v>2.3442736757733264E-2</c:v>
                </c:pt>
                <c:pt idx="1375">
                  <c:v>2.3399371327204432E-2</c:v>
                </c:pt>
                <c:pt idx="1376">
                  <c:v>2.3487888844053895E-2</c:v>
                </c:pt>
                <c:pt idx="1377">
                  <c:v>2.3491113135176638E-2</c:v>
                </c:pt>
                <c:pt idx="1378">
                  <c:v>2.3510291090579616E-2</c:v>
                </c:pt>
                <c:pt idx="1379">
                  <c:v>2.3508804056737064E-2</c:v>
                </c:pt>
                <c:pt idx="1380">
                  <c:v>2.3515958828916952E-2</c:v>
                </c:pt>
                <c:pt idx="1381">
                  <c:v>2.3481885264621007E-2</c:v>
                </c:pt>
                <c:pt idx="1382">
                  <c:v>2.3480584024563364E-2</c:v>
                </c:pt>
                <c:pt idx="1383">
                  <c:v>2.3475663804872548E-2</c:v>
                </c:pt>
                <c:pt idx="1384">
                  <c:v>2.3482231782699876E-2</c:v>
                </c:pt>
                <c:pt idx="1385">
                  <c:v>2.3485503716129147E-2</c:v>
                </c:pt>
                <c:pt idx="1386">
                  <c:v>2.3473198442064441E-2</c:v>
                </c:pt>
                <c:pt idx="1387">
                  <c:v>2.3496888056574662E-2</c:v>
                </c:pt>
                <c:pt idx="1388">
                  <c:v>2.3711153096683018E-2</c:v>
                </c:pt>
                <c:pt idx="1389">
                  <c:v>2.3710604278319624E-2</c:v>
                </c:pt>
                <c:pt idx="1390">
                  <c:v>2.3761585694850873E-2</c:v>
                </c:pt>
                <c:pt idx="1391">
                  <c:v>2.3758582110855554E-2</c:v>
                </c:pt>
                <c:pt idx="1392">
                  <c:v>2.3763127341495827E-2</c:v>
                </c:pt>
                <c:pt idx="1393">
                  <c:v>2.3760674664905182E-2</c:v>
                </c:pt>
                <c:pt idx="1394">
                  <c:v>2.3756839003779982E-2</c:v>
                </c:pt>
                <c:pt idx="1395">
                  <c:v>2.3758986960761199E-2</c:v>
                </c:pt>
                <c:pt idx="1396">
                  <c:v>2.3797218533030459E-2</c:v>
                </c:pt>
                <c:pt idx="1397">
                  <c:v>2.3820907157863457E-2</c:v>
                </c:pt>
                <c:pt idx="1398">
                  <c:v>2.3771947644704954E-2</c:v>
                </c:pt>
                <c:pt idx="1399">
                  <c:v>2.3742993812966136E-2</c:v>
                </c:pt>
                <c:pt idx="1400">
                  <c:v>2.3656173885695835E-2</c:v>
                </c:pt>
                <c:pt idx="1401">
                  <c:v>2.3640987509923942E-2</c:v>
                </c:pt>
                <c:pt idx="1402">
                  <c:v>2.3629434899840703E-2</c:v>
                </c:pt>
                <c:pt idx="1403">
                  <c:v>2.3631720551011589E-2</c:v>
                </c:pt>
                <c:pt idx="1404">
                  <c:v>2.3635582381412206E-2</c:v>
                </c:pt>
                <c:pt idx="1405">
                  <c:v>2.3640735251623531E-2</c:v>
                </c:pt>
                <c:pt idx="1406">
                  <c:v>2.3627221562125114E-2</c:v>
                </c:pt>
                <c:pt idx="1407">
                  <c:v>2.3626413542319983E-2</c:v>
                </c:pt>
                <c:pt idx="1408">
                  <c:v>2.3591822809763106E-2</c:v>
                </c:pt>
                <c:pt idx="1409">
                  <c:v>2.3303184881921447E-2</c:v>
                </c:pt>
                <c:pt idx="1410">
                  <c:v>2.3313494881317606E-2</c:v>
                </c:pt>
                <c:pt idx="1411">
                  <c:v>2.3268333082426058E-2</c:v>
                </c:pt>
                <c:pt idx="1412">
                  <c:v>2.3215114565300548E-2</c:v>
                </c:pt>
                <c:pt idx="1413">
                  <c:v>2.3210947599456515E-2</c:v>
                </c:pt>
                <c:pt idx="1414">
                  <c:v>2.3212142567974433E-2</c:v>
                </c:pt>
                <c:pt idx="1415">
                  <c:v>2.3057825546010696E-2</c:v>
                </c:pt>
                <c:pt idx="1416">
                  <c:v>2.2905549571468401E-2</c:v>
                </c:pt>
                <c:pt idx="1417">
                  <c:v>2.290608250540406E-2</c:v>
                </c:pt>
                <c:pt idx="1418">
                  <c:v>2.2863594945192588E-2</c:v>
                </c:pt>
                <c:pt idx="1419">
                  <c:v>2.2871464183979263E-2</c:v>
                </c:pt>
                <c:pt idx="1420">
                  <c:v>2.2694107788615966E-2</c:v>
                </c:pt>
                <c:pt idx="1421">
                  <c:v>2.2663003435893059E-2</c:v>
                </c:pt>
                <c:pt idx="1422">
                  <c:v>2.267749881784159E-2</c:v>
                </c:pt>
                <c:pt idx="1423">
                  <c:v>2.2687962519577557E-2</c:v>
                </c:pt>
                <c:pt idx="1424">
                  <c:v>2.2687109632371558E-2</c:v>
                </c:pt>
                <c:pt idx="1425">
                  <c:v>2.2683133868557886E-2</c:v>
                </c:pt>
                <c:pt idx="1426">
                  <c:v>2.2694954717702508E-2</c:v>
                </c:pt>
                <c:pt idx="1427">
                  <c:v>2.2290819575568256E-2</c:v>
                </c:pt>
                <c:pt idx="1428">
                  <c:v>2.2307248405201419E-2</c:v>
                </c:pt>
                <c:pt idx="1429">
                  <c:v>2.2278653356536886E-2</c:v>
                </c:pt>
                <c:pt idx="1430">
                  <c:v>2.2280785929801494E-2</c:v>
                </c:pt>
                <c:pt idx="1431">
                  <c:v>2.2272313041787895E-2</c:v>
                </c:pt>
                <c:pt idx="1432">
                  <c:v>2.2243769039244344E-2</c:v>
                </c:pt>
                <c:pt idx="1433">
                  <c:v>2.2194858717778317E-2</c:v>
                </c:pt>
                <c:pt idx="1434">
                  <c:v>2.2157094443820594E-2</c:v>
                </c:pt>
                <c:pt idx="1435">
                  <c:v>2.2003912532689417E-2</c:v>
                </c:pt>
                <c:pt idx="1436">
                  <c:v>2.1937324147004195E-2</c:v>
                </c:pt>
                <c:pt idx="1437">
                  <c:v>2.187064631273988E-2</c:v>
                </c:pt>
                <c:pt idx="1438">
                  <c:v>2.1877927617924599E-2</c:v>
                </c:pt>
                <c:pt idx="1439">
                  <c:v>2.1867497801889148E-2</c:v>
                </c:pt>
                <c:pt idx="1440">
                  <c:v>2.1678767174364948E-2</c:v>
                </c:pt>
                <c:pt idx="1441">
                  <c:v>2.162983584167406E-2</c:v>
                </c:pt>
                <c:pt idx="1442">
                  <c:v>2.1490715570100162E-2</c:v>
                </c:pt>
                <c:pt idx="1443">
                  <c:v>2.1487808026378334E-2</c:v>
                </c:pt>
                <c:pt idx="1444">
                  <c:v>2.1483117158561164E-2</c:v>
                </c:pt>
                <c:pt idx="1445">
                  <c:v>2.1481138742240571E-2</c:v>
                </c:pt>
                <c:pt idx="1446">
                  <c:v>2.13153124831322E-2</c:v>
                </c:pt>
                <c:pt idx="1447">
                  <c:v>2.1314892787882272E-2</c:v>
                </c:pt>
                <c:pt idx="1448">
                  <c:v>2.1056785786253855E-2</c:v>
                </c:pt>
                <c:pt idx="1449">
                  <c:v>2.1058959571106407E-2</c:v>
                </c:pt>
                <c:pt idx="1450">
                  <c:v>2.0845100510599485E-2</c:v>
                </c:pt>
                <c:pt idx="1451">
                  <c:v>2.0834621970801371E-2</c:v>
                </c:pt>
                <c:pt idx="1452">
                  <c:v>2.0834570224789042E-2</c:v>
                </c:pt>
                <c:pt idx="1453">
                  <c:v>2.0858239435800164E-2</c:v>
                </c:pt>
                <c:pt idx="1454">
                  <c:v>2.0748071519857129E-2</c:v>
                </c:pt>
                <c:pt idx="1455">
                  <c:v>2.0755610905777686E-2</c:v>
                </c:pt>
                <c:pt idx="1456">
                  <c:v>2.0737466897459079E-2</c:v>
                </c:pt>
                <c:pt idx="1457">
                  <c:v>1.9924128974014244E-2</c:v>
                </c:pt>
                <c:pt idx="1458">
                  <c:v>1.9962293463582054E-2</c:v>
                </c:pt>
                <c:pt idx="1459">
                  <c:v>2.0026574581954247E-2</c:v>
                </c:pt>
                <c:pt idx="1460">
                  <c:v>1.9862640235469711E-2</c:v>
                </c:pt>
                <c:pt idx="1461">
                  <c:v>1.9831199387395762E-2</c:v>
                </c:pt>
                <c:pt idx="1462">
                  <c:v>1.9838895731415038E-2</c:v>
                </c:pt>
                <c:pt idx="1463">
                  <c:v>1.9771615498244608E-2</c:v>
                </c:pt>
                <c:pt idx="1464">
                  <c:v>1.9769972073752203E-2</c:v>
                </c:pt>
                <c:pt idx="1465">
                  <c:v>1.9530185301135285E-2</c:v>
                </c:pt>
                <c:pt idx="1466">
                  <c:v>1.8272791908315933E-2</c:v>
                </c:pt>
                <c:pt idx="1467">
                  <c:v>1.8268619012742262E-2</c:v>
                </c:pt>
                <c:pt idx="1468">
                  <c:v>1.8126952825528245E-2</c:v>
                </c:pt>
                <c:pt idx="1469">
                  <c:v>1.8140113174267308E-2</c:v>
                </c:pt>
                <c:pt idx="1470">
                  <c:v>1.7870160515266468E-2</c:v>
                </c:pt>
                <c:pt idx="1471">
                  <c:v>1.7823570981576255E-2</c:v>
                </c:pt>
                <c:pt idx="1472">
                  <c:v>1.6228278570918284E-2</c:v>
                </c:pt>
                <c:pt idx="1473">
                  <c:v>1.6309293233981007E-2</c:v>
                </c:pt>
                <c:pt idx="1474">
                  <c:v>1.531466043576123E-2</c:v>
                </c:pt>
                <c:pt idx="1475">
                  <c:v>1.5169487852451561E-2</c:v>
                </c:pt>
                <c:pt idx="1476">
                  <c:v>1.5043733180306286E-2</c:v>
                </c:pt>
                <c:pt idx="1477">
                  <c:v>1.3408050306528438E-2</c:v>
                </c:pt>
                <c:pt idx="1478">
                  <c:v>1.3406445907702073E-2</c:v>
                </c:pt>
                <c:pt idx="1479">
                  <c:v>1.3347341093061528E-2</c:v>
                </c:pt>
                <c:pt idx="1480">
                  <c:v>1.3242214436874374E-2</c:v>
                </c:pt>
                <c:pt idx="1481">
                  <c:v>1.322897600274334E-2</c:v>
                </c:pt>
                <c:pt idx="1482">
                  <c:v>1.3221114758324793E-2</c:v>
                </c:pt>
                <c:pt idx="1483">
                  <c:v>1.3373778190371131E-2</c:v>
                </c:pt>
                <c:pt idx="1484">
                  <c:v>1.3330343445643393E-2</c:v>
                </c:pt>
                <c:pt idx="1485">
                  <c:v>1.3330330525413369E-2</c:v>
                </c:pt>
                <c:pt idx="1486">
                  <c:v>1.3318522401767539E-2</c:v>
                </c:pt>
                <c:pt idx="1487">
                  <c:v>1.3048363593586625E-2</c:v>
                </c:pt>
                <c:pt idx="1488">
                  <c:v>1.303615407477357E-2</c:v>
                </c:pt>
                <c:pt idx="1489">
                  <c:v>1.3154800805390617E-2</c:v>
                </c:pt>
                <c:pt idx="1490">
                  <c:v>1.3154595278816182E-2</c:v>
                </c:pt>
                <c:pt idx="1491">
                  <c:v>1.3106258237579578E-2</c:v>
                </c:pt>
                <c:pt idx="1492">
                  <c:v>1.3093428792416092E-2</c:v>
                </c:pt>
                <c:pt idx="1493">
                  <c:v>1.3086510969584688E-2</c:v>
                </c:pt>
                <c:pt idx="1494">
                  <c:v>1.321240040908968E-2</c:v>
                </c:pt>
                <c:pt idx="1495">
                  <c:v>1.2946541503417501E-2</c:v>
                </c:pt>
                <c:pt idx="1496">
                  <c:v>1.2940727278964684E-2</c:v>
                </c:pt>
                <c:pt idx="1497">
                  <c:v>1.2921575128201622E-2</c:v>
                </c:pt>
                <c:pt idx="1498">
                  <c:v>1.2847326326307399E-2</c:v>
                </c:pt>
                <c:pt idx="1499">
                  <c:v>1.287748752289887E-2</c:v>
                </c:pt>
                <c:pt idx="1500">
                  <c:v>1.2921589313911509E-2</c:v>
                </c:pt>
                <c:pt idx="1501">
                  <c:v>1.2919875499578881E-2</c:v>
                </c:pt>
                <c:pt idx="1502">
                  <c:v>1.2957846380357182E-2</c:v>
                </c:pt>
                <c:pt idx="1503">
                  <c:v>1.2915989024450862E-2</c:v>
                </c:pt>
                <c:pt idx="1504">
                  <c:v>1.2999781873274515E-2</c:v>
                </c:pt>
                <c:pt idx="1505">
                  <c:v>1.300655242116682E-2</c:v>
                </c:pt>
                <c:pt idx="1506">
                  <c:v>1.3066844716718991E-2</c:v>
                </c:pt>
                <c:pt idx="1507">
                  <c:v>1.3355382926458685E-2</c:v>
                </c:pt>
                <c:pt idx="1508">
                  <c:v>1.3346289641356359E-2</c:v>
                </c:pt>
                <c:pt idx="1509">
                  <c:v>1.3351501898362275E-2</c:v>
                </c:pt>
                <c:pt idx="1510">
                  <c:v>1.3354774041517709E-2</c:v>
                </c:pt>
                <c:pt idx="1511">
                  <c:v>1.3373581283883461E-2</c:v>
                </c:pt>
                <c:pt idx="1512">
                  <c:v>1.3406389945727222E-2</c:v>
                </c:pt>
                <c:pt idx="1513">
                  <c:v>1.3406372390861369E-2</c:v>
                </c:pt>
                <c:pt idx="1514">
                  <c:v>1.3408737786048329E-2</c:v>
                </c:pt>
                <c:pt idx="1515">
                  <c:v>1.3378414256729603E-2</c:v>
                </c:pt>
                <c:pt idx="1516">
                  <c:v>1.337941202763674E-2</c:v>
                </c:pt>
                <c:pt idx="1517">
                  <c:v>1.3361032328821505E-2</c:v>
                </c:pt>
                <c:pt idx="1518">
                  <c:v>1.336411865373506E-2</c:v>
                </c:pt>
                <c:pt idx="1519">
                  <c:v>1.3345912760807562E-2</c:v>
                </c:pt>
                <c:pt idx="1520">
                  <c:v>1.3335735381019455E-2</c:v>
                </c:pt>
                <c:pt idx="1521">
                  <c:v>1.3325472581530435E-2</c:v>
                </c:pt>
                <c:pt idx="1522">
                  <c:v>1.3329664613364675E-2</c:v>
                </c:pt>
                <c:pt idx="1523">
                  <c:v>1.3317954474458101E-2</c:v>
                </c:pt>
                <c:pt idx="1524">
                  <c:v>1.3305004298909507E-2</c:v>
                </c:pt>
                <c:pt idx="1525">
                  <c:v>1.3427714490001692E-2</c:v>
                </c:pt>
                <c:pt idx="1526">
                  <c:v>1.3431454856915184E-2</c:v>
                </c:pt>
                <c:pt idx="1527">
                  <c:v>1.3447858315067535E-2</c:v>
                </c:pt>
                <c:pt idx="1528">
                  <c:v>1.3486520666765889E-2</c:v>
                </c:pt>
                <c:pt idx="1529">
                  <c:v>1.3489327818806292E-2</c:v>
                </c:pt>
                <c:pt idx="1530">
                  <c:v>1.3489512887687011E-2</c:v>
                </c:pt>
                <c:pt idx="1531">
                  <c:v>1.3490306671911074E-2</c:v>
                </c:pt>
                <c:pt idx="1532">
                  <c:v>1.3504592157129784E-2</c:v>
                </c:pt>
                <c:pt idx="1533">
                  <c:v>1.3511736845360622E-2</c:v>
                </c:pt>
                <c:pt idx="1534">
                  <c:v>1.3568469647795962E-2</c:v>
                </c:pt>
                <c:pt idx="1535">
                  <c:v>1.3596206354349803E-2</c:v>
                </c:pt>
                <c:pt idx="1536">
                  <c:v>1.3591034928504041E-2</c:v>
                </c:pt>
                <c:pt idx="1537">
                  <c:v>1.3591596643396531E-2</c:v>
                </c:pt>
                <c:pt idx="1538">
                  <c:v>1.3561753975449627E-2</c:v>
                </c:pt>
                <c:pt idx="1539">
                  <c:v>1.3563216384054135E-2</c:v>
                </c:pt>
                <c:pt idx="1540">
                  <c:v>1.3537392930833054E-2</c:v>
                </c:pt>
                <c:pt idx="1541">
                  <c:v>1.3543033845928004E-2</c:v>
                </c:pt>
                <c:pt idx="1542">
                  <c:v>1.3562499880104963E-2</c:v>
                </c:pt>
                <c:pt idx="1543">
                  <c:v>1.3553656615776776E-2</c:v>
                </c:pt>
                <c:pt idx="1544">
                  <c:v>1.3564496729869934E-2</c:v>
                </c:pt>
                <c:pt idx="1545">
                  <c:v>1.3568370429419113E-2</c:v>
                </c:pt>
                <c:pt idx="1546">
                  <c:v>1.357541544772378E-2</c:v>
                </c:pt>
                <c:pt idx="1547">
                  <c:v>1.3553646217061744E-2</c:v>
                </c:pt>
                <c:pt idx="1548">
                  <c:v>1.3555226163624957E-2</c:v>
                </c:pt>
                <c:pt idx="1549">
                  <c:v>1.3539080347580347E-2</c:v>
                </c:pt>
                <c:pt idx="1550">
                  <c:v>1.3519051904447724E-2</c:v>
                </c:pt>
                <c:pt idx="1551">
                  <c:v>1.3514991597687539E-2</c:v>
                </c:pt>
                <c:pt idx="1552">
                  <c:v>1.3527970643567805E-2</c:v>
                </c:pt>
                <c:pt idx="1553">
                  <c:v>1.355429209269594E-2</c:v>
                </c:pt>
                <c:pt idx="1554">
                  <c:v>1.3553508782531436E-2</c:v>
                </c:pt>
                <c:pt idx="1555">
                  <c:v>1.3554279844389821E-2</c:v>
                </c:pt>
                <c:pt idx="1556">
                  <c:v>1.3863828650997247E-2</c:v>
                </c:pt>
                <c:pt idx="1557">
                  <c:v>1.3891389286325306E-2</c:v>
                </c:pt>
                <c:pt idx="1558">
                  <c:v>1.3850150614634307E-2</c:v>
                </c:pt>
                <c:pt idx="1559">
                  <c:v>1.3923689815582665E-2</c:v>
                </c:pt>
                <c:pt idx="1560">
                  <c:v>1.3902766844500744E-2</c:v>
                </c:pt>
                <c:pt idx="1561">
                  <c:v>1.3903050666420485E-2</c:v>
                </c:pt>
                <c:pt idx="1562">
                  <c:v>1.3902727024486455E-2</c:v>
                </c:pt>
                <c:pt idx="1563">
                  <c:v>1.3894217528354569E-2</c:v>
                </c:pt>
                <c:pt idx="1564">
                  <c:v>1.3898363629326461E-2</c:v>
                </c:pt>
                <c:pt idx="1565">
                  <c:v>1.3891506191916491E-2</c:v>
                </c:pt>
                <c:pt idx="1566">
                  <c:v>1.3852056539298859E-2</c:v>
                </c:pt>
                <c:pt idx="1567">
                  <c:v>1.3755768146091262E-2</c:v>
                </c:pt>
                <c:pt idx="1568">
                  <c:v>1.3741588972913372E-2</c:v>
                </c:pt>
                <c:pt idx="1569">
                  <c:v>1.3748563563967012E-2</c:v>
                </c:pt>
                <c:pt idx="1570">
                  <c:v>1.3736016957725911E-2</c:v>
                </c:pt>
                <c:pt idx="1571">
                  <c:v>1.3749470364913748E-2</c:v>
                </c:pt>
                <c:pt idx="1572">
                  <c:v>1.374584854309336E-2</c:v>
                </c:pt>
                <c:pt idx="1573">
                  <c:v>1.3759244167426129E-2</c:v>
                </c:pt>
                <c:pt idx="1574">
                  <c:v>1.3762053474900879E-2</c:v>
                </c:pt>
                <c:pt idx="1575">
                  <c:v>1.3756141596677212E-2</c:v>
                </c:pt>
                <c:pt idx="1576">
                  <c:v>1.3786890643761722E-2</c:v>
                </c:pt>
                <c:pt idx="1577">
                  <c:v>1.3832312861745572E-2</c:v>
                </c:pt>
                <c:pt idx="1578">
                  <c:v>1.3832680493335889E-2</c:v>
                </c:pt>
                <c:pt idx="1579">
                  <c:v>1.3841361210503481E-2</c:v>
                </c:pt>
                <c:pt idx="1580">
                  <c:v>1.3842060454554252E-2</c:v>
                </c:pt>
                <c:pt idx="1581">
                  <c:v>1.3719329144990499E-2</c:v>
                </c:pt>
                <c:pt idx="1582">
                  <c:v>1.3707750950412613E-2</c:v>
                </c:pt>
                <c:pt idx="1583">
                  <c:v>1.3619472657626358E-2</c:v>
                </c:pt>
                <c:pt idx="1584">
                  <c:v>1.3607534748980608E-2</c:v>
                </c:pt>
                <c:pt idx="1585">
                  <c:v>1.3630548780743395E-2</c:v>
                </c:pt>
                <c:pt idx="1586">
                  <c:v>1.3610503752276303E-2</c:v>
                </c:pt>
                <c:pt idx="1587">
                  <c:v>1.3604325973515111E-2</c:v>
                </c:pt>
                <c:pt idx="1588">
                  <c:v>1.3624855642057936E-2</c:v>
                </c:pt>
                <c:pt idx="1589">
                  <c:v>1.3625959721966339E-2</c:v>
                </c:pt>
                <c:pt idx="1590">
                  <c:v>1.3602719560612679E-2</c:v>
                </c:pt>
                <c:pt idx="1591">
                  <c:v>1.3608164520307045E-2</c:v>
                </c:pt>
                <c:pt idx="1592">
                  <c:v>1.3606356255836231E-2</c:v>
                </c:pt>
                <c:pt idx="1593">
                  <c:v>1.3608657994133919E-2</c:v>
                </c:pt>
                <c:pt idx="1594">
                  <c:v>1.3609139871723257E-2</c:v>
                </c:pt>
                <c:pt idx="1595">
                  <c:v>1.3642767431150187E-2</c:v>
                </c:pt>
                <c:pt idx="1596">
                  <c:v>1.3638027384950657E-2</c:v>
                </c:pt>
                <c:pt idx="1597">
                  <c:v>1.359404119302416E-2</c:v>
                </c:pt>
                <c:pt idx="1598">
                  <c:v>1.3594798986611291E-2</c:v>
                </c:pt>
                <c:pt idx="1599">
                  <c:v>1.380460837984631E-2</c:v>
                </c:pt>
                <c:pt idx="1600">
                  <c:v>1.3852434629427706E-2</c:v>
                </c:pt>
                <c:pt idx="1601">
                  <c:v>1.3893898988020556E-2</c:v>
                </c:pt>
                <c:pt idx="1602">
                  <c:v>1.3915145134780432E-2</c:v>
                </c:pt>
                <c:pt idx="1603">
                  <c:v>1.3954897514742385E-2</c:v>
                </c:pt>
                <c:pt idx="1604">
                  <c:v>1.3932564947694405E-2</c:v>
                </c:pt>
                <c:pt idx="1605">
                  <c:v>1.3937349805731188E-2</c:v>
                </c:pt>
                <c:pt idx="1606">
                  <c:v>1.3936850045906989E-2</c:v>
                </c:pt>
                <c:pt idx="1607">
                  <c:v>1.3904450443939155E-2</c:v>
                </c:pt>
                <c:pt idx="1608">
                  <c:v>1.3915880212082532E-2</c:v>
                </c:pt>
                <c:pt idx="1609">
                  <c:v>1.3878587293965598E-2</c:v>
                </c:pt>
                <c:pt idx="1610">
                  <c:v>1.3872243156154197E-2</c:v>
                </c:pt>
                <c:pt idx="1611">
                  <c:v>1.3871876783240497E-2</c:v>
                </c:pt>
                <c:pt idx="1612">
                  <c:v>1.3863529196561116E-2</c:v>
                </c:pt>
                <c:pt idx="1613">
                  <c:v>1.3841706817760133E-2</c:v>
                </c:pt>
                <c:pt idx="1614">
                  <c:v>1.3925928910809716E-2</c:v>
                </c:pt>
                <c:pt idx="1615">
                  <c:v>1.3957615847490534E-2</c:v>
                </c:pt>
                <c:pt idx="1616">
                  <c:v>1.3962109117066039E-2</c:v>
                </c:pt>
                <c:pt idx="1617">
                  <c:v>1.393694751899829E-2</c:v>
                </c:pt>
                <c:pt idx="1618">
                  <c:v>1.3805656613113591E-2</c:v>
                </c:pt>
                <c:pt idx="1619">
                  <c:v>1.3820604729424042E-2</c:v>
                </c:pt>
                <c:pt idx="1620">
                  <c:v>1.3785009921371195E-2</c:v>
                </c:pt>
                <c:pt idx="1621">
                  <c:v>1.3781249937351858E-2</c:v>
                </c:pt>
                <c:pt idx="1622">
                  <c:v>1.3785352446614109E-2</c:v>
                </c:pt>
                <c:pt idx="1623">
                  <c:v>1.3777392725311494E-2</c:v>
                </c:pt>
                <c:pt idx="1624">
                  <c:v>1.3876185820959225E-2</c:v>
                </c:pt>
                <c:pt idx="1625">
                  <c:v>1.3786290664572693E-2</c:v>
                </c:pt>
                <c:pt idx="1626">
                  <c:v>1.3788958494862148E-2</c:v>
                </c:pt>
                <c:pt idx="1627">
                  <c:v>1.3797264898179822E-2</c:v>
                </c:pt>
                <c:pt idx="1628">
                  <c:v>1.3745956091351251E-2</c:v>
                </c:pt>
                <c:pt idx="1629">
                  <c:v>1.38052398990706E-2</c:v>
                </c:pt>
                <c:pt idx="1630">
                  <c:v>1.3804845611723369E-2</c:v>
                </c:pt>
                <c:pt idx="1631">
                  <c:v>1.3798931984890699E-2</c:v>
                </c:pt>
                <c:pt idx="1632">
                  <c:v>1.373499849044958E-2</c:v>
                </c:pt>
                <c:pt idx="1633">
                  <c:v>1.3583577215777293E-2</c:v>
                </c:pt>
                <c:pt idx="1634">
                  <c:v>1.3577058615047585E-2</c:v>
                </c:pt>
                <c:pt idx="1635">
                  <c:v>1.3584324015323789E-2</c:v>
                </c:pt>
                <c:pt idx="1636">
                  <c:v>1.3550630909765804E-2</c:v>
                </c:pt>
                <c:pt idx="1637">
                  <c:v>1.3555629557525794E-2</c:v>
                </c:pt>
                <c:pt idx="1638">
                  <c:v>1.3562113635295178E-2</c:v>
                </c:pt>
                <c:pt idx="1639">
                  <c:v>1.3563375310494626E-2</c:v>
                </c:pt>
                <c:pt idx="1640">
                  <c:v>1.3555504345326881E-2</c:v>
                </c:pt>
                <c:pt idx="1641">
                  <c:v>1.3384958948985915E-2</c:v>
                </c:pt>
                <c:pt idx="1642">
                  <c:v>1.3383552312852673E-2</c:v>
                </c:pt>
                <c:pt idx="1643">
                  <c:v>1.3375654337820076E-2</c:v>
                </c:pt>
                <c:pt idx="1644">
                  <c:v>1.338412221826797E-2</c:v>
                </c:pt>
                <c:pt idx="1645">
                  <c:v>1.3439562288983515E-2</c:v>
                </c:pt>
                <c:pt idx="1646">
                  <c:v>1.3469835493345812E-2</c:v>
                </c:pt>
                <c:pt idx="1647">
                  <c:v>1.3464947237760381E-2</c:v>
                </c:pt>
                <c:pt idx="1648">
                  <c:v>1.3638727086047218E-2</c:v>
                </c:pt>
                <c:pt idx="1649">
                  <c:v>1.3626056811559052E-2</c:v>
                </c:pt>
                <c:pt idx="1650">
                  <c:v>1.3630206486057051E-2</c:v>
                </c:pt>
                <c:pt idx="1651">
                  <c:v>1.3622861513422525E-2</c:v>
                </c:pt>
                <c:pt idx="1652">
                  <c:v>1.3623138854033013E-2</c:v>
                </c:pt>
                <c:pt idx="1653">
                  <c:v>1.3621444933000201E-2</c:v>
                </c:pt>
                <c:pt idx="1654">
                  <c:v>1.3607818580502556E-2</c:v>
                </c:pt>
                <c:pt idx="1655">
                  <c:v>1.3559807138486831E-2</c:v>
                </c:pt>
                <c:pt idx="1656">
                  <c:v>1.3559117717403181E-2</c:v>
                </c:pt>
                <c:pt idx="1657">
                  <c:v>1.3555986197937336E-2</c:v>
                </c:pt>
                <c:pt idx="1658">
                  <c:v>1.3558752425632162E-2</c:v>
                </c:pt>
                <c:pt idx="1659">
                  <c:v>1.3551168423810803E-2</c:v>
                </c:pt>
                <c:pt idx="1660">
                  <c:v>1.3502196238460091E-2</c:v>
                </c:pt>
                <c:pt idx="1661">
                  <c:v>1.3500642334150728E-2</c:v>
                </c:pt>
                <c:pt idx="1662">
                  <c:v>1.3497266969978425E-2</c:v>
                </c:pt>
                <c:pt idx="1663">
                  <c:v>1.3509388337928155E-2</c:v>
                </c:pt>
                <c:pt idx="1664">
                  <c:v>1.3511451391200833E-2</c:v>
                </c:pt>
                <c:pt idx="1665">
                  <c:v>1.3529232998839465E-2</c:v>
                </c:pt>
                <c:pt idx="1666">
                  <c:v>1.346725051081772E-2</c:v>
                </c:pt>
                <c:pt idx="1667">
                  <c:v>1.3466475785062356E-2</c:v>
                </c:pt>
                <c:pt idx="1668">
                  <c:v>1.3466937623954216E-2</c:v>
                </c:pt>
                <c:pt idx="1669">
                  <c:v>1.3465614354411326E-2</c:v>
                </c:pt>
                <c:pt idx="1670">
                  <c:v>1.3469761196356371E-2</c:v>
                </c:pt>
                <c:pt idx="1671">
                  <c:v>1.3467804475716614E-2</c:v>
                </c:pt>
                <c:pt idx="1672">
                  <c:v>1.3472327632106878E-2</c:v>
                </c:pt>
                <c:pt idx="1673">
                  <c:v>1.3510149585261347E-2</c:v>
                </c:pt>
                <c:pt idx="1674">
                  <c:v>1.3498077330645088E-2</c:v>
                </c:pt>
                <c:pt idx="1675">
                  <c:v>1.3495645083338505E-2</c:v>
                </c:pt>
                <c:pt idx="1676">
                  <c:v>1.3375588784605305E-2</c:v>
                </c:pt>
                <c:pt idx="1677">
                  <c:v>1.337229466154851E-2</c:v>
                </c:pt>
                <c:pt idx="1678">
                  <c:v>1.3346565248893032E-2</c:v>
                </c:pt>
                <c:pt idx="1679">
                  <c:v>1.3380361538761447E-2</c:v>
                </c:pt>
                <c:pt idx="1680">
                  <c:v>1.3391384429333358E-2</c:v>
                </c:pt>
                <c:pt idx="1681">
                  <c:v>1.3402460842905374E-2</c:v>
                </c:pt>
                <c:pt idx="1682">
                  <c:v>1.34019189350235E-2</c:v>
                </c:pt>
                <c:pt idx="1683">
                  <c:v>1.3393554402421303E-2</c:v>
                </c:pt>
                <c:pt idx="1684">
                  <c:v>1.3467882094720805E-2</c:v>
                </c:pt>
                <c:pt idx="1685">
                  <c:v>1.3457603275491309E-2</c:v>
                </c:pt>
                <c:pt idx="1686">
                  <c:v>1.3460188451001954E-2</c:v>
                </c:pt>
                <c:pt idx="1687">
                  <c:v>1.3468269218356988E-2</c:v>
                </c:pt>
                <c:pt idx="1688">
                  <c:v>1.3126268770614959E-2</c:v>
                </c:pt>
                <c:pt idx="1689">
                  <c:v>1.3129868348176667E-2</c:v>
                </c:pt>
                <c:pt idx="1690">
                  <c:v>1.3023253189342504E-2</c:v>
                </c:pt>
                <c:pt idx="1691">
                  <c:v>1.3037563790755508E-2</c:v>
                </c:pt>
                <c:pt idx="1692">
                  <c:v>1.3006432654410342E-2</c:v>
                </c:pt>
                <c:pt idx="1693">
                  <c:v>1.3018647674124457E-2</c:v>
                </c:pt>
                <c:pt idx="1694">
                  <c:v>1.2971312691951066E-2</c:v>
                </c:pt>
                <c:pt idx="1695">
                  <c:v>1.297031907246078E-2</c:v>
                </c:pt>
                <c:pt idx="1696">
                  <c:v>1.2945788535615031E-2</c:v>
                </c:pt>
                <c:pt idx="1697">
                  <c:v>1.2882772860849875E-2</c:v>
                </c:pt>
                <c:pt idx="1698">
                  <c:v>1.2883574664556486E-2</c:v>
                </c:pt>
                <c:pt idx="1699">
                  <c:v>1.2886432602912567E-2</c:v>
                </c:pt>
                <c:pt idx="1700">
                  <c:v>1.2888324038704753E-2</c:v>
                </c:pt>
                <c:pt idx="1701">
                  <c:v>1.2893724018525239E-2</c:v>
                </c:pt>
                <c:pt idx="1702">
                  <c:v>1.2895250811647852E-2</c:v>
                </c:pt>
                <c:pt idx="1703">
                  <c:v>1.2892751561644636E-2</c:v>
                </c:pt>
                <c:pt idx="1704">
                  <c:v>1.2992692012831991E-2</c:v>
                </c:pt>
                <c:pt idx="1705">
                  <c:v>1.2979613510817233E-2</c:v>
                </c:pt>
                <c:pt idx="1706">
                  <c:v>1.2981037850775257E-2</c:v>
                </c:pt>
                <c:pt idx="1707">
                  <c:v>1.2997234829112301E-2</c:v>
                </c:pt>
                <c:pt idx="1708">
                  <c:v>1.2997447113677403E-2</c:v>
                </c:pt>
                <c:pt idx="1709">
                  <c:v>1.2996671162402152E-2</c:v>
                </c:pt>
                <c:pt idx="1710">
                  <c:v>1.2979838598387673E-2</c:v>
                </c:pt>
                <c:pt idx="1711">
                  <c:v>1.2962312045678721E-2</c:v>
                </c:pt>
                <c:pt idx="1712">
                  <c:v>1.2964645163597554E-2</c:v>
                </c:pt>
                <c:pt idx="1713">
                  <c:v>1.2896360360824146E-2</c:v>
                </c:pt>
                <c:pt idx="1714">
                  <c:v>1.290957189011264E-2</c:v>
                </c:pt>
                <c:pt idx="1715">
                  <c:v>1.2944134086440861E-2</c:v>
                </c:pt>
                <c:pt idx="1716">
                  <c:v>1.2951793647143441E-2</c:v>
                </c:pt>
                <c:pt idx="1717">
                  <c:v>1.3032025337278798E-2</c:v>
                </c:pt>
                <c:pt idx="1718">
                  <c:v>1.3076703385199584E-2</c:v>
                </c:pt>
                <c:pt idx="1719">
                  <c:v>1.3089914347284367E-2</c:v>
                </c:pt>
                <c:pt idx="1720">
                  <c:v>1.3048690522704326E-2</c:v>
                </c:pt>
                <c:pt idx="1721">
                  <c:v>1.3001479501379771E-2</c:v>
                </c:pt>
                <c:pt idx="1722">
                  <c:v>1.3006684501379975E-2</c:v>
                </c:pt>
                <c:pt idx="1723">
                  <c:v>1.3026190051578278E-2</c:v>
                </c:pt>
                <c:pt idx="1724">
                  <c:v>1.302620913810916E-2</c:v>
                </c:pt>
                <c:pt idx="1725">
                  <c:v>1.3029077023571898E-2</c:v>
                </c:pt>
                <c:pt idx="1726">
                  <c:v>1.3014032034535258E-2</c:v>
                </c:pt>
                <c:pt idx="1727">
                  <c:v>1.300219199118104E-2</c:v>
                </c:pt>
                <c:pt idx="1728">
                  <c:v>1.2951887146043469E-2</c:v>
                </c:pt>
                <c:pt idx="1729">
                  <c:v>1.2933917483351777E-2</c:v>
                </c:pt>
                <c:pt idx="1730">
                  <c:v>1.2698841583611434E-2</c:v>
                </c:pt>
                <c:pt idx="1731">
                  <c:v>1.2676325665221169E-2</c:v>
                </c:pt>
                <c:pt idx="1732">
                  <c:v>1.27121486304946E-2</c:v>
                </c:pt>
                <c:pt idx="1733">
                  <c:v>1.2747972249958394E-2</c:v>
                </c:pt>
                <c:pt idx="1734">
                  <c:v>1.2751005801708988E-2</c:v>
                </c:pt>
                <c:pt idx="1735">
                  <c:v>1.2749528362911164E-2</c:v>
                </c:pt>
                <c:pt idx="1736">
                  <c:v>1.2822783274678413E-2</c:v>
                </c:pt>
                <c:pt idx="1737">
                  <c:v>1.2782790262337088E-2</c:v>
                </c:pt>
                <c:pt idx="1738">
                  <c:v>1.2785568081790884E-2</c:v>
                </c:pt>
                <c:pt idx="1739">
                  <c:v>1.2743327253002782E-2</c:v>
                </c:pt>
                <c:pt idx="1740">
                  <c:v>1.2749059743363654E-2</c:v>
                </c:pt>
                <c:pt idx="1741">
                  <c:v>1.275509017376273E-2</c:v>
                </c:pt>
                <c:pt idx="1742">
                  <c:v>1.2774854951327033E-2</c:v>
                </c:pt>
                <c:pt idx="1743">
                  <c:v>1.2773403741191571E-2</c:v>
                </c:pt>
                <c:pt idx="1744">
                  <c:v>1.278544038445186E-2</c:v>
                </c:pt>
                <c:pt idx="1745">
                  <c:v>1.2791478233601071E-2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31-42D1-AABD-F4372530D78C}"/>
            </c:ext>
          </c:extLst>
        </c:ser>
        <c:ser>
          <c:idx val="1"/>
          <c:order val="1"/>
          <c:tx>
            <c:strRef>
              <c:f>'sigma esp INTESA+BMW'!$Q$1</c:f>
              <c:strCache>
                <c:ptCount val="1"/>
                <c:pt idx="0">
                  <c:v>EWMA (0,98)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INTESA+BMW'!$Q$2:$Q$1747</c:f>
              <c:numCache>
                <c:formatCode>0.00%</c:formatCode>
                <c:ptCount val="1746"/>
                <c:pt idx="0">
                  <c:v>1.7599772977863071E-2</c:v>
                </c:pt>
                <c:pt idx="1">
                  <c:v>1.7707313022394786E-2</c:v>
                </c:pt>
                <c:pt idx="2">
                  <c:v>1.7843732700075627E-2</c:v>
                </c:pt>
                <c:pt idx="3">
                  <c:v>1.8014135787936342E-2</c:v>
                </c:pt>
                <c:pt idx="4">
                  <c:v>1.8180148958271088E-2</c:v>
                </c:pt>
                <c:pt idx="5">
                  <c:v>1.8362733076387729E-2</c:v>
                </c:pt>
                <c:pt idx="6">
                  <c:v>1.8547067214243252E-2</c:v>
                </c:pt>
                <c:pt idx="7">
                  <c:v>1.8712232916334906E-2</c:v>
                </c:pt>
                <c:pt idx="8">
                  <c:v>1.8869315198202993E-2</c:v>
                </c:pt>
                <c:pt idx="9">
                  <c:v>1.9045466302195699E-2</c:v>
                </c:pt>
                <c:pt idx="10">
                  <c:v>1.8960977197499059E-2</c:v>
                </c:pt>
                <c:pt idx="11">
                  <c:v>1.9134256106827799E-2</c:v>
                </c:pt>
                <c:pt idx="12">
                  <c:v>1.9270247367815407E-2</c:v>
                </c:pt>
                <c:pt idx="13">
                  <c:v>1.9327296469535259E-2</c:v>
                </c:pt>
                <c:pt idx="14">
                  <c:v>1.9501787204708368E-2</c:v>
                </c:pt>
                <c:pt idx="15">
                  <c:v>1.9696069284656861E-2</c:v>
                </c:pt>
                <c:pt idx="16">
                  <c:v>1.9850931106297619E-2</c:v>
                </c:pt>
                <c:pt idx="17">
                  <c:v>1.9993992317937186E-2</c:v>
                </c:pt>
                <c:pt idx="18">
                  <c:v>1.9844757330053839E-2</c:v>
                </c:pt>
                <c:pt idx="19">
                  <c:v>2.0038934958945674E-2</c:v>
                </c:pt>
                <c:pt idx="20">
                  <c:v>1.8772609758509366E-2</c:v>
                </c:pt>
                <c:pt idx="21">
                  <c:v>1.7419477354204668E-2</c:v>
                </c:pt>
                <c:pt idx="22">
                  <c:v>1.685547842573365E-2</c:v>
                </c:pt>
                <c:pt idx="23">
                  <c:v>1.701069478422736E-2</c:v>
                </c:pt>
                <c:pt idx="24">
                  <c:v>1.7092204747643728E-2</c:v>
                </c:pt>
                <c:pt idx="25">
                  <c:v>1.7241507003707426E-2</c:v>
                </c:pt>
                <c:pt idx="26">
                  <c:v>1.7415474230130821E-2</c:v>
                </c:pt>
                <c:pt idx="27">
                  <c:v>1.7593094269735148E-2</c:v>
                </c:pt>
                <c:pt idx="28">
                  <c:v>1.7717342911095512E-2</c:v>
                </c:pt>
                <c:pt idx="29">
                  <c:v>1.789527261277488E-2</c:v>
                </c:pt>
                <c:pt idx="30">
                  <c:v>1.7921519209873529E-2</c:v>
                </c:pt>
                <c:pt idx="31">
                  <c:v>1.8050063257156218E-2</c:v>
                </c:pt>
                <c:pt idx="32">
                  <c:v>1.8111253263320078E-2</c:v>
                </c:pt>
                <c:pt idx="33">
                  <c:v>1.8070881310207509E-2</c:v>
                </c:pt>
                <c:pt idx="34">
                  <c:v>1.8244579580090306E-2</c:v>
                </c:pt>
                <c:pt idx="35">
                  <c:v>1.8390446030651049E-2</c:v>
                </c:pt>
                <c:pt idx="36">
                  <c:v>1.8570805116407241E-2</c:v>
                </c:pt>
                <c:pt idx="37">
                  <c:v>1.8724809048526882E-2</c:v>
                </c:pt>
                <c:pt idx="38">
                  <c:v>1.8825878120326302E-2</c:v>
                </c:pt>
                <c:pt idx="39">
                  <c:v>1.9001034176420895E-2</c:v>
                </c:pt>
                <c:pt idx="40">
                  <c:v>1.9148100810927045E-2</c:v>
                </c:pt>
                <c:pt idx="41">
                  <c:v>1.8695665760255577E-2</c:v>
                </c:pt>
                <c:pt idx="42">
                  <c:v>1.8798889993714811E-2</c:v>
                </c:pt>
                <c:pt idx="43">
                  <c:v>1.8986642243336668E-2</c:v>
                </c:pt>
                <c:pt idx="44">
                  <c:v>1.9177804570794734E-2</c:v>
                </c:pt>
                <c:pt idx="45">
                  <c:v>1.936310382912642E-2</c:v>
                </c:pt>
                <c:pt idx="46">
                  <c:v>1.936643443769372E-2</c:v>
                </c:pt>
                <c:pt idx="47">
                  <c:v>1.9422554673710707E-2</c:v>
                </c:pt>
                <c:pt idx="48">
                  <c:v>1.9527665421239859E-2</c:v>
                </c:pt>
                <c:pt idx="49">
                  <c:v>1.9684274319093243E-2</c:v>
                </c:pt>
                <c:pt idx="50">
                  <c:v>1.9816135758285697E-2</c:v>
                </c:pt>
                <c:pt idx="51">
                  <c:v>2.0002841922125994E-2</c:v>
                </c:pt>
                <c:pt idx="52">
                  <c:v>2.0204885973887029E-2</c:v>
                </c:pt>
                <c:pt idx="53">
                  <c:v>2.0352746056522566E-2</c:v>
                </c:pt>
                <c:pt idx="54">
                  <c:v>2.0556466822461903E-2</c:v>
                </c:pt>
                <c:pt idx="55">
                  <c:v>2.074404528607068E-2</c:v>
                </c:pt>
                <c:pt idx="56">
                  <c:v>2.080920664880485E-2</c:v>
                </c:pt>
                <c:pt idx="57">
                  <c:v>2.1010282794369221E-2</c:v>
                </c:pt>
                <c:pt idx="58">
                  <c:v>2.1167125629138285E-2</c:v>
                </c:pt>
                <c:pt idx="59">
                  <c:v>2.1381547182652994E-2</c:v>
                </c:pt>
                <c:pt idx="60">
                  <c:v>2.1462447044753759E-2</c:v>
                </c:pt>
                <c:pt idx="61">
                  <c:v>2.1603318939107951E-2</c:v>
                </c:pt>
                <c:pt idx="62">
                  <c:v>2.1774929534428188E-2</c:v>
                </c:pt>
                <c:pt idx="63">
                  <c:v>2.1896018298262963E-2</c:v>
                </c:pt>
                <c:pt idx="64">
                  <c:v>2.2064226604701039E-2</c:v>
                </c:pt>
                <c:pt idx="65">
                  <c:v>2.22061333378284E-2</c:v>
                </c:pt>
                <c:pt idx="66">
                  <c:v>2.2362112367591634E-2</c:v>
                </c:pt>
                <c:pt idx="67">
                  <c:v>2.2553959864729529E-2</c:v>
                </c:pt>
                <c:pt idx="68">
                  <c:v>2.2649162830970813E-2</c:v>
                </c:pt>
                <c:pt idx="69">
                  <c:v>2.2847883532462795E-2</c:v>
                </c:pt>
                <c:pt idx="70">
                  <c:v>2.2816686881657854E-2</c:v>
                </c:pt>
                <c:pt idx="71">
                  <c:v>2.3032975240182257E-2</c:v>
                </c:pt>
                <c:pt idx="72">
                  <c:v>2.2761275924578887E-2</c:v>
                </c:pt>
                <c:pt idx="73">
                  <c:v>2.2665194057819093E-2</c:v>
                </c:pt>
                <c:pt idx="74">
                  <c:v>2.2841231418965966E-2</c:v>
                </c:pt>
                <c:pt idx="75">
                  <c:v>2.1734419144702567E-2</c:v>
                </c:pt>
                <c:pt idx="76">
                  <c:v>2.1829974446885187E-2</c:v>
                </c:pt>
                <c:pt idx="77">
                  <c:v>2.2002139643144382E-2</c:v>
                </c:pt>
                <c:pt idx="78">
                  <c:v>2.2210247793355047E-2</c:v>
                </c:pt>
                <c:pt idx="79">
                  <c:v>2.2425200064124844E-2</c:v>
                </c:pt>
                <c:pt idx="80">
                  <c:v>2.2647250025216035E-2</c:v>
                </c:pt>
                <c:pt idx="81">
                  <c:v>2.2757699109480136E-2</c:v>
                </c:pt>
                <c:pt idx="82">
                  <c:v>2.2757596031969869E-2</c:v>
                </c:pt>
                <c:pt idx="83">
                  <c:v>2.2988247330832583E-2</c:v>
                </c:pt>
                <c:pt idx="84">
                  <c:v>2.2493436241818057E-2</c:v>
                </c:pt>
                <c:pt idx="85">
                  <c:v>2.2294821925591516E-2</c:v>
                </c:pt>
                <c:pt idx="86">
                  <c:v>2.2287576187697888E-2</c:v>
                </c:pt>
                <c:pt idx="87">
                  <c:v>2.251179450915473E-2</c:v>
                </c:pt>
                <c:pt idx="88">
                  <c:v>2.2667175159845284E-2</c:v>
                </c:pt>
                <c:pt idx="89">
                  <c:v>2.2886666751787188E-2</c:v>
                </c:pt>
                <c:pt idx="90">
                  <c:v>2.1870121950712737E-2</c:v>
                </c:pt>
                <c:pt idx="91">
                  <c:v>2.2064751760683097E-2</c:v>
                </c:pt>
                <c:pt idx="92">
                  <c:v>2.2259988272387829E-2</c:v>
                </c:pt>
                <c:pt idx="93">
                  <c:v>2.1448019831768451E-2</c:v>
                </c:pt>
                <c:pt idx="94">
                  <c:v>2.165939669715539E-2</c:v>
                </c:pt>
                <c:pt idx="95">
                  <c:v>2.1871053040675281E-2</c:v>
                </c:pt>
                <c:pt idx="96">
                  <c:v>2.1892344851470139E-2</c:v>
                </c:pt>
                <c:pt idx="97">
                  <c:v>2.2102706890813444E-2</c:v>
                </c:pt>
                <c:pt idx="98">
                  <c:v>2.2298988230945532E-2</c:v>
                </c:pt>
                <c:pt idx="99">
                  <c:v>2.2435685123128844E-2</c:v>
                </c:pt>
                <c:pt idx="100">
                  <c:v>2.2601367104097426E-2</c:v>
                </c:pt>
                <c:pt idx="101">
                  <c:v>2.2804890381078916E-2</c:v>
                </c:pt>
                <c:pt idx="102">
                  <c:v>2.2878802521187711E-2</c:v>
                </c:pt>
                <c:pt idx="103">
                  <c:v>2.2968049542879978E-2</c:v>
                </c:pt>
                <c:pt idx="104">
                  <c:v>2.31853676417395E-2</c:v>
                </c:pt>
                <c:pt idx="105">
                  <c:v>2.3419754116918132E-2</c:v>
                </c:pt>
                <c:pt idx="106">
                  <c:v>2.3642180100343815E-2</c:v>
                </c:pt>
                <c:pt idx="107">
                  <c:v>2.3858876675308689E-2</c:v>
                </c:pt>
                <c:pt idx="108">
                  <c:v>2.4068099497225867E-2</c:v>
                </c:pt>
                <c:pt idx="109">
                  <c:v>2.4303964374000987E-2</c:v>
                </c:pt>
                <c:pt idx="110">
                  <c:v>2.4550018773172384E-2</c:v>
                </c:pt>
                <c:pt idx="111">
                  <c:v>2.476659490999308E-2</c:v>
                </c:pt>
                <c:pt idx="112">
                  <c:v>2.4768361546686768E-2</c:v>
                </c:pt>
                <c:pt idx="113">
                  <c:v>2.4997099106293275E-2</c:v>
                </c:pt>
                <c:pt idx="114">
                  <c:v>2.5114801722406328E-2</c:v>
                </c:pt>
                <c:pt idx="115">
                  <c:v>2.480463048707222E-2</c:v>
                </c:pt>
                <c:pt idx="116">
                  <c:v>2.5053298521993853E-2</c:v>
                </c:pt>
                <c:pt idx="117">
                  <c:v>2.5227374759096532E-2</c:v>
                </c:pt>
                <c:pt idx="118">
                  <c:v>2.4999535016187929E-2</c:v>
                </c:pt>
                <c:pt idx="119">
                  <c:v>2.5180399412576632E-2</c:v>
                </c:pt>
                <c:pt idx="120">
                  <c:v>2.5421941563032364E-2</c:v>
                </c:pt>
                <c:pt idx="121">
                  <c:v>2.5635535365366776E-2</c:v>
                </c:pt>
                <c:pt idx="122">
                  <c:v>2.5851002399652639E-2</c:v>
                </c:pt>
                <c:pt idx="123">
                  <c:v>2.6099313606044641E-2</c:v>
                </c:pt>
                <c:pt idx="124">
                  <c:v>2.4786241081431955E-2</c:v>
                </c:pt>
                <c:pt idx="125">
                  <c:v>2.4956719816542895E-2</c:v>
                </c:pt>
                <c:pt idx="126">
                  <c:v>2.5124369882155179E-2</c:v>
                </c:pt>
                <c:pt idx="127">
                  <c:v>2.5053529836448745E-2</c:v>
                </c:pt>
                <c:pt idx="128">
                  <c:v>2.5095100696904127E-2</c:v>
                </c:pt>
                <c:pt idx="129">
                  <c:v>2.4995090687820676E-2</c:v>
                </c:pt>
                <c:pt idx="130">
                  <c:v>2.511515641891859E-2</c:v>
                </c:pt>
                <c:pt idx="131">
                  <c:v>2.5320950001848017E-2</c:v>
                </c:pt>
                <c:pt idx="132">
                  <c:v>2.5548720385949727E-2</c:v>
                </c:pt>
                <c:pt idx="133">
                  <c:v>2.5780379266527997E-2</c:v>
                </c:pt>
                <c:pt idx="134">
                  <c:v>2.6041838826723084E-2</c:v>
                </c:pt>
                <c:pt idx="135">
                  <c:v>2.5925866383887018E-2</c:v>
                </c:pt>
                <c:pt idx="136">
                  <c:v>2.6174673900659456E-2</c:v>
                </c:pt>
                <c:pt idx="137">
                  <c:v>2.6439414261067596E-2</c:v>
                </c:pt>
                <c:pt idx="138">
                  <c:v>2.6573979389598389E-2</c:v>
                </c:pt>
                <c:pt idx="139">
                  <c:v>2.6752712142004285E-2</c:v>
                </c:pt>
                <c:pt idx="140">
                  <c:v>2.6798055495981857E-2</c:v>
                </c:pt>
                <c:pt idx="141">
                  <c:v>2.6874870444422452E-2</c:v>
                </c:pt>
                <c:pt idx="142">
                  <c:v>2.7147461295576897E-2</c:v>
                </c:pt>
                <c:pt idx="143">
                  <c:v>2.7422957755828235E-2</c:v>
                </c:pt>
                <c:pt idx="144">
                  <c:v>2.7604921068106296E-2</c:v>
                </c:pt>
                <c:pt idx="145">
                  <c:v>2.7811328771445355E-2</c:v>
                </c:pt>
                <c:pt idx="146">
                  <c:v>2.8089207045533613E-2</c:v>
                </c:pt>
                <c:pt idx="147">
                  <c:v>2.761534498577212E-2</c:v>
                </c:pt>
                <c:pt idx="148">
                  <c:v>2.7708582035749323E-2</c:v>
                </c:pt>
                <c:pt idx="149">
                  <c:v>2.650978825375944E-2</c:v>
                </c:pt>
                <c:pt idx="150">
                  <c:v>2.243166714587155E-2</c:v>
                </c:pt>
                <c:pt idx="151">
                  <c:v>2.031309110146089E-2</c:v>
                </c:pt>
                <c:pt idx="152">
                  <c:v>2.0494020876427741E-2</c:v>
                </c:pt>
                <c:pt idx="153">
                  <c:v>1.9422609756071678E-2</c:v>
                </c:pt>
                <c:pt idx="154">
                  <c:v>1.8957535625378292E-2</c:v>
                </c:pt>
                <c:pt idx="155">
                  <c:v>1.9140069900090911E-2</c:v>
                </c:pt>
                <c:pt idx="156">
                  <c:v>1.9306151847476454E-2</c:v>
                </c:pt>
                <c:pt idx="157">
                  <c:v>1.9152644205823223E-2</c:v>
                </c:pt>
                <c:pt idx="158">
                  <c:v>1.9215268496582016E-2</c:v>
                </c:pt>
                <c:pt idx="159">
                  <c:v>1.9274901930733428E-2</c:v>
                </c:pt>
                <c:pt idx="160">
                  <c:v>1.8982449374063314E-2</c:v>
                </c:pt>
                <c:pt idx="161">
                  <c:v>1.8963674633149744E-2</c:v>
                </c:pt>
                <c:pt idx="162">
                  <c:v>1.9154631692241512E-2</c:v>
                </c:pt>
                <c:pt idx="163">
                  <c:v>1.9263948623764498E-2</c:v>
                </c:pt>
                <c:pt idx="164">
                  <c:v>1.8991849683358545E-2</c:v>
                </c:pt>
                <c:pt idx="165">
                  <c:v>1.8869037803430026E-2</c:v>
                </c:pt>
                <c:pt idx="166">
                  <c:v>1.896447627689047E-2</c:v>
                </c:pt>
                <c:pt idx="167">
                  <c:v>1.8861886424655989E-2</c:v>
                </c:pt>
                <c:pt idx="168">
                  <c:v>1.9024728690449456E-2</c:v>
                </c:pt>
                <c:pt idx="169">
                  <c:v>1.9100856837114877E-2</c:v>
                </c:pt>
                <c:pt idx="170">
                  <c:v>1.9278246406662664E-2</c:v>
                </c:pt>
                <c:pt idx="171">
                  <c:v>1.9429465649776347E-2</c:v>
                </c:pt>
                <c:pt idx="172">
                  <c:v>1.9586729365425073E-2</c:v>
                </c:pt>
                <c:pt idx="173">
                  <c:v>1.9506772077302323E-2</c:v>
                </c:pt>
                <c:pt idx="174">
                  <c:v>1.9434510992629463E-2</c:v>
                </c:pt>
                <c:pt idx="175">
                  <c:v>1.9018480500262773E-2</c:v>
                </c:pt>
                <c:pt idx="176">
                  <c:v>1.8841563918351612E-2</c:v>
                </c:pt>
                <c:pt idx="177">
                  <c:v>1.9016571893617315E-2</c:v>
                </c:pt>
                <c:pt idx="178">
                  <c:v>1.9138579780924449E-2</c:v>
                </c:pt>
                <c:pt idx="179">
                  <c:v>1.8979992396294804E-2</c:v>
                </c:pt>
                <c:pt idx="180">
                  <c:v>1.9161302352584692E-2</c:v>
                </c:pt>
                <c:pt idx="181">
                  <c:v>1.8700651765578863E-2</c:v>
                </c:pt>
                <c:pt idx="182">
                  <c:v>1.8879899723620069E-2</c:v>
                </c:pt>
                <c:pt idx="183">
                  <c:v>1.904447274942981E-2</c:v>
                </c:pt>
                <c:pt idx="184">
                  <c:v>1.9236712252946504E-2</c:v>
                </c:pt>
                <c:pt idx="185">
                  <c:v>1.9083836117923508E-2</c:v>
                </c:pt>
                <c:pt idx="186">
                  <c:v>1.9276496065769668E-2</c:v>
                </c:pt>
                <c:pt idx="187">
                  <c:v>1.9334335024622139E-2</c:v>
                </c:pt>
                <c:pt idx="188">
                  <c:v>1.7364452055645397E-2</c:v>
                </c:pt>
                <c:pt idx="189">
                  <c:v>1.7416477538231823E-2</c:v>
                </c:pt>
                <c:pt idx="190">
                  <c:v>1.7532084929724776E-2</c:v>
                </c:pt>
                <c:pt idx="191">
                  <c:v>1.7583753835091111E-2</c:v>
                </c:pt>
                <c:pt idx="192">
                  <c:v>1.7719395697731587E-2</c:v>
                </c:pt>
                <c:pt idx="193">
                  <c:v>1.7762682439133589E-2</c:v>
                </c:pt>
                <c:pt idx="194">
                  <c:v>1.7722047580356611E-2</c:v>
                </c:pt>
                <c:pt idx="195">
                  <c:v>1.7864597170288127E-2</c:v>
                </c:pt>
                <c:pt idx="196">
                  <c:v>1.8040967234358402E-2</c:v>
                </c:pt>
                <c:pt idx="197">
                  <c:v>1.8032475052587749E-2</c:v>
                </c:pt>
                <c:pt idx="198">
                  <c:v>1.7923424496197694E-2</c:v>
                </c:pt>
                <c:pt idx="199">
                  <c:v>1.8092196838074687E-2</c:v>
                </c:pt>
                <c:pt idx="200">
                  <c:v>1.8262942655311674E-2</c:v>
                </c:pt>
                <c:pt idx="201">
                  <c:v>1.7971188234930491E-2</c:v>
                </c:pt>
                <c:pt idx="202">
                  <c:v>1.759156728497864E-2</c:v>
                </c:pt>
                <c:pt idx="203">
                  <c:v>1.7497164667281368E-2</c:v>
                </c:pt>
                <c:pt idx="204">
                  <c:v>1.7616929832456798E-2</c:v>
                </c:pt>
                <c:pt idx="205">
                  <c:v>1.7784938403896812E-2</c:v>
                </c:pt>
                <c:pt idx="206">
                  <c:v>1.7760885518845422E-2</c:v>
                </c:pt>
                <c:pt idx="207">
                  <c:v>1.7539936788619374E-2</c:v>
                </c:pt>
                <c:pt idx="208">
                  <c:v>1.7578594053851176E-2</c:v>
                </c:pt>
                <c:pt idx="209">
                  <c:v>1.7635381578279326E-2</c:v>
                </c:pt>
                <c:pt idx="210">
                  <c:v>1.7711193055304619E-2</c:v>
                </c:pt>
                <c:pt idx="211">
                  <c:v>1.7890924901349456E-2</c:v>
                </c:pt>
                <c:pt idx="212">
                  <c:v>1.8037738095138416E-2</c:v>
                </c:pt>
                <c:pt idx="213">
                  <c:v>1.8110680237879082E-2</c:v>
                </c:pt>
                <c:pt idx="214">
                  <c:v>1.8149518166947841E-2</c:v>
                </c:pt>
                <c:pt idx="215">
                  <c:v>1.8001582244162984E-2</c:v>
                </c:pt>
                <c:pt idx="216">
                  <c:v>1.8089247146244759E-2</c:v>
                </c:pt>
                <c:pt idx="217">
                  <c:v>1.6953834093691958E-2</c:v>
                </c:pt>
                <c:pt idx="218">
                  <c:v>1.6908597685020246E-2</c:v>
                </c:pt>
                <c:pt idx="219">
                  <c:v>1.7014747460139517E-2</c:v>
                </c:pt>
                <c:pt idx="220">
                  <c:v>1.7187230699056193E-2</c:v>
                </c:pt>
                <c:pt idx="221">
                  <c:v>1.7361633847630314E-2</c:v>
                </c:pt>
                <c:pt idx="222">
                  <c:v>1.7534550645118094E-2</c:v>
                </c:pt>
                <c:pt idx="223">
                  <c:v>1.754285688036137E-2</c:v>
                </c:pt>
                <c:pt idx="224">
                  <c:v>1.7721657976857132E-2</c:v>
                </c:pt>
                <c:pt idx="225">
                  <c:v>1.7901667997571803E-2</c:v>
                </c:pt>
                <c:pt idx="226">
                  <c:v>1.8083085048052325E-2</c:v>
                </c:pt>
                <c:pt idx="227">
                  <c:v>1.8226078472297978E-2</c:v>
                </c:pt>
                <c:pt idx="228">
                  <c:v>1.8372580901080664E-2</c:v>
                </c:pt>
                <c:pt idx="229">
                  <c:v>1.8558613291122541E-2</c:v>
                </c:pt>
                <c:pt idx="230">
                  <c:v>1.8536604241009391E-2</c:v>
                </c:pt>
                <c:pt idx="231">
                  <c:v>1.86804310001728E-2</c:v>
                </c:pt>
                <c:pt idx="232">
                  <c:v>1.8426485871486969E-2</c:v>
                </c:pt>
                <c:pt idx="233">
                  <c:v>1.8610117143332317E-2</c:v>
                </c:pt>
                <c:pt idx="234">
                  <c:v>1.8427633660213692E-2</c:v>
                </c:pt>
                <c:pt idx="235">
                  <c:v>1.8365000743958849E-2</c:v>
                </c:pt>
                <c:pt idx="236">
                  <c:v>1.8519665416427217E-2</c:v>
                </c:pt>
                <c:pt idx="237">
                  <c:v>1.8346936306358495E-2</c:v>
                </c:pt>
                <c:pt idx="238">
                  <c:v>1.7949981543775223E-2</c:v>
                </c:pt>
                <c:pt idx="239">
                  <c:v>1.789577112569753E-2</c:v>
                </c:pt>
                <c:pt idx="240">
                  <c:v>1.78437982211875E-2</c:v>
                </c:pt>
                <c:pt idx="241">
                  <c:v>1.8023732898872488E-2</c:v>
                </c:pt>
                <c:pt idx="242">
                  <c:v>1.7913629452983311E-2</c:v>
                </c:pt>
                <c:pt idx="243">
                  <c:v>1.7924379609502814E-2</c:v>
                </c:pt>
                <c:pt idx="244">
                  <c:v>1.8007731496637033E-2</c:v>
                </c:pt>
                <c:pt idx="245">
                  <c:v>1.8187883090386214E-2</c:v>
                </c:pt>
                <c:pt idx="246">
                  <c:v>1.830129889741228E-2</c:v>
                </c:pt>
                <c:pt idx="247">
                  <c:v>1.8352344279498504E-2</c:v>
                </c:pt>
                <c:pt idx="248">
                  <c:v>1.853371652822489E-2</c:v>
                </c:pt>
                <c:pt idx="249">
                  <c:v>1.8682410404829947E-2</c:v>
                </c:pt>
                <c:pt idx="250">
                  <c:v>1.8792317468216153E-2</c:v>
                </c:pt>
                <c:pt idx="251">
                  <c:v>1.8905989868171432E-2</c:v>
                </c:pt>
                <c:pt idx="252">
                  <c:v>1.9079753360786374E-2</c:v>
                </c:pt>
                <c:pt idx="253">
                  <c:v>1.926943615785006E-2</c:v>
                </c:pt>
                <c:pt idx="254">
                  <c:v>1.9053081180621941E-2</c:v>
                </c:pt>
                <c:pt idx="255">
                  <c:v>1.8940464219680108E-2</c:v>
                </c:pt>
                <c:pt idx="256">
                  <c:v>1.911934240082595E-2</c:v>
                </c:pt>
                <c:pt idx="257">
                  <c:v>1.9301393262890539E-2</c:v>
                </c:pt>
                <c:pt idx="258">
                  <c:v>1.897098120564324E-2</c:v>
                </c:pt>
                <c:pt idx="259">
                  <c:v>1.8769438467388232E-2</c:v>
                </c:pt>
                <c:pt idx="260">
                  <c:v>1.6874589654912335E-2</c:v>
                </c:pt>
                <c:pt idx="261">
                  <c:v>1.7041913409807641E-2</c:v>
                </c:pt>
                <c:pt idx="262">
                  <c:v>1.7177517780304664E-2</c:v>
                </c:pt>
                <c:pt idx="263">
                  <c:v>1.7302781500129805E-2</c:v>
                </c:pt>
                <c:pt idx="264">
                  <c:v>1.7408641664619716E-2</c:v>
                </c:pt>
                <c:pt idx="265">
                  <c:v>1.7475461352978037E-2</c:v>
                </c:pt>
                <c:pt idx="266">
                  <c:v>1.7521305574443206E-2</c:v>
                </c:pt>
                <c:pt idx="267">
                  <c:v>1.7669747853040308E-2</c:v>
                </c:pt>
                <c:pt idx="268">
                  <c:v>1.7834282458870126E-2</c:v>
                </c:pt>
                <c:pt idx="269">
                  <c:v>1.7919119567970848E-2</c:v>
                </c:pt>
                <c:pt idx="270">
                  <c:v>1.8100892221194768E-2</c:v>
                </c:pt>
                <c:pt idx="271">
                  <c:v>1.8275815842234464E-2</c:v>
                </c:pt>
                <c:pt idx="272">
                  <c:v>1.8457907728600238E-2</c:v>
                </c:pt>
                <c:pt idx="273">
                  <c:v>1.8644891246224985E-2</c:v>
                </c:pt>
                <c:pt idx="274">
                  <c:v>1.8801584487174994E-2</c:v>
                </c:pt>
                <c:pt idx="275">
                  <c:v>1.893799332771888E-2</c:v>
                </c:pt>
                <c:pt idx="276">
                  <c:v>1.9076982208541132E-2</c:v>
                </c:pt>
                <c:pt idx="277">
                  <c:v>1.9259870841211859E-2</c:v>
                </c:pt>
                <c:pt idx="278">
                  <c:v>1.9408880208934887E-2</c:v>
                </c:pt>
                <c:pt idx="279">
                  <c:v>1.9562996992748417E-2</c:v>
                </c:pt>
                <c:pt idx="280">
                  <c:v>1.9689665586189443E-2</c:v>
                </c:pt>
                <c:pt idx="281">
                  <c:v>1.9770493320821671E-2</c:v>
                </c:pt>
                <c:pt idx="282">
                  <c:v>1.9960060380668752E-2</c:v>
                </c:pt>
                <c:pt idx="283">
                  <c:v>1.9993039592325366E-2</c:v>
                </c:pt>
                <c:pt idx="284">
                  <c:v>2.0104857353875752E-2</c:v>
                </c:pt>
                <c:pt idx="285">
                  <c:v>2.0307877333695455E-2</c:v>
                </c:pt>
                <c:pt idx="286">
                  <c:v>2.0325439440597875E-2</c:v>
                </c:pt>
                <c:pt idx="287">
                  <c:v>2.0529530070902163E-2</c:v>
                </c:pt>
                <c:pt idx="288">
                  <c:v>2.0701028516385573E-2</c:v>
                </c:pt>
                <c:pt idx="289">
                  <c:v>2.0109294999479829E-2</c:v>
                </c:pt>
                <c:pt idx="290">
                  <c:v>1.9833235238536556E-2</c:v>
                </c:pt>
                <c:pt idx="291">
                  <c:v>1.9491368710961791E-2</c:v>
                </c:pt>
                <c:pt idx="292">
                  <c:v>1.9371447645144719E-2</c:v>
                </c:pt>
                <c:pt idx="293">
                  <c:v>1.9401562042340125E-2</c:v>
                </c:pt>
                <c:pt idx="294">
                  <c:v>1.9575485585513502E-2</c:v>
                </c:pt>
                <c:pt idx="295">
                  <c:v>1.9518669686046406E-2</c:v>
                </c:pt>
                <c:pt idx="296">
                  <c:v>1.9700895733292451E-2</c:v>
                </c:pt>
                <c:pt idx="297">
                  <c:v>1.9805913643692271E-2</c:v>
                </c:pt>
                <c:pt idx="298">
                  <c:v>1.9691394697997178E-2</c:v>
                </c:pt>
                <c:pt idx="299">
                  <c:v>1.9889640844414823E-2</c:v>
                </c:pt>
                <c:pt idx="300">
                  <c:v>1.9570290209576815E-2</c:v>
                </c:pt>
                <c:pt idx="301">
                  <c:v>1.3474586624866313E-2</c:v>
                </c:pt>
                <c:pt idx="302">
                  <c:v>1.3554454227712202E-2</c:v>
                </c:pt>
                <c:pt idx="303">
                  <c:v>1.3212067212093172E-2</c:v>
                </c:pt>
                <c:pt idx="304">
                  <c:v>1.3333850236998771E-2</c:v>
                </c:pt>
                <c:pt idx="305">
                  <c:v>1.3354883494076375E-2</c:v>
                </c:pt>
                <c:pt idx="306">
                  <c:v>1.3179443491644516E-2</c:v>
                </c:pt>
                <c:pt idx="307">
                  <c:v>1.3300268387669423E-2</c:v>
                </c:pt>
                <c:pt idx="308">
                  <c:v>1.3433531677101092E-2</c:v>
                </c:pt>
                <c:pt idx="309">
                  <c:v>1.3571430643836415E-2</c:v>
                </c:pt>
                <c:pt idx="310">
                  <c:v>1.3505427459188372E-2</c:v>
                </c:pt>
                <c:pt idx="311">
                  <c:v>1.3642251658381673E-2</c:v>
                </c:pt>
                <c:pt idx="312">
                  <c:v>1.3683445084183727E-2</c:v>
                </c:pt>
                <c:pt idx="313">
                  <c:v>1.3763827189389339E-2</c:v>
                </c:pt>
                <c:pt idx="314">
                  <c:v>1.3885379356699234E-2</c:v>
                </c:pt>
                <c:pt idx="315">
                  <c:v>1.3936259342630219E-2</c:v>
                </c:pt>
                <c:pt idx="316">
                  <c:v>1.4077318769845176E-2</c:v>
                </c:pt>
                <c:pt idx="317">
                  <c:v>1.4074528559384616E-2</c:v>
                </c:pt>
                <c:pt idx="318">
                  <c:v>1.4216747270011935E-2</c:v>
                </c:pt>
                <c:pt idx="319">
                  <c:v>1.4197003284186081E-2</c:v>
                </c:pt>
                <c:pt idx="320">
                  <c:v>1.4245532686430548E-2</c:v>
                </c:pt>
                <c:pt idx="321">
                  <c:v>1.4296832246128668E-2</c:v>
                </c:pt>
                <c:pt idx="322">
                  <c:v>1.4311644769603093E-2</c:v>
                </c:pt>
                <c:pt idx="323">
                  <c:v>1.4446949626727176E-2</c:v>
                </c:pt>
                <c:pt idx="324">
                  <c:v>1.4589786988002944E-2</c:v>
                </c:pt>
                <c:pt idx="325">
                  <c:v>1.4734262308681223E-2</c:v>
                </c:pt>
                <c:pt idx="326">
                  <c:v>1.487890485443541E-2</c:v>
                </c:pt>
                <c:pt idx="327">
                  <c:v>1.4411005671041196E-2</c:v>
                </c:pt>
                <c:pt idx="328">
                  <c:v>1.4492028527282763E-2</c:v>
                </c:pt>
                <c:pt idx="329">
                  <c:v>1.381303071106945E-2</c:v>
                </c:pt>
                <c:pt idx="330">
                  <c:v>1.3935712576090845E-2</c:v>
                </c:pt>
                <c:pt idx="331">
                  <c:v>1.4076555523075261E-2</c:v>
                </c:pt>
                <c:pt idx="332">
                  <c:v>1.4088712766126027E-2</c:v>
                </c:pt>
                <c:pt idx="333">
                  <c:v>1.4228041632300263E-2</c:v>
                </c:pt>
                <c:pt idx="334">
                  <c:v>1.427139520204437E-2</c:v>
                </c:pt>
                <c:pt idx="335">
                  <c:v>1.4351460626748242E-2</c:v>
                </c:pt>
                <c:pt idx="336">
                  <c:v>1.4339545477390416E-2</c:v>
                </c:pt>
                <c:pt idx="337">
                  <c:v>1.4327337976100892E-2</c:v>
                </c:pt>
                <c:pt idx="338">
                  <c:v>1.4250021157961078E-2</c:v>
                </c:pt>
                <c:pt idx="339">
                  <c:v>1.4020825970757371E-2</c:v>
                </c:pt>
                <c:pt idx="340">
                  <c:v>1.4153849024937154E-2</c:v>
                </c:pt>
                <c:pt idx="341">
                  <c:v>1.4110651894555865E-2</c:v>
                </c:pt>
                <c:pt idx="342">
                  <c:v>1.4091697415456851E-2</c:v>
                </c:pt>
                <c:pt idx="343">
                  <c:v>1.4147611059168931E-2</c:v>
                </c:pt>
                <c:pt idx="344">
                  <c:v>1.4163698175831201E-2</c:v>
                </c:pt>
                <c:pt idx="345">
                  <c:v>1.3939793376769011E-2</c:v>
                </c:pt>
                <c:pt idx="346">
                  <c:v>1.4059285348789981E-2</c:v>
                </c:pt>
                <c:pt idx="347">
                  <c:v>1.4200473353938359E-2</c:v>
                </c:pt>
                <c:pt idx="348">
                  <c:v>1.4289731253446221E-2</c:v>
                </c:pt>
                <c:pt idx="349">
                  <c:v>1.4397837410877605E-2</c:v>
                </c:pt>
                <c:pt idx="350">
                  <c:v>1.4501969597154489E-2</c:v>
                </c:pt>
                <c:pt idx="351">
                  <c:v>1.4571299396869001E-2</c:v>
                </c:pt>
                <c:pt idx="352">
                  <c:v>1.46807671569846E-2</c:v>
                </c:pt>
                <c:pt idx="353">
                  <c:v>1.482672493167028E-2</c:v>
                </c:pt>
                <c:pt idx="354">
                  <c:v>1.4969904327381316E-2</c:v>
                </c:pt>
                <c:pt idx="355">
                  <c:v>1.47291705419141E-2</c:v>
                </c:pt>
                <c:pt idx="356">
                  <c:v>1.4860638319204998E-2</c:v>
                </c:pt>
                <c:pt idx="357">
                  <c:v>1.453263228572239E-2</c:v>
                </c:pt>
                <c:pt idx="358">
                  <c:v>1.4572209895396855E-2</c:v>
                </c:pt>
                <c:pt idx="359">
                  <c:v>1.4707161999125929E-2</c:v>
                </c:pt>
                <c:pt idx="360">
                  <c:v>1.4755721602137811E-2</c:v>
                </c:pt>
                <c:pt idx="361">
                  <c:v>1.4883312743261901E-2</c:v>
                </c:pt>
                <c:pt idx="362">
                  <c:v>1.4795265910378063E-2</c:v>
                </c:pt>
                <c:pt idx="363">
                  <c:v>1.4690430368466895E-2</c:v>
                </c:pt>
                <c:pt idx="364">
                  <c:v>1.4575775887544188E-2</c:v>
                </c:pt>
                <c:pt idx="365">
                  <c:v>1.4652624624936657E-2</c:v>
                </c:pt>
                <c:pt idx="366">
                  <c:v>1.4789289967486805E-2</c:v>
                </c:pt>
                <c:pt idx="367">
                  <c:v>1.4938606427113711E-2</c:v>
                </c:pt>
                <c:pt idx="368">
                  <c:v>1.5089746631016998E-2</c:v>
                </c:pt>
                <c:pt idx="369">
                  <c:v>1.5239453548512775E-2</c:v>
                </c:pt>
                <c:pt idx="370">
                  <c:v>1.5356306889085E-2</c:v>
                </c:pt>
                <c:pt idx="371">
                  <c:v>1.5461540461549964E-2</c:v>
                </c:pt>
                <c:pt idx="372">
                  <c:v>1.5613152619664812E-2</c:v>
                </c:pt>
                <c:pt idx="373">
                  <c:v>1.5742452701860702E-2</c:v>
                </c:pt>
                <c:pt idx="374">
                  <c:v>1.5862699940118841E-2</c:v>
                </c:pt>
                <c:pt idx="375">
                  <c:v>1.5803556387744902E-2</c:v>
                </c:pt>
                <c:pt idx="376">
                  <c:v>1.5963614307212645E-2</c:v>
                </c:pt>
                <c:pt idx="377">
                  <c:v>1.6078464601530059E-2</c:v>
                </c:pt>
                <c:pt idx="378">
                  <c:v>1.6157674649851923E-2</c:v>
                </c:pt>
                <c:pt idx="379">
                  <c:v>1.626297172993435E-2</c:v>
                </c:pt>
                <c:pt idx="380">
                  <c:v>1.6191363951087778E-2</c:v>
                </c:pt>
                <c:pt idx="381">
                  <c:v>1.6338299438213504E-2</c:v>
                </c:pt>
                <c:pt idx="382">
                  <c:v>1.6442248732668651E-2</c:v>
                </c:pt>
                <c:pt idx="383">
                  <c:v>1.6593802301790219E-2</c:v>
                </c:pt>
                <c:pt idx="384">
                  <c:v>1.4217665213901887E-2</c:v>
                </c:pt>
                <c:pt idx="385">
                  <c:v>1.4214567597817062E-2</c:v>
                </c:pt>
                <c:pt idx="386">
                  <c:v>1.4278615509135948E-2</c:v>
                </c:pt>
                <c:pt idx="387">
                  <c:v>1.4247574457180506E-2</c:v>
                </c:pt>
                <c:pt idx="388">
                  <c:v>1.4391539153237227E-2</c:v>
                </c:pt>
                <c:pt idx="389">
                  <c:v>1.4474855235112974E-2</c:v>
                </c:pt>
                <c:pt idx="390">
                  <c:v>1.3484632377956324E-2</c:v>
                </c:pt>
                <c:pt idx="391">
                  <c:v>1.3493335050531048E-2</c:v>
                </c:pt>
                <c:pt idx="392">
                  <c:v>1.3605751101389417E-2</c:v>
                </c:pt>
                <c:pt idx="393">
                  <c:v>1.3698729041314471E-2</c:v>
                </c:pt>
                <c:pt idx="394">
                  <c:v>1.3817123562269768E-2</c:v>
                </c:pt>
                <c:pt idx="395">
                  <c:v>1.3957109629785995E-2</c:v>
                </c:pt>
                <c:pt idx="396">
                  <c:v>1.293264090929278E-2</c:v>
                </c:pt>
                <c:pt idx="397">
                  <c:v>1.3059332041996038E-2</c:v>
                </c:pt>
                <c:pt idx="398">
                  <c:v>1.3033780936281436E-2</c:v>
                </c:pt>
                <c:pt idx="399">
                  <c:v>1.3058337596505497E-2</c:v>
                </c:pt>
                <c:pt idx="400">
                  <c:v>1.3184932770863581E-2</c:v>
                </c:pt>
                <c:pt idx="401">
                  <c:v>1.3297919617764883E-2</c:v>
                </c:pt>
                <c:pt idx="402">
                  <c:v>1.3430168597183347E-2</c:v>
                </c:pt>
                <c:pt idx="403">
                  <c:v>1.3524707317639073E-2</c:v>
                </c:pt>
                <c:pt idx="404">
                  <c:v>1.3595002999521254E-2</c:v>
                </c:pt>
                <c:pt idx="405">
                  <c:v>1.3646497058681787E-2</c:v>
                </c:pt>
                <c:pt idx="406">
                  <c:v>1.3480425087512272E-2</c:v>
                </c:pt>
                <c:pt idx="407">
                  <c:v>1.3598106165131598E-2</c:v>
                </c:pt>
                <c:pt idx="408">
                  <c:v>1.3507051664016284E-2</c:v>
                </c:pt>
                <c:pt idx="409">
                  <c:v>1.3643769594671899E-2</c:v>
                </c:pt>
                <c:pt idx="410">
                  <c:v>1.3514864950575443E-2</c:v>
                </c:pt>
                <c:pt idx="411">
                  <c:v>1.3569967465736006E-2</c:v>
                </c:pt>
                <c:pt idx="412">
                  <c:v>1.3446863010247542E-2</c:v>
                </c:pt>
                <c:pt idx="413">
                  <c:v>1.3435338184453607E-2</c:v>
                </c:pt>
                <c:pt idx="414">
                  <c:v>1.286898337506912E-2</c:v>
                </c:pt>
                <c:pt idx="415">
                  <c:v>1.158589181531974E-2</c:v>
                </c:pt>
                <c:pt idx="416">
                  <c:v>1.1687793550530446E-2</c:v>
                </c:pt>
                <c:pt idx="417">
                  <c:v>1.1806179398497032E-2</c:v>
                </c:pt>
                <c:pt idx="418">
                  <c:v>1.1925747316933927E-2</c:v>
                </c:pt>
                <c:pt idx="419">
                  <c:v>1.200374123850355E-2</c:v>
                </c:pt>
                <c:pt idx="420">
                  <c:v>1.2127586439564429E-2</c:v>
                </c:pt>
                <c:pt idx="421">
                  <c:v>1.2247856764534508E-2</c:v>
                </c:pt>
                <c:pt idx="422">
                  <c:v>1.2162230052169357E-2</c:v>
                </c:pt>
                <c:pt idx="423">
                  <c:v>1.228347361929373E-2</c:v>
                </c:pt>
                <c:pt idx="424">
                  <c:v>1.2137905723836514E-2</c:v>
                </c:pt>
                <c:pt idx="425">
                  <c:v>1.2242659465152626E-2</c:v>
                </c:pt>
                <c:pt idx="426">
                  <c:v>1.2298866938984725E-2</c:v>
                </c:pt>
                <c:pt idx="427">
                  <c:v>1.2419451217137802E-2</c:v>
                </c:pt>
                <c:pt idx="428">
                  <c:v>1.2533523419460443E-2</c:v>
                </c:pt>
                <c:pt idx="429">
                  <c:v>1.1904032512589556E-2</c:v>
                </c:pt>
                <c:pt idx="430">
                  <c:v>1.1993665132104465E-2</c:v>
                </c:pt>
                <c:pt idx="431">
                  <c:v>1.1644814793301074E-2</c:v>
                </c:pt>
                <c:pt idx="432">
                  <c:v>1.176122264658805E-2</c:v>
                </c:pt>
                <c:pt idx="433">
                  <c:v>1.188078025884756E-2</c:v>
                </c:pt>
                <c:pt idx="434">
                  <c:v>1.1936869027787261E-2</c:v>
                </c:pt>
                <c:pt idx="435">
                  <c:v>1.1971627752206487E-2</c:v>
                </c:pt>
                <c:pt idx="436">
                  <c:v>1.205657549995901E-2</c:v>
                </c:pt>
                <c:pt idx="437">
                  <c:v>1.2171557982153441E-2</c:v>
                </c:pt>
                <c:pt idx="438">
                  <c:v>1.2293486227625938E-2</c:v>
                </c:pt>
                <c:pt idx="439">
                  <c:v>1.2395173929580039E-2</c:v>
                </c:pt>
                <c:pt idx="440">
                  <c:v>1.2437020071748368E-2</c:v>
                </c:pt>
                <c:pt idx="441">
                  <c:v>1.2546738850155257E-2</c:v>
                </c:pt>
                <c:pt idx="442">
                  <c:v>1.261802946374019E-2</c:v>
                </c:pt>
                <c:pt idx="443">
                  <c:v>1.2581527102663737E-2</c:v>
                </c:pt>
                <c:pt idx="444">
                  <c:v>1.264624021747828E-2</c:v>
                </c:pt>
                <c:pt idx="445">
                  <c:v>1.239636404771873E-2</c:v>
                </c:pt>
                <c:pt idx="446">
                  <c:v>1.2435199328253722E-2</c:v>
                </c:pt>
                <c:pt idx="447">
                  <c:v>1.2488671986403193E-2</c:v>
                </c:pt>
                <c:pt idx="448">
                  <c:v>1.2547613992374043E-2</c:v>
                </c:pt>
                <c:pt idx="449">
                  <c:v>1.2456902368765661E-2</c:v>
                </c:pt>
                <c:pt idx="450">
                  <c:v>1.2488596014506602E-2</c:v>
                </c:pt>
                <c:pt idx="451">
                  <c:v>1.2282692302013292E-2</c:v>
                </c:pt>
                <c:pt idx="452">
                  <c:v>1.2407303366547514E-2</c:v>
                </c:pt>
                <c:pt idx="453">
                  <c:v>1.2511710947629017E-2</c:v>
                </c:pt>
                <c:pt idx="454">
                  <c:v>1.1985652074993166E-2</c:v>
                </c:pt>
                <c:pt idx="455">
                  <c:v>1.1818165607727861E-2</c:v>
                </c:pt>
                <c:pt idx="456">
                  <c:v>1.1887513166616412E-2</c:v>
                </c:pt>
                <c:pt idx="457">
                  <c:v>1.1832858815945079E-2</c:v>
                </c:pt>
                <c:pt idx="458">
                  <c:v>1.1946581087829285E-2</c:v>
                </c:pt>
                <c:pt idx="459">
                  <c:v>1.1916298086225382E-2</c:v>
                </c:pt>
                <c:pt idx="460">
                  <c:v>1.1892014097822817E-2</c:v>
                </c:pt>
                <c:pt idx="461">
                  <c:v>1.2012595573465049E-2</c:v>
                </c:pt>
                <c:pt idx="462">
                  <c:v>1.2126991488286255E-2</c:v>
                </c:pt>
                <c:pt idx="463">
                  <c:v>1.2142840743243899E-2</c:v>
                </c:pt>
                <c:pt idx="464">
                  <c:v>1.2264766188504621E-2</c:v>
                </c:pt>
                <c:pt idx="465">
                  <c:v>1.2388200863154685E-2</c:v>
                </c:pt>
                <c:pt idx="466">
                  <c:v>1.2510548777219943E-2</c:v>
                </c:pt>
                <c:pt idx="467">
                  <c:v>1.2595195941512601E-2</c:v>
                </c:pt>
                <c:pt idx="468">
                  <c:v>1.2700680453133004E-2</c:v>
                </c:pt>
                <c:pt idx="469">
                  <c:v>1.2801400581284466E-2</c:v>
                </c:pt>
                <c:pt idx="470">
                  <c:v>1.2367743098142809E-2</c:v>
                </c:pt>
                <c:pt idx="471">
                  <c:v>1.249235833037843E-2</c:v>
                </c:pt>
                <c:pt idx="472">
                  <c:v>1.2340879714622568E-2</c:v>
                </c:pt>
                <c:pt idx="473">
                  <c:v>1.2111629470547789E-2</c:v>
                </c:pt>
                <c:pt idx="474">
                  <c:v>1.2158922975959809E-2</c:v>
                </c:pt>
                <c:pt idx="475">
                  <c:v>1.2213898899473238E-2</c:v>
                </c:pt>
                <c:pt idx="476">
                  <c:v>1.2267490335986984E-2</c:v>
                </c:pt>
                <c:pt idx="477">
                  <c:v>1.2354156494049584E-2</c:v>
                </c:pt>
                <c:pt idx="478">
                  <c:v>1.2476478242626994E-2</c:v>
                </c:pt>
                <c:pt idx="479">
                  <c:v>1.2458125644655857E-2</c:v>
                </c:pt>
                <c:pt idx="480">
                  <c:v>1.2291227585376499E-2</c:v>
                </c:pt>
                <c:pt idx="481">
                  <c:v>1.2368875697606266E-2</c:v>
                </c:pt>
                <c:pt idx="482">
                  <c:v>1.2494614400081087E-2</c:v>
                </c:pt>
                <c:pt idx="483">
                  <c:v>1.262271123510628E-2</c:v>
                </c:pt>
                <c:pt idx="484">
                  <c:v>1.2742500068284505E-2</c:v>
                </c:pt>
                <c:pt idx="485">
                  <c:v>1.2871253821750982E-2</c:v>
                </c:pt>
                <c:pt idx="486">
                  <c:v>1.3001962181156262E-2</c:v>
                </c:pt>
                <c:pt idx="487">
                  <c:v>1.3133714883636896E-2</c:v>
                </c:pt>
                <c:pt idx="488">
                  <c:v>1.3183756739035596E-2</c:v>
                </c:pt>
                <c:pt idx="489">
                  <c:v>1.3295064264124221E-2</c:v>
                </c:pt>
                <c:pt idx="490">
                  <c:v>1.3328345764759632E-2</c:v>
                </c:pt>
                <c:pt idx="491">
                  <c:v>1.3447909026498166E-2</c:v>
                </c:pt>
                <c:pt idx="492">
                  <c:v>1.3477750404266582E-2</c:v>
                </c:pt>
                <c:pt idx="493">
                  <c:v>1.3613598804972376E-2</c:v>
                </c:pt>
                <c:pt idx="494">
                  <c:v>1.3397478386668609E-2</c:v>
                </c:pt>
                <c:pt idx="495">
                  <c:v>1.3495091229030242E-2</c:v>
                </c:pt>
                <c:pt idx="496">
                  <c:v>1.3631446016684555E-2</c:v>
                </c:pt>
                <c:pt idx="497">
                  <c:v>1.3763022786763309E-2</c:v>
                </c:pt>
                <c:pt idx="498">
                  <c:v>1.3400507539562694E-2</c:v>
                </c:pt>
                <c:pt idx="499">
                  <c:v>1.3528519057750866E-2</c:v>
                </c:pt>
                <c:pt idx="500">
                  <c:v>1.3531030401420825E-2</c:v>
                </c:pt>
                <c:pt idx="501">
                  <c:v>1.3415063329081567E-2</c:v>
                </c:pt>
                <c:pt idx="502">
                  <c:v>1.3550340415352467E-2</c:v>
                </c:pt>
                <c:pt idx="503">
                  <c:v>1.3649895918209592E-2</c:v>
                </c:pt>
                <c:pt idx="504">
                  <c:v>1.3763908266582641E-2</c:v>
                </c:pt>
                <c:pt idx="505">
                  <c:v>1.3044232503089316E-2</c:v>
                </c:pt>
                <c:pt idx="506">
                  <c:v>1.3133721925759506E-2</c:v>
                </c:pt>
                <c:pt idx="507">
                  <c:v>1.32454670104818E-2</c:v>
                </c:pt>
                <c:pt idx="508">
                  <c:v>1.337928513050224E-2</c:v>
                </c:pt>
                <c:pt idx="509">
                  <c:v>1.3514471802439913E-2</c:v>
                </c:pt>
                <c:pt idx="510">
                  <c:v>1.3612321825568633E-2</c:v>
                </c:pt>
                <c:pt idx="511">
                  <c:v>1.3625307006361841E-2</c:v>
                </c:pt>
                <c:pt idx="512">
                  <c:v>1.3754998700012372E-2</c:v>
                </c:pt>
                <c:pt idx="513">
                  <c:v>1.3795736962517995E-2</c:v>
                </c:pt>
                <c:pt idx="514">
                  <c:v>1.3615196289673797E-2</c:v>
                </c:pt>
                <c:pt idx="515">
                  <c:v>1.3332608827908808E-2</c:v>
                </c:pt>
                <c:pt idx="516">
                  <c:v>1.3220319210456908E-2</c:v>
                </c:pt>
                <c:pt idx="517">
                  <c:v>1.3204839679977627E-2</c:v>
                </c:pt>
                <c:pt idx="518">
                  <c:v>1.3256804908941083E-2</c:v>
                </c:pt>
                <c:pt idx="519">
                  <c:v>1.3390844854240464E-2</c:v>
                </c:pt>
                <c:pt idx="520">
                  <c:v>1.3488276289313737E-2</c:v>
                </c:pt>
                <c:pt idx="521">
                  <c:v>1.3507393222172598E-2</c:v>
                </c:pt>
                <c:pt idx="522">
                  <c:v>1.3618944707412241E-2</c:v>
                </c:pt>
                <c:pt idx="523">
                  <c:v>1.3586214210423079E-2</c:v>
                </c:pt>
                <c:pt idx="524">
                  <c:v>1.3228313598427908E-2</c:v>
                </c:pt>
                <c:pt idx="525">
                  <c:v>1.3153626432228081E-2</c:v>
                </c:pt>
                <c:pt idx="526">
                  <c:v>1.3286807738744581E-2</c:v>
                </c:pt>
                <c:pt idx="527">
                  <c:v>1.3404839486170718E-2</c:v>
                </c:pt>
                <c:pt idx="528">
                  <c:v>1.3534720755902722E-2</c:v>
                </c:pt>
                <c:pt idx="529">
                  <c:v>1.3075451597129535E-2</c:v>
                </c:pt>
                <c:pt idx="530">
                  <c:v>1.2984757192805946E-2</c:v>
                </c:pt>
                <c:pt idx="531">
                  <c:v>1.3064783149968806E-2</c:v>
                </c:pt>
                <c:pt idx="532">
                  <c:v>1.319229123437039E-2</c:v>
                </c:pt>
                <c:pt idx="533">
                  <c:v>1.318297068893191E-2</c:v>
                </c:pt>
                <c:pt idx="534">
                  <c:v>1.2593815291596774E-2</c:v>
                </c:pt>
                <c:pt idx="535">
                  <c:v>1.2708093625577873E-2</c:v>
                </c:pt>
                <c:pt idx="536">
                  <c:v>1.2837914697163007E-2</c:v>
                </c:pt>
                <c:pt idx="537">
                  <c:v>1.2900716457383721E-2</c:v>
                </c:pt>
                <c:pt idx="538">
                  <c:v>1.301060370361443E-2</c:v>
                </c:pt>
                <c:pt idx="539">
                  <c:v>1.3129612035023363E-2</c:v>
                </c:pt>
                <c:pt idx="540">
                  <c:v>1.3146053662610728E-2</c:v>
                </c:pt>
                <c:pt idx="541">
                  <c:v>1.2647652152961769E-2</c:v>
                </c:pt>
                <c:pt idx="542">
                  <c:v>1.2673556779744908E-2</c:v>
                </c:pt>
                <c:pt idx="543">
                  <c:v>1.2676999056880122E-2</c:v>
                </c:pt>
                <c:pt idx="544">
                  <c:v>1.2695571565856297E-2</c:v>
                </c:pt>
                <c:pt idx="545">
                  <c:v>1.2824555123269311E-2</c:v>
                </c:pt>
                <c:pt idx="546">
                  <c:v>1.295158024025702E-2</c:v>
                </c:pt>
                <c:pt idx="547">
                  <c:v>1.3047750316839659E-2</c:v>
                </c:pt>
                <c:pt idx="548">
                  <c:v>1.3101315835549503E-2</c:v>
                </c:pt>
                <c:pt idx="549">
                  <c:v>1.3206430841060296E-2</c:v>
                </c:pt>
                <c:pt idx="550">
                  <c:v>1.3209704707006518E-2</c:v>
                </c:pt>
                <c:pt idx="551">
                  <c:v>1.3053107637580389E-2</c:v>
                </c:pt>
                <c:pt idx="552">
                  <c:v>1.2852735562576078E-2</c:v>
                </c:pt>
                <c:pt idx="553">
                  <c:v>1.2980917725765644E-2</c:v>
                </c:pt>
                <c:pt idx="554">
                  <c:v>1.3093612140708085E-2</c:v>
                </c:pt>
                <c:pt idx="555">
                  <c:v>1.274102251702988E-2</c:v>
                </c:pt>
                <c:pt idx="556">
                  <c:v>1.2746240005162206E-2</c:v>
                </c:pt>
                <c:pt idx="557">
                  <c:v>1.2836837487003606E-2</c:v>
                </c:pt>
                <c:pt idx="558">
                  <c:v>1.2836976950330484E-2</c:v>
                </c:pt>
                <c:pt idx="559">
                  <c:v>1.2966959429465118E-2</c:v>
                </c:pt>
                <c:pt idx="560">
                  <c:v>1.3077566218789125E-2</c:v>
                </c:pt>
                <c:pt idx="561">
                  <c:v>1.3212715614601063E-2</c:v>
                </c:pt>
                <c:pt idx="562">
                  <c:v>1.3251813219073772E-2</c:v>
                </c:pt>
                <c:pt idx="563">
                  <c:v>1.338689247648684E-2</c:v>
                </c:pt>
                <c:pt idx="564">
                  <c:v>1.3423844485226931E-2</c:v>
                </c:pt>
                <c:pt idx="565">
                  <c:v>1.3530784706179348E-2</c:v>
                </c:pt>
                <c:pt idx="566">
                  <c:v>1.3093841417470243E-2</c:v>
                </c:pt>
                <c:pt idx="567">
                  <c:v>1.3227752131908521E-2</c:v>
                </c:pt>
                <c:pt idx="568">
                  <c:v>1.2792671085535109E-2</c:v>
                </c:pt>
                <c:pt idx="569">
                  <c:v>1.2923040481800912E-2</c:v>
                </c:pt>
                <c:pt idx="570">
                  <c:v>1.2976659442251938E-2</c:v>
                </c:pt>
                <c:pt idx="571">
                  <c:v>1.2926098326718009E-2</c:v>
                </c:pt>
                <c:pt idx="572">
                  <c:v>1.3057299074514698E-2</c:v>
                </c:pt>
                <c:pt idx="573">
                  <c:v>1.3170439254734953E-2</c:v>
                </c:pt>
                <c:pt idx="574">
                  <c:v>1.3121831902556256E-2</c:v>
                </c:pt>
                <c:pt idx="575">
                  <c:v>1.3082693484737659E-2</c:v>
                </c:pt>
                <c:pt idx="576">
                  <c:v>1.3191432332254033E-2</c:v>
                </c:pt>
                <c:pt idx="577">
                  <c:v>1.3265128506400313E-2</c:v>
                </c:pt>
                <c:pt idx="578">
                  <c:v>1.3349826559670585E-2</c:v>
                </c:pt>
                <c:pt idx="579">
                  <c:v>1.3475822333326809E-2</c:v>
                </c:pt>
                <c:pt idx="580">
                  <c:v>1.3594462220997375E-2</c:v>
                </c:pt>
                <c:pt idx="581">
                  <c:v>1.3674529308713868E-2</c:v>
                </c:pt>
                <c:pt idx="582">
                  <c:v>1.3808536514975647E-2</c:v>
                </c:pt>
                <c:pt idx="583">
                  <c:v>1.3708506374261671E-2</c:v>
                </c:pt>
                <c:pt idx="584">
                  <c:v>1.3848820583780343E-2</c:v>
                </c:pt>
                <c:pt idx="585">
                  <c:v>1.3988678324823409E-2</c:v>
                </c:pt>
                <c:pt idx="586">
                  <c:v>1.3982334472938762E-2</c:v>
                </c:pt>
                <c:pt idx="587">
                  <c:v>1.4119135343519267E-2</c:v>
                </c:pt>
                <c:pt idx="588">
                  <c:v>1.4230942176996091E-2</c:v>
                </c:pt>
                <c:pt idx="589">
                  <c:v>1.4053965901380779E-2</c:v>
                </c:pt>
                <c:pt idx="590">
                  <c:v>1.419231725117032E-2</c:v>
                </c:pt>
                <c:pt idx="591">
                  <c:v>1.2656519552759928E-2</c:v>
                </c:pt>
                <c:pt idx="592">
                  <c:v>1.2778761510285732E-2</c:v>
                </c:pt>
                <c:pt idx="593">
                  <c:v>1.2831122746825553E-2</c:v>
                </c:pt>
                <c:pt idx="594">
                  <c:v>1.2639225486071845E-2</c:v>
                </c:pt>
                <c:pt idx="595">
                  <c:v>1.265993609594211E-2</c:v>
                </c:pt>
                <c:pt idx="596">
                  <c:v>1.2773746626665868E-2</c:v>
                </c:pt>
                <c:pt idx="597">
                  <c:v>1.2890196378035403E-2</c:v>
                </c:pt>
                <c:pt idx="598">
                  <c:v>1.2996108482654084E-2</c:v>
                </c:pt>
                <c:pt idx="599">
                  <c:v>1.3121269954245125E-2</c:v>
                </c:pt>
                <c:pt idx="600">
                  <c:v>1.3254139588783792E-2</c:v>
                </c:pt>
                <c:pt idx="601">
                  <c:v>1.3388279331215544E-2</c:v>
                </c:pt>
                <c:pt idx="602">
                  <c:v>1.351343534237784E-2</c:v>
                </c:pt>
                <c:pt idx="603">
                  <c:v>1.363893263793416E-2</c:v>
                </c:pt>
                <c:pt idx="604">
                  <c:v>1.3773936198773155E-2</c:v>
                </c:pt>
                <c:pt idx="605">
                  <c:v>1.3876224924910424E-2</c:v>
                </c:pt>
                <c:pt idx="606">
                  <c:v>1.3890103812869422E-2</c:v>
                </c:pt>
                <c:pt idx="607">
                  <c:v>1.4030639714064465E-2</c:v>
                </c:pt>
                <c:pt idx="608">
                  <c:v>1.4132367347173002E-2</c:v>
                </c:pt>
                <c:pt idx="609">
                  <c:v>1.3562604503621031E-2</c:v>
                </c:pt>
                <c:pt idx="610">
                  <c:v>1.3691951506328438E-2</c:v>
                </c:pt>
                <c:pt idx="611">
                  <c:v>1.3821342240282128E-2</c:v>
                </c:pt>
                <c:pt idx="612">
                  <c:v>1.3958059147039634E-2</c:v>
                </c:pt>
                <c:pt idx="613">
                  <c:v>1.4036125159525547E-2</c:v>
                </c:pt>
                <c:pt idx="614">
                  <c:v>1.3960985086342756E-2</c:v>
                </c:pt>
                <c:pt idx="615">
                  <c:v>1.3972971295491675E-2</c:v>
                </c:pt>
                <c:pt idx="616">
                  <c:v>1.4019461724776455E-2</c:v>
                </c:pt>
                <c:pt idx="617">
                  <c:v>1.4140838442738814E-2</c:v>
                </c:pt>
                <c:pt idx="618">
                  <c:v>1.4277854643935488E-2</c:v>
                </c:pt>
                <c:pt idx="619">
                  <c:v>1.432444482789352E-2</c:v>
                </c:pt>
                <c:pt idx="620">
                  <c:v>1.444879719170169E-2</c:v>
                </c:pt>
                <c:pt idx="621">
                  <c:v>1.4595761945406262E-2</c:v>
                </c:pt>
                <c:pt idx="622">
                  <c:v>1.474133297292498E-2</c:v>
                </c:pt>
                <c:pt idx="623">
                  <c:v>1.4814771088662989E-2</c:v>
                </c:pt>
                <c:pt idx="624">
                  <c:v>1.4962244739255455E-2</c:v>
                </c:pt>
                <c:pt idx="625">
                  <c:v>1.5066370142628909E-2</c:v>
                </c:pt>
                <c:pt idx="626">
                  <c:v>1.5026212888511848E-2</c:v>
                </c:pt>
                <c:pt idx="627">
                  <c:v>1.5078318071241431E-2</c:v>
                </c:pt>
                <c:pt idx="628">
                  <c:v>1.5205833574008591E-2</c:v>
                </c:pt>
                <c:pt idx="629">
                  <c:v>1.5283627322962588E-2</c:v>
                </c:pt>
                <c:pt idx="630">
                  <c:v>1.5436072707291698E-2</c:v>
                </c:pt>
                <c:pt idx="631">
                  <c:v>1.5591286139863181E-2</c:v>
                </c:pt>
                <c:pt idx="632">
                  <c:v>1.5737095110114497E-2</c:v>
                </c:pt>
                <c:pt idx="633">
                  <c:v>1.5540736855265686E-2</c:v>
                </c:pt>
                <c:pt idx="634">
                  <c:v>1.559883177065291E-2</c:v>
                </c:pt>
                <c:pt idx="635">
                  <c:v>1.559903655113957E-2</c:v>
                </c:pt>
                <c:pt idx="636">
                  <c:v>1.5744246986984334E-2</c:v>
                </c:pt>
                <c:pt idx="637">
                  <c:v>1.5903949557712738E-2</c:v>
                </c:pt>
                <c:pt idx="638">
                  <c:v>1.5960301166731174E-2</c:v>
                </c:pt>
                <c:pt idx="639">
                  <c:v>1.6111268979266007E-2</c:v>
                </c:pt>
                <c:pt idx="640">
                  <c:v>1.6191327579250812E-2</c:v>
                </c:pt>
                <c:pt idx="641">
                  <c:v>1.6351965503899474E-2</c:v>
                </c:pt>
                <c:pt idx="642">
                  <c:v>1.6454642059295782E-2</c:v>
                </c:pt>
                <c:pt idx="643">
                  <c:v>1.6608963261843038E-2</c:v>
                </c:pt>
                <c:pt idx="644">
                  <c:v>1.6487947312340819E-2</c:v>
                </c:pt>
                <c:pt idx="645">
                  <c:v>1.6606375162519674E-2</c:v>
                </c:pt>
                <c:pt idx="646">
                  <c:v>1.6718953623333532E-2</c:v>
                </c:pt>
                <c:pt idx="647">
                  <c:v>1.686037684648329E-2</c:v>
                </c:pt>
                <c:pt idx="648">
                  <c:v>1.2354367500501244E-2</c:v>
                </c:pt>
                <c:pt idx="649">
                  <c:v>1.2475469934933653E-2</c:v>
                </c:pt>
                <c:pt idx="650">
                  <c:v>1.2606183611853493E-2</c:v>
                </c:pt>
                <c:pt idx="651">
                  <c:v>1.2734029118075021E-2</c:v>
                </c:pt>
                <c:pt idx="652">
                  <c:v>1.2681701277012975E-2</c:v>
                </c:pt>
                <c:pt idx="653">
                  <c:v>1.1788595041719035E-2</c:v>
                </c:pt>
                <c:pt idx="654">
                  <c:v>1.1495721116976733E-2</c:v>
                </c:pt>
                <c:pt idx="655">
                  <c:v>1.1546860194976926E-2</c:v>
                </c:pt>
                <c:pt idx="656">
                  <c:v>1.1535073040905263E-2</c:v>
                </c:pt>
                <c:pt idx="657">
                  <c:v>1.1659931839474898E-2</c:v>
                </c:pt>
                <c:pt idx="658">
                  <c:v>1.1705398150131665E-2</c:v>
                </c:pt>
                <c:pt idx="659">
                  <c:v>1.1826162802780338E-2</c:v>
                </c:pt>
                <c:pt idx="660">
                  <c:v>1.1943280673485168E-2</c:v>
                </c:pt>
                <c:pt idx="661">
                  <c:v>1.2039399404834396E-2</c:v>
                </c:pt>
                <c:pt idx="662">
                  <c:v>1.2111303393750779E-2</c:v>
                </c:pt>
                <c:pt idx="663">
                  <c:v>1.2222437896479624E-2</c:v>
                </c:pt>
                <c:pt idx="664">
                  <c:v>1.1913213853705628E-2</c:v>
                </c:pt>
                <c:pt idx="665">
                  <c:v>1.1994928525497437E-2</c:v>
                </c:pt>
                <c:pt idx="666">
                  <c:v>1.2060496224817812E-2</c:v>
                </c:pt>
                <c:pt idx="667">
                  <c:v>1.2189716898867057E-2</c:v>
                </c:pt>
                <c:pt idx="668">
                  <c:v>1.2280632156702047E-2</c:v>
                </c:pt>
                <c:pt idx="669">
                  <c:v>1.2404838216895789E-2</c:v>
                </c:pt>
                <c:pt idx="670">
                  <c:v>1.2263279597933578E-2</c:v>
                </c:pt>
                <c:pt idx="671">
                  <c:v>1.206696383938391E-2</c:v>
                </c:pt>
                <c:pt idx="672">
                  <c:v>1.2191255600577253E-2</c:v>
                </c:pt>
                <c:pt idx="673">
                  <c:v>1.2316902232017994E-2</c:v>
                </c:pt>
                <c:pt idx="674">
                  <c:v>1.2436476613583389E-2</c:v>
                </c:pt>
                <c:pt idx="675">
                  <c:v>1.2214660200647459E-2</c:v>
                </c:pt>
                <c:pt idx="676">
                  <c:v>1.2328677685046556E-2</c:v>
                </c:pt>
                <c:pt idx="677">
                  <c:v>1.2453183594057546E-2</c:v>
                </c:pt>
                <c:pt idx="678">
                  <c:v>1.2554384121082772E-2</c:v>
                </c:pt>
                <c:pt idx="679">
                  <c:v>1.2468884212159673E-2</c:v>
                </c:pt>
                <c:pt idx="680">
                  <c:v>1.2572139421992194E-2</c:v>
                </c:pt>
                <c:pt idx="681">
                  <c:v>1.266359758544042E-2</c:v>
                </c:pt>
                <c:pt idx="682">
                  <c:v>1.2711707397167241E-2</c:v>
                </c:pt>
                <c:pt idx="683">
                  <c:v>1.2800541252128282E-2</c:v>
                </c:pt>
                <c:pt idx="684">
                  <c:v>1.2914017020096525E-2</c:v>
                </c:pt>
                <c:pt idx="685">
                  <c:v>1.3019047070863215E-2</c:v>
                </c:pt>
                <c:pt idx="686">
                  <c:v>1.2858966124009991E-2</c:v>
                </c:pt>
                <c:pt idx="687">
                  <c:v>1.2910761271184255E-2</c:v>
                </c:pt>
                <c:pt idx="688">
                  <c:v>1.2919440361064122E-2</c:v>
                </c:pt>
                <c:pt idx="689">
                  <c:v>1.3021318490558514E-2</c:v>
                </c:pt>
                <c:pt idx="690">
                  <c:v>1.3152344736093948E-2</c:v>
                </c:pt>
                <c:pt idx="691">
                  <c:v>1.3253423434695211E-2</c:v>
                </c:pt>
                <c:pt idx="692">
                  <c:v>1.2934532031928665E-2</c:v>
                </c:pt>
                <c:pt idx="693">
                  <c:v>1.2760179885977413E-2</c:v>
                </c:pt>
                <c:pt idx="694">
                  <c:v>1.2569791622264933E-2</c:v>
                </c:pt>
                <c:pt idx="695">
                  <c:v>1.2690679381866814E-2</c:v>
                </c:pt>
                <c:pt idx="696">
                  <c:v>1.2816402432120198E-2</c:v>
                </c:pt>
                <c:pt idx="697">
                  <c:v>1.2944666907084623E-2</c:v>
                </c:pt>
                <c:pt idx="698">
                  <c:v>1.2851391524078652E-2</c:v>
                </c:pt>
                <c:pt idx="699">
                  <c:v>1.2981430092361374E-2</c:v>
                </c:pt>
                <c:pt idx="700">
                  <c:v>1.2941773191159876E-2</c:v>
                </c:pt>
                <c:pt idx="701">
                  <c:v>1.3062433945785434E-2</c:v>
                </c:pt>
                <c:pt idx="702">
                  <c:v>1.3097984720794585E-2</c:v>
                </c:pt>
                <c:pt idx="703">
                  <c:v>1.2917458485808298E-2</c:v>
                </c:pt>
                <c:pt idx="704">
                  <c:v>1.2942456730766227E-2</c:v>
                </c:pt>
                <c:pt idx="705">
                  <c:v>1.3044423839323367E-2</c:v>
                </c:pt>
                <c:pt idx="706">
                  <c:v>1.3111609232383555E-2</c:v>
                </c:pt>
                <c:pt idx="707">
                  <c:v>1.3242718181952594E-2</c:v>
                </c:pt>
                <c:pt idx="708">
                  <c:v>1.3376374939470997E-2</c:v>
                </c:pt>
                <c:pt idx="709">
                  <c:v>1.3495929258087591E-2</c:v>
                </c:pt>
                <c:pt idx="710">
                  <c:v>1.3513937274134436E-2</c:v>
                </c:pt>
                <c:pt idx="711">
                  <c:v>1.3649613588882123E-2</c:v>
                </c:pt>
                <c:pt idx="712">
                  <c:v>1.3785308549140356E-2</c:v>
                </c:pt>
                <c:pt idx="713">
                  <c:v>1.390197009338617E-2</c:v>
                </c:pt>
                <c:pt idx="714">
                  <c:v>1.3968844887748707E-2</c:v>
                </c:pt>
                <c:pt idx="715">
                  <c:v>1.4109934893721096E-2</c:v>
                </c:pt>
                <c:pt idx="716">
                  <c:v>1.4247237593735853E-2</c:v>
                </c:pt>
                <c:pt idx="717">
                  <c:v>1.4374821912451794E-2</c:v>
                </c:pt>
                <c:pt idx="718">
                  <c:v>1.4510035715187965E-2</c:v>
                </c:pt>
                <c:pt idx="719">
                  <c:v>1.4473148260944825E-2</c:v>
                </c:pt>
                <c:pt idx="720">
                  <c:v>1.3885884568221925E-2</c:v>
                </c:pt>
                <c:pt idx="721">
                  <c:v>1.3886946824436846E-2</c:v>
                </c:pt>
                <c:pt idx="722">
                  <c:v>1.387052395074324E-2</c:v>
                </c:pt>
                <c:pt idx="723">
                  <c:v>1.3998608270960918E-2</c:v>
                </c:pt>
                <c:pt idx="724">
                  <c:v>1.4081101438624712E-2</c:v>
                </c:pt>
                <c:pt idx="725">
                  <c:v>1.421546943101013E-2</c:v>
                </c:pt>
                <c:pt idx="726">
                  <c:v>1.4352215354678349E-2</c:v>
                </c:pt>
                <c:pt idx="727">
                  <c:v>1.4175268941948579E-2</c:v>
                </c:pt>
                <c:pt idx="728">
                  <c:v>1.4318108642682183E-2</c:v>
                </c:pt>
                <c:pt idx="729">
                  <c:v>1.4358526613079459E-2</c:v>
                </c:pt>
                <c:pt idx="730">
                  <c:v>1.4484322665804624E-2</c:v>
                </c:pt>
                <c:pt idx="731">
                  <c:v>1.4630725108591197E-2</c:v>
                </c:pt>
                <c:pt idx="732">
                  <c:v>1.4778676422092428E-2</c:v>
                </c:pt>
                <c:pt idx="733">
                  <c:v>1.4788326157615323E-2</c:v>
                </c:pt>
                <c:pt idx="734">
                  <c:v>1.4793709615154655E-2</c:v>
                </c:pt>
                <c:pt idx="735">
                  <c:v>1.4832907172982624E-2</c:v>
                </c:pt>
                <c:pt idx="736">
                  <c:v>1.4948391157405202E-2</c:v>
                </c:pt>
                <c:pt idx="737">
                  <c:v>1.5078468273665529E-2</c:v>
                </c:pt>
                <c:pt idx="738">
                  <c:v>1.5220765355284303E-2</c:v>
                </c:pt>
                <c:pt idx="739">
                  <c:v>1.5226303766205792E-2</c:v>
                </c:pt>
                <c:pt idx="740">
                  <c:v>1.4973044213259576E-2</c:v>
                </c:pt>
                <c:pt idx="741">
                  <c:v>1.5123992195031246E-2</c:v>
                </c:pt>
                <c:pt idx="742">
                  <c:v>1.4698404588173132E-2</c:v>
                </c:pt>
                <c:pt idx="743">
                  <c:v>1.4802380352590211E-2</c:v>
                </c:pt>
                <c:pt idx="744">
                  <c:v>1.4893585160169408E-2</c:v>
                </c:pt>
                <c:pt idx="745">
                  <c:v>1.5011941341220202E-2</c:v>
                </c:pt>
                <c:pt idx="746">
                  <c:v>1.5159526618803341E-2</c:v>
                </c:pt>
                <c:pt idx="747">
                  <c:v>1.5312985895736791E-2</c:v>
                </c:pt>
                <c:pt idx="748">
                  <c:v>1.5455540515702733E-2</c:v>
                </c:pt>
                <c:pt idx="749">
                  <c:v>1.5560177150058455E-2</c:v>
                </c:pt>
                <c:pt idx="750">
                  <c:v>1.5709827331560299E-2</c:v>
                </c:pt>
                <c:pt idx="751">
                  <c:v>1.5868690599156857E-2</c:v>
                </c:pt>
                <c:pt idx="752">
                  <c:v>1.5926611742008837E-2</c:v>
                </c:pt>
                <c:pt idx="753">
                  <c:v>1.6086363134233565E-2</c:v>
                </c:pt>
                <c:pt idx="754">
                  <c:v>1.6194401621436004E-2</c:v>
                </c:pt>
                <c:pt idx="755">
                  <c:v>1.6326575940584738E-2</c:v>
                </c:pt>
                <c:pt idx="756">
                  <c:v>1.6480700288250397E-2</c:v>
                </c:pt>
                <c:pt idx="757">
                  <c:v>1.6647727435850149E-2</c:v>
                </c:pt>
                <c:pt idx="758">
                  <c:v>1.6567948836343757E-2</c:v>
                </c:pt>
                <c:pt idx="759">
                  <c:v>1.6389740152548883E-2</c:v>
                </c:pt>
                <c:pt idx="760">
                  <c:v>1.6542682083826511E-2</c:v>
                </c:pt>
                <c:pt idx="761">
                  <c:v>1.6662297803941545E-2</c:v>
                </c:pt>
                <c:pt idx="762">
                  <c:v>1.6805674812291959E-2</c:v>
                </c:pt>
                <c:pt idx="763">
                  <c:v>1.6975915846997973E-2</c:v>
                </c:pt>
                <c:pt idx="764">
                  <c:v>1.7119389980572362E-2</c:v>
                </c:pt>
                <c:pt idx="765">
                  <c:v>1.7138084289814219E-2</c:v>
                </c:pt>
                <c:pt idx="766">
                  <c:v>1.7243288971211256E-2</c:v>
                </c:pt>
                <c:pt idx="767">
                  <c:v>1.7415238757506873E-2</c:v>
                </c:pt>
                <c:pt idx="768">
                  <c:v>1.7586438152818101E-2</c:v>
                </c:pt>
                <c:pt idx="769">
                  <c:v>1.7757583768119704E-2</c:v>
                </c:pt>
                <c:pt idx="770">
                  <c:v>1.7936074711009272E-2</c:v>
                </c:pt>
                <c:pt idx="771">
                  <c:v>1.8094126301081499E-2</c:v>
                </c:pt>
                <c:pt idx="772">
                  <c:v>1.8255479168985858E-2</c:v>
                </c:pt>
                <c:pt idx="773">
                  <c:v>1.8185196018627659E-2</c:v>
                </c:pt>
                <c:pt idx="774">
                  <c:v>1.8354279131480428E-2</c:v>
                </c:pt>
                <c:pt idx="775">
                  <c:v>1.8298554858458046E-2</c:v>
                </c:pt>
                <c:pt idx="776">
                  <c:v>1.8480024816402832E-2</c:v>
                </c:pt>
                <c:pt idx="777">
                  <c:v>1.8665662328439355E-2</c:v>
                </c:pt>
                <c:pt idx="778">
                  <c:v>1.8585181220969426E-2</c:v>
                </c:pt>
                <c:pt idx="779">
                  <c:v>1.8112973865230461E-2</c:v>
                </c:pt>
                <c:pt idx="780">
                  <c:v>1.822856145272013E-2</c:v>
                </c:pt>
                <c:pt idx="781">
                  <c:v>1.8412136634740631E-2</c:v>
                </c:pt>
                <c:pt idx="782">
                  <c:v>1.8478576234056618E-2</c:v>
                </c:pt>
                <c:pt idx="783">
                  <c:v>1.7864721521383957E-2</c:v>
                </c:pt>
                <c:pt idx="784">
                  <c:v>1.7128966198172908E-2</c:v>
                </c:pt>
                <c:pt idx="785">
                  <c:v>1.7244977771464744E-2</c:v>
                </c:pt>
                <c:pt idx="786">
                  <c:v>1.7319127140194988E-2</c:v>
                </c:pt>
                <c:pt idx="787">
                  <c:v>1.7475177085588472E-2</c:v>
                </c:pt>
                <c:pt idx="788">
                  <c:v>1.7648796754418591E-2</c:v>
                </c:pt>
                <c:pt idx="789">
                  <c:v>1.7768665854275015E-2</c:v>
                </c:pt>
                <c:pt idx="790">
                  <c:v>1.7688071894306174E-2</c:v>
                </c:pt>
                <c:pt idx="791">
                  <c:v>1.782787972074085E-2</c:v>
                </c:pt>
                <c:pt idx="792">
                  <c:v>1.7993431853721042E-2</c:v>
                </c:pt>
                <c:pt idx="793">
                  <c:v>1.8165564059201885E-2</c:v>
                </c:pt>
                <c:pt idx="794">
                  <c:v>1.8288011079894289E-2</c:v>
                </c:pt>
                <c:pt idx="795">
                  <c:v>1.8427177000623813E-2</c:v>
                </c:pt>
                <c:pt idx="796">
                  <c:v>1.8418535120957681E-2</c:v>
                </c:pt>
                <c:pt idx="797">
                  <c:v>1.8358658074247594E-2</c:v>
                </c:pt>
                <c:pt idx="798">
                  <c:v>1.8523518297725451E-2</c:v>
                </c:pt>
                <c:pt idx="799">
                  <c:v>1.8539064865906899E-2</c:v>
                </c:pt>
                <c:pt idx="800">
                  <c:v>1.8699850513841827E-2</c:v>
                </c:pt>
                <c:pt idx="801">
                  <c:v>1.8886947459106438E-2</c:v>
                </c:pt>
                <c:pt idx="802">
                  <c:v>1.8927232405479714E-2</c:v>
                </c:pt>
                <c:pt idx="803">
                  <c:v>1.9079425901542168E-2</c:v>
                </c:pt>
                <c:pt idx="804">
                  <c:v>1.9261584946854281E-2</c:v>
                </c:pt>
                <c:pt idx="805">
                  <c:v>1.9325852405998087E-2</c:v>
                </c:pt>
                <c:pt idx="806">
                  <c:v>1.9013982139439181E-2</c:v>
                </c:pt>
                <c:pt idx="807">
                  <c:v>1.9087970104243818E-2</c:v>
                </c:pt>
                <c:pt idx="808">
                  <c:v>1.9225327059194233E-2</c:v>
                </c:pt>
                <c:pt idx="809">
                  <c:v>1.833222615489364E-2</c:v>
                </c:pt>
                <c:pt idx="810">
                  <c:v>1.8419725763472356E-2</c:v>
                </c:pt>
                <c:pt idx="811">
                  <c:v>1.8566391477253995E-2</c:v>
                </c:pt>
                <c:pt idx="812">
                  <c:v>1.8740681178544848E-2</c:v>
                </c:pt>
                <c:pt idx="813">
                  <c:v>1.7890261111039033E-2</c:v>
                </c:pt>
                <c:pt idx="814">
                  <c:v>1.8062397439830562E-2</c:v>
                </c:pt>
                <c:pt idx="815">
                  <c:v>1.8219404822863508E-2</c:v>
                </c:pt>
                <c:pt idx="816">
                  <c:v>1.8402151199506195E-2</c:v>
                </c:pt>
                <c:pt idx="817">
                  <c:v>1.8538057422227215E-2</c:v>
                </c:pt>
                <c:pt idx="818">
                  <c:v>1.8702142089916541E-2</c:v>
                </c:pt>
                <c:pt idx="819">
                  <c:v>1.8889392224529938E-2</c:v>
                </c:pt>
                <c:pt idx="820">
                  <c:v>1.9072670312733499E-2</c:v>
                </c:pt>
                <c:pt idx="821">
                  <c:v>1.9087403372380015E-2</c:v>
                </c:pt>
                <c:pt idx="822">
                  <c:v>1.8795741246719976E-2</c:v>
                </c:pt>
                <c:pt idx="823">
                  <c:v>1.8777853464009283E-2</c:v>
                </c:pt>
                <c:pt idx="824">
                  <c:v>1.8691463351819284E-2</c:v>
                </c:pt>
                <c:pt idx="825">
                  <c:v>1.8765977028042859E-2</c:v>
                </c:pt>
                <c:pt idx="826">
                  <c:v>1.8950202197413109E-2</c:v>
                </c:pt>
                <c:pt idx="827">
                  <c:v>1.8976597870790864E-2</c:v>
                </c:pt>
                <c:pt idx="828">
                  <c:v>1.9138591990427174E-2</c:v>
                </c:pt>
                <c:pt idx="829">
                  <c:v>1.9330773660004325E-2</c:v>
                </c:pt>
                <c:pt idx="830">
                  <c:v>1.9525591920674323E-2</c:v>
                </c:pt>
                <c:pt idx="831">
                  <c:v>1.9725083147123706E-2</c:v>
                </c:pt>
                <c:pt idx="832">
                  <c:v>1.9856559082031409E-2</c:v>
                </c:pt>
                <c:pt idx="833">
                  <c:v>1.9814767799668627E-2</c:v>
                </c:pt>
                <c:pt idx="834">
                  <c:v>2.0009341807339459E-2</c:v>
                </c:pt>
                <c:pt idx="835">
                  <c:v>2.0208875024327749E-2</c:v>
                </c:pt>
                <c:pt idx="836">
                  <c:v>2.0125013431965807E-2</c:v>
                </c:pt>
                <c:pt idx="837">
                  <c:v>1.9629018321164919E-2</c:v>
                </c:pt>
                <c:pt idx="838">
                  <c:v>1.9515165869898776E-2</c:v>
                </c:pt>
                <c:pt idx="839">
                  <c:v>1.9690416735730427E-2</c:v>
                </c:pt>
                <c:pt idx="840">
                  <c:v>1.9628409921682154E-2</c:v>
                </c:pt>
                <c:pt idx="841">
                  <c:v>1.9779983350212891E-2</c:v>
                </c:pt>
                <c:pt idx="842">
                  <c:v>1.9972835686755196E-2</c:v>
                </c:pt>
                <c:pt idx="843">
                  <c:v>2.0173107156356684E-2</c:v>
                </c:pt>
                <c:pt idx="844">
                  <c:v>2.0371904939601258E-2</c:v>
                </c:pt>
                <c:pt idx="845">
                  <c:v>2.0465441568854874E-2</c:v>
                </c:pt>
                <c:pt idx="846">
                  <c:v>2.0609520555449391E-2</c:v>
                </c:pt>
                <c:pt idx="847">
                  <c:v>2.0697650251573007E-2</c:v>
                </c:pt>
                <c:pt idx="848">
                  <c:v>2.0899786012719843E-2</c:v>
                </c:pt>
                <c:pt idx="849">
                  <c:v>2.1081524554582315E-2</c:v>
                </c:pt>
                <c:pt idx="850">
                  <c:v>2.0053655699659969E-2</c:v>
                </c:pt>
                <c:pt idx="851">
                  <c:v>2.0157400552461808E-2</c:v>
                </c:pt>
                <c:pt idx="852">
                  <c:v>2.0335204583900469E-2</c:v>
                </c:pt>
                <c:pt idx="853">
                  <c:v>2.0458313009027607E-2</c:v>
                </c:pt>
                <c:pt idx="854">
                  <c:v>2.0507998461792305E-2</c:v>
                </c:pt>
                <c:pt idx="855">
                  <c:v>2.0597797487651448E-2</c:v>
                </c:pt>
                <c:pt idx="856">
                  <c:v>2.0495667913541116E-2</c:v>
                </c:pt>
                <c:pt idx="857">
                  <c:v>2.061047519924198E-2</c:v>
                </c:pt>
                <c:pt idx="858">
                  <c:v>2.0811822784358107E-2</c:v>
                </c:pt>
                <c:pt idx="859">
                  <c:v>2.1015640332855395E-2</c:v>
                </c:pt>
                <c:pt idx="860">
                  <c:v>2.1168795817147899E-2</c:v>
                </c:pt>
                <c:pt idx="861">
                  <c:v>2.0727239197749003E-2</c:v>
                </c:pt>
                <c:pt idx="862">
                  <c:v>2.0922619652037979E-2</c:v>
                </c:pt>
                <c:pt idx="863">
                  <c:v>2.0630626280851792E-2</c:v>
                </c:pt>
                <c:pt idx="864">
                  <c:v>2.0819610893387769E-2</c:v>
                </c:pt>
                <c:pt idx="865">
                  <c:v>2.0835877974588923E-2</c:v>
                </c:pt>
                <c:pt idx="866">
                  <c:v>2.1003338864968701E-2</c:v>
                </c:pt>
                <c:pt idx="867">
                  <c:v>2.0888760060277241E-2</c:v>
                </c:pt>
                <c:pt idx="868">
                  <c:v>2.0983872508064785E-2</c:v>
                </c:pt>
                <c:pt idx="869">
                  <c:v>2.0292304574857683E-2</c:v>
                </c:pt>
                <c:pt idx="870">
                  <c:v>2.0497543973134476E-2</c:v>
                </c:pt>
                <c:pt idx="871">
                  <c:v>2.0530281081771389E-2</c:v>
                </c:pt>
                <c:pt idx="872">
                  <c:v>2.0639137579076615E-2</c:v>
                </c:pt>
                <c:pt idx="873">
                  <c:v>2.0846988754457983E-2</c:v>
                </c:pt>
                <c:pt idx="874">
                  <c:v>2.0998352877546537E-2</c:v>
                </c:pt>
                <c:pt idx="875">
                  <c:v>2.1040603158972309E-2</c:v>
                </c:pt>
                <c:pt idx="876">
                  <c:v>2.1246369012423546E-2</c:v>
                </c:pt>
                <c:pt idx="877">
                  <c:v>2.1421537533831105E-2</c:v>
                </c:pt>
                <c:pt idx="878">
                  <c:v>2.1627863730313689E-2</c:v>
                </c:pt>
                <c:pt idx="879">
                  <c:v>2.1286406304051236E-2</c:v>
                </c:pt>
                <c:pt idx="880">
                  <c:v>2.1374467644851694E-2</c:v>
                </c:pt>
                <c:pt idx="881">
                  <c:v>2.1555782764543494E-2</c:v>
                </c:pt>
                <c:pt idx="882">
                  <c:v>2.1647803144370998E-2</c:v>
                </c:pt>
                <c:pt idx="883">
                  <c:v>2.1865555958990694E-2</c:v>
                </c:pt>
                <c:pt idx="884">
                  <c:v>2.1711020078402921E-2</c:v>
                </c:pt>
                <c:pt idx="885">
                  <c:v>2.1589910349693705E-2</c:v>
                </c:pt>
                <c:pt idx="886">
                  <c:v>2.1809233915959261E-2</c:v>
                </c:pt>
                <c:pt idx="887">
                  <c:v>2.1304033719920009E-2</c:v>
                </c:pt>
                <c:pt idx="888">
                  <c:v>2.145303251911156E-2</c:v>
                </c:pt>
                <c:pt idx="889">
                  <c:v>2.1504436324313387E-2</c:v>
                </c:pt>
                <c:pt idx="890">
                  <c:v>2.1611415705633217E-2</c:v>
                </c:pt>
                <c:pt idx="891">
                  <c:v>2.1749827440960715E-2</c:v>
                </c:pt>
                <c:pt idx="892">
                  <c:v>2.196319784383453E-2</c:v>
                </c:pt>
                <c:pt idx="893">
                  <c:v>2.2163973325789153E-2</c:v>
                </c:pt>
                <c:pt idx="894">
                  <c:v>2.2216031106277036E-2</c:v>
                </c:pt>
                <c:pt idx="895">
                  <c:v>2.2275626573419898E-2</c:v>
                </c:pt>
                <c:pt idx="896">
                  <c:v>2.2475311488005821E-2</c:v>
                </c:pt>
                <c:pt idx="897">
                  <c:v>2.2623353182692749E-2</c:v>
                </c:pt>
                <c:pt idx="898">
                  <c:v>2.2840922127298019E-2</c:v>
                </c:pt>
                <c:pt idx="899">
                  <c:v>2.2943690176152942E-2</c:v>
                </c:pt>
                <c:pt idx="900">
                  <c:v>2.315679747637079E-2</c:v>
                </c:pt>
                <c:pt idx="901">
                  <c:v>2.3391335545348002E-2</c:v>
                </c:pt>
                <c:pt idx="902">
                  <c:v>2.3567836729546147E-2</c:v>
                </c:pt>
                <c:pt idx="903">
                  <c:v>2.3756039295643485E-2</c:v>
                </c:pt>
                <c:pt idx="904">
                  <c:v>2.3985190374194422E-2</c:v>
                </c:pt>
                <c:pt idx="905">
                  <c:v>2.4157877433244396E-2</c:v>
                </c:pt>
                <c:pt idx="906">
                  <c:v>2.4320500176588458E-2</c:v>
                </c:pt>
                <c:pt idx="907">
                  <c:v>2.4567062562084862E-2</c:v>
                </c:pt>
                <c:pt idx="908">
                  <c:v>2.4640612913981869E-2</c:v>
                </c:pt>
                <c:pt idx="909">
                  <c:v>2.2628528435682315E-2</c:v>
                </c:pt>
                <c:pt idx="910">
                  <c:v>2.2272872358631589E-2</c:v>
                </c:pt>
                <c:pt idx="911">
                  <c:v>2.2449010219761728E-2</c:v>
                </c:pt>
                <c:pt idx="912">
                  <c:v>2.264217410480153E-2</c:v>
                </c:pt>
                <c:pt idx="913">
                  <c:v>2.2831730407379826E-2</c:v>
                </c:pt>
                <c:pt idx="914">
                  <c:v>2.267006496722581E-2</c:v>
                </c:pt>
                <c:pt idx="915">
                  <c:v>2.2869920861544903E-2</c:v>
                </c:pt>
                <c:pt idx="916">
                  <c:v>2.2711254176508915E-2</c:v>
                </c:pt>
                <c:pt idx="917">
                  <c:v>2.2935965531931501E-2</c:v>
                </c:pt>
                <c:pt idx="918">
                  <c:v>2.3159822809096169E-2</c:v>
                </c:pt>
                <c:pt idx="919">
                  <c:v>2.3196957475361903E-2</c:v>
                </c:pt>
                <c:pt idx="920">
                  <c:v>2.3425188390139046E-2</c:v>
                </c:pt>
                <c:pt idx="921">
                  <c:v>2.3380218811231781E-2</c:v>
                </c:pt>
                <c:pt idx="922">
                  <c:v>2.3608321214215033E-2</c:v>
                </c:pt>
                <c:pt idx="923">
                  <c:v>2.3831925765300303E-2</c:v>
                </c:pt>
                <c:pt idx="924">
                  <c:v>2.4056325678349148E-2</c:v>
                </c:pt>
                <c:pt idx="925">
                  <c:v>2.4154050949030545E-2</c:v>
                </c:pt>
                <c:pt idx="926">
                  <c:v>2.4107436760260306E-2</c:v>
                </c:pt>
                <c:pt idx="927">
                  <c:v>2.4351956662408896E-2</c:v>
                </c:pt>
                <c:pt idx="928">
                  <c:v>2.459895072742143E-2</c:v>
                </c:pt>
                <c:pt idx="929">
                  <c:v>2.484787880813934E-2</c:v>
                </c:pt>
                <c:pt idx="930">
                  <c:v>2.5097757527912212E-2</c:v>
                </c:pt>
                <c:pt idx="931">
                  <c:v>2.5347191069483639E-2</c:v>
                </c:pt>
                <c:pt idx="932">
                  <c:v>2.5569333399412676E-2</c:v>
                </c:pt>
                <c:pt idx="933">
                  <c:v>2.5804213853499344E-2</c:v>
                </c:pt>
                <c:pt idx="934">
                  <c:v>2.6064973064276305E-2</c:v>
                </c:pt>
                <c:pt idx="935">
                  <c:v>2.6110131120865777E-2</c:v>
                </c:pt>
                <c:pt idx="936">
                  <c:v>2.6161784570846114E-2</c:v>
                </c:pt>
                <c:pt idx="937">
                  <c:v>2.6286650776555689E-2</c:v>
                </c:pt>
                <c:pt idx="938">
                  <c:v>2.655258761775631E-2</c:v>
                </c:pt>
                <c:pt idx="939">
                  <c:v>2.6608522882428327E-2</c:v>
                </c:pt>
                <c:pt idx="940">
                  <c:v>2.6653721156260551E-2</c:v>
                </c:pt>
                <c:pt idx="941">
                  <c:v>2.6171132940116214E-2</c:v>
                </c:pt>
                <c:pt idx="942">
                  <c:v>2.6407620866018545E-2</c:v>
                </c:pt>
                <c:pt idx="943">
                  <c:v>2.667551358400453E-2</c:v>
                </c:pt>
                <c:pt idx="944">
                  <c:v>2.6926556525542548E-2</c:v>
                </c:pt>
                <c:pt idx="945">
                  <c:v>2.7086312484482577E-2</c:v>
                </c:pt>
                <c:pt idx="946">
                  <c:v>2.709386485149589E-2</c:v>
                </c:pt>
                <c:pt idx="947">
                  <c:v>2.7335258130453299E-2</c:v>
                </c:pt>
                <c:pt idx="948">
                  <c:v>2.7608573891358471E-2</c:v>
                </c:pt>
                <c:pt idx="949">
                  <c:v>2.7636145606436936E-2</c:v>
                </c:pt>
                <c:pt idx="950">
                  <c:v>2.7105684074132667E-2</c:v>
                </c:pt>
                <c:pt idx="951">
                  <c:v>2.73020746436697E-2</c:v>
                </c:pt>
                <c:pt idx="952">
                  <c:v>2.7457904138372593E-2</c:v>
                </c:pt>
                <c:pt idx="953">
                  <c:v>2.7735721867952104E-2</c:v>
                </c:pt>
                <c:pt idx="954">
                  <c:v>2.7255676426389718E-2</c:v>
                </c:pt>
                <c:pt idx="955">
                  <c:v>2.7165336042790426E-2</c:v>
                </c:pt>
                <c:pt idx="956">
                  <c:v>2.5053363800182318E-2</c:v>
                </c:pt>
                <c:pt idx="957">
                  <c:v>2.3863110370488733E-2</c:v>
                </c:pt>
                <c:pt idx="958">
                  <c:v>2.2969576822914433E-2</c:v>
                </c:pt>
                <c:pt idx="959">
                  <c:v>2.2306965119177784E-2</c:v>
                </c:pt>
                <c:pt idx="960">
                  <c:v>2.2459882334025124E-2</c:v>
                </c:pt>
                <c:pt idx="961">
                  <c:v>2.2080262223761016E-2</c:v>
                </c:pt>
                <c:pt idx="962">
                  <c:v>2.164324192184295E-2</c:v>
                </c:pt>
                <c:pt idx="963">
                  <c:v>2.1196111779219963E-2</c:v>
                </c:pt>
                <c:pt idx="964">
                  <c:v>1.8872433517900428E-2</c:v>
                </c:pt>
                <c:pt idx="965">
                  <c:v>1.8611764030101754E-2</c:v>
                </c:pt>
                <c:pt idx="966">
                  <c:v>1.877764554992967E-2</c:v>
                </c:pt>
                <c:pt idx="967">
                  <c:v>1.7112905508047012E-2</c:v>
                </c:pt>
                <c:pt idx="968">
                  <c:v>1.7286261938009449E-2</c:v>
                </c:pt>
                <c:pt idx="969">
                  <c:v>1.7374940795872929E-2</c:v>
                </c:pt>
                <c:pt idx="970">
                  <c:v>1.7464368244624166E-2</c:v>
                </c:pt>
                <c:pt idx="971">
                  <c:v>1.6810065061182374E-2</c:v>
                </c:pt>
                <c:pt idx="972">
                  <c:v>1.6316061932553968E-2</c:v>
                </c:pt>
                <c:pt idx="973">
                  <c:v>1.5756051297022643E-2</c:v>
                </c:pt>
                <c:pt idx="974">
                  <c:v>1.5672985489822468E-2</c:v>
                </c:pt>
                <c:pt idx="975">
                  <c:v>1.5120466058658024E-2</c:v>
                </c:pt>
                <c:pt idx="976">
                  <c:v>1.5252380883291977E-2</c:v>
                </c:pt>
                <c:pt idx="977">
                  <c:v>1.5387719489227295E-2</c:v>
                </c:pt>
                <c:pt idx="978">
                  <c:v>1.4785745668365618E-2</c:v>
                </c:pt>
                <c:pt idx="979">
                  <c:v>1.4930481917345164E-2</c:v>
                </c:pt>
                <c:pt idx="980">
                  <c:v>1.5079952785133376E-2</c:v>
                </c:pt>
                <c:pt idx="981">
                  <c:v>1.5161419305150027E-2</c:v>
                </c:pt>
                <c:pt idx="982">
                  <c:v>1.5279216551020222E-2</c:v>
                </c:pt>
                <c:pt idx="983">
                  <c:v>1.5302141664785641E-2</c:v>
                </c:pt>
                <c:pt idx="984">
                  <c:v>1.5455659562742476E-2</c:v>
                </c:pt>
                <c:pt idx="985">
                  <c:v>1.55266483672183E-2</c:v>
                </c:pt>
                <c:pt idx="986">
                  <c:v>1.5619556520319574E-2</c:v>
                </c:pt>
                <c:pt idx="987">
                  <c:v>1.502626240897909E-2</c:v>
                </c:pt>
                <c:pt idx="988">
                  <c:v>1.4964550577133544E-2</c:v>
                </c:pt>
                <c:pt idx="989">
                  <c:v>1.5050020794711974E-2</c:v>
                </c:pt>
                <c:pt idx="990">
                  <c:v>1.5090566043604767E-2</c:v>
                </c:pt>
                <c:pt idx="991">
                  <c:v>1.5246056285039368E-2</c:v>
                </c:pt>
                <c:pt idx="992">
                  <c:v>1.5360892965212829E-2</c:v>
                </c:pt>
                <c:pt idx="993">
                  <c:v>1.5368314714602782E-2</c:v>
                </c:pt>
                <c:pt idx="994">
                  <c:v>1.5484945545615319E-2</c:v>
                </c:pt>
                <c:pt idx="995">
                  <c:v>1.5596484850187451E-2</c:v>
                </c:pt>
                <c:pt idx="996">
                  <c:v>1.5726761084477202E-2</c:v>
                </c:pt>
                <c:pt idx="997">
                  <c:v>1.5645128857576521E-2</c:v>
                </c:pt>
                <c:pt idx="998">
                  <c:v>1.5799794057292416E-2</c:v>
                </c:pt>
                <c:pt idx="999">
                  <c:v>1.5885927237626732E-2</c:v>
                </c:pt>
                <c:pt idx="1000">
                  <c:v>1.5974933554281798E-2</c:v>
                </c:pt>
                <c:pt idx="1001">
                  <c:v>1.5661733014942916E-2</c:v>
                </c:pt>
                <c:pt idx="1002">
                  <c:v>1.5014964243526066E-2</c:v>
                </c:pt>
                <c:pt idx="1003">
                  <c:v>1.5167239508286625E-2</c:v>
                </c:pt>
                <c:pt idx="1004">
                  <c:v>1.5252868598143855E-2</c:v>
                </c:pt>
                <c:pt idx="1005">
                  <c:v>1.5396646602139821E-2</c:v>
                </c:pt>
                <c:pt idx="1006">
                  <c:v>1.5551363555836582E-2</c:v>
                </c:pt>
                <c:pt idx="1007">
                  <c:v>1.5650017800342211E-2</c:v>
                </c:pt>
                <c:pt idx="1008">
                  <c:v>1.5808500284887735E-2</c:v>
                </c:pt>
                <c:pt idx="1009">
                  <c:v>1.5753822269162148E-2</c:v>
                </c:pt>
                <c:pt idx="1010">
                  <c:v>1.5820419319162896E-2</c:v>
                </c:pt>
                <c:pt idx="1011">
                  <c:v>1.58391114636754E-2</c:v>
                </c:pt>
                <c:pt idx="1012">
                  <c:v>1.5726902020606788E-2</c:v>
                </c:pt>
                <c:pt idx="1013">
                  <c:v>1.5242669282040777E-2</c:v>
                </c:pt>
                <c:pt idx="1014">
                  <c:v>1.536173058335891E-2</c:v>
                </c:pt>
                <c:pt idx="1015">
                  <c:v>1.5453242044928792E-2</c:v>
                </c:pt>
                <c:pt idx="1016">
                  <c:v>1.5398349567428332E-2</c:v>
                </c:pt>
                <c:pt idx="1017">
                  <c:v>1.5553994686793009E-2</c:v>
                </c:pt>
                <c:pt idx="1018">
                  <c:v>1.5690489048969553E-2</c:v>
                </c:pt>
                <c:pt idx="1019">
                  <c:v>1.5850465940319036E-2</c:v>
                </c:pt>
                <c:pt idx="1020">
                  <c:v>1.6006206729001486E-2</c:v>
                </c:pt>
                <c:pt idx="1021">
                  <c:v>1.5670302882903209E-2</c:v>
                </c:pt>
                <c:pt idx="1022">
                  <c:v>1.5793478669712247E-2</c:v>
                </c:pt>
                <c:pt idx="1023">
                  <c:v>1.5887493780749544E-2</c:v>
                </c:pt>
                <c:pt idx="1024">
                  <c:v>1.5949139131619692E-2</c:v>
                </c:pt>
                <c:pt idx="1025">
                  <c:v>1.5686925381213131E-2</c:v>
                </c:pt>
                <c:pt idx="1026">
                  <c:v>1.5791743871311888E-2</c:v>
                </c:pt>
                <c:pt idx="1027">
                  <c:v>1.5947365838313344E-2</c:v>
                </c:pt>
                <c:pt idx="1028">
                  <c:v>1.3840396163014485E-2</c:v>
                </c:pt>
                <c:pt idx="1029">
                  <c:v>1.3738633243707093E-2</c:v>
                </c:pt>
                <c:pt idx="1030">
                  <c:v>1.3574467465381879E-2</c:v>
                </c:pt>
                <c:pt idx="1031">
                  <c:v>1.3711853955045034E-2</c:v>
                </c:pt>
                <c:pt idx="1032">
                  <c:v>1.357136405672521E-2</c:v>
                </c:pt>
                <c:pt idx="1033">
                  <c:v>1.3554347004671877E-2</c:v>
                </c:pt>
                <c:pt idx="1034">
                  <c:v>1.3675031581719635E-2</c:v>
                </c:pt>
                <c:pt idx="1035">
                  <c:v>1.3811784662247315E-2</c:v>
                </c:pt>
                <c:pt idx="1036">
                  <c:v>1.3947186691512755E-2</c:v>
                </c:pt>
                <c:pt idx="1037">
                  <c:v>1.4072728843413736E-2</c:v>
                </c:pt>
                <c:pt idx="1038">
                  <c:v>1.4151305333338519E-2</c:v>
                </c:pt>
                <c:pt idx="1039">
                  <c:v>1.4292334616333932E-2</c:v>
                </c:pt>
                <c:pt idx="1040">
                  <c:v>1.435784636387662E-2</c:v>
                </c:pt>
                <c:pt idx="1041">
                  <c:v>1.4503182989289433E-2</c:v>
                </c:pt>
                <c:pt idx="1042">
                  <c:v>1.4610313591715312E-2</c:v>
                </c:pt>
                <c:pt idx="1043">
                  <c:v>1.4593212849284002E-2</c:v>
                </c:pt>
                <c:pt idx="1044">
                  <c:v>1.4732828772329343E-2</c:v>
                </c:pt>
                <c:pt idx="1045">
                  <c:v>1.4785738778160676E-2</c:v>
                </c:pt>
                <c:pt idx="1046">
                  <c:v>1.4923693977599631E-2</c:v>
                </c:pt>
                <c:pt idx="1047">
                  <c:v>1.5015779201273892E-2</c:v>
                </c:pt>
                <c:pt idx="1048">
                  <c:v>1.515888563702073E-2</c:v>
                </c:pt>
                <c:pt idx="1049">
                  <c:v>1.5130796392500135E-2</c:v>
                </c:pt>
                <c:pt idx="1050">
                  <c:v>1.5262540475446782E-2</c:v>
                </c:pt>
                <c:pt idx="1051">
                  <c:v>1.5346598650115617E-2</c:v>
                </c:pt>
                <c:pt idx="1052">
                  <c:v>1.5308078941297761E-2</c:v>
                </c:pt>
                <c:pt idx="1053">
                  <c:v>1.5184637871110955E-2</c:v>
                </c:pt>
                <c:pt idx="1054">
                  <c:v>1.5298036146833088E-2</c:v>
                </c:pt>
                <c:pt idx="1055">
                  <c:v>1.5428521407365484E-2</c:v>
                </c:pt>
                <c:pt idx="1056">
                  <c:v>1.5520903188074166E-2</c:v>
                </c:pt>
                <c:pt idx="1057">
                  <c:v>1.5543658970308426E-2</c:v>
                </c:pt>
                <c:pt idx="1058">
                  <c:v>1.5585522463497394E-2</c:v>
                </c:pt>
                <c:pt idx="1059">
                  <c:v>1.5742116171089837E-2</c:v>
                </c:pt>
                <c:pt idx="1060">
                  <c:v>1.5894154116318539E-2</c:v>
                </c:pt>
                <c:pt idx="1061">
                  <c:v>1.6055036713072846E-2</c:v>
                </c:pt>
                <c:pt idx="1062">
                  <c:v>1.5892712557041708E-2</c:v>
                </c:pt>
                <c:pt idx="1063">
                  <c:v>1.5934356056608746E-2</c:v>
                </c:pt>
                <c:pt idx="1064">
                  <c:v>1.5828482839281323E-2</c:v>
                </c:pt>
                <c:pt idx="1065">
                  <c:v>1.5662298045958856E-2</c:v>
                </c:pt>
                <c:pt idx="1066">
                  <c:v>1.5819621004425129E-2</c:v>
                </c:pt>
                <c:pt idx="1067">
                  <c:v>1.5930237672165393E-2</c:v>
                </c:pt>
                <c:pt idx="1068">
                  <c:v>1.6072748793330812E-2</c:v>
                </c:pt>
                <c:pt idx="1069">
                  <c:v>1.623568897709371E-2</c:v>
                </c:pt>
                <c:pt idx="1070">
                  <c:v>1.5968487878941597E-2</c:v>
                </c:pt>
                <c:pt idx="1071">
                  <c:v>1.6108894725925096E-2</c:v>
                </c:pt>
                <c:pt idx="1072">
                  <c:v>1.6106247315864471E-2</c:v>
                </c:pt>
                <c:pt idx="1073">
                  <c:v>1.6272314756602187E-2</c:v>
                </c:pt>
                <c:pt idx="1074">
                  <c:v>1.6437730181455015E-2</c:v>
                </c:pt>
                <c:pt idx="1075">
                  <c:v>1.5857842459189031E-2</c:v>
                </c:pt>
                <c:pt idx="1076">
                  <c:v>1.5897482393039709E-2</c:v>
                </c:pt>
                <c:pt idx="1077">
                  <c:v>1.5364409085696962E-2</c:v>
                </c:pt>
                <c:pt idx="1078">
                  <c:v>1.5198217455420774E-2</c:v>
                </c:pt>
                <c:pt idx="1079">
                  <c:v>1.5330612430821806E-2</c:v>
                </c:pt>
                <c:pt idx="1080">
                  <c:v>1.5464375028751282E-2</c:v>
                </c:pt>
                <c:pt idx="1081">
                  <c:v>1.5597373705007661E-2</c:v>
                </c:pt>
                <c:pt idx="1082">
                  <c:v>1.5167097659459755E-2</c:v>
                </c:pt>
                <c:pt idx="1083">
                  <c:v>1.5280838808975843E-2</c:v>
                </c:pt>
                <c:pt idx="1084">
                  <c:v>1.5434914416293813E-2</c:v>
                </c:pt>
                <c:pt idx="1085">
                  <c:v>1.5215446856007467E-2</c:v>
                </c:pt>
                <c:pt idx="1086">
                  <c:v>1.5325854264542317E-2</c:v>
                </c:pt>
                <c:pt idx="1087">
                  <c:v>1.5455926901751E-2</c:v>
                </c:pt>
                <c:pt idx="1088">
                  <c:v>1.5607805024745845E-2</c:v>
                </c:pt>
                <c:pt idx="1089">
                  <c:v>1.5754056114921401E-2</c:v>
                </c:pt>
                <c:pt idx="1090">
                  <c:v>1.5824289645193321E-2</c:v>
                </c:pt>
                <c:pt idx="1091">
                  <c:v>1.5789445215818335E-2</c:v>
                </c:pt>
                <c:pt idx="1092">
                  <c:v>1.5891182090674038E-2</c:v>
                </c:pt>
                <c:pt idx="1093">
                  <c:v>1.6034660779319625E-2</c:v>
                </c:pt>
                <c:pt idx="1094">
                  <c:v>1.6197166752229247E-2</c:v>
                </c:pt>
                <c:pt idx="1095">
                  <c:v>1.6342457855878886E-2</c:v>
                </c:pt>
                <c:pt idx="1096">
                  <c:v>1.6224273166775733E-2</c:v>
                </c:pt>
                <c:pt idx="1097">
                  <c:v>1.638875096295277E-2</c:v>
                </c:pt>
                <c:pt idx="1098">
                  <c:v>1.6532214757728505E-2</c:v>
                </c:pt>
                <c:pt idx="1099">
                  <c:v>1.6046610249976671E-2</c:v>
                </c:pt>
                <c:pt idx="1100">
                  <c:v>1.6197925012742791E-2</c:v>
                </c:pt>
                <c:pt idx="1101">
                  <c:v>1.6208158068662295E-2</c:v>
                </c:pt>
                <c:pt idx="1102">
                  <c:v>1.6225559169111583E-2</c:v>
                </c:pt>
                <c:pt idx="1103">
                  <c:v>1.6379457035967788E-2</c:v>
                </c:pt>
                <c:pt idx="1104">
                  <c:v>1.6487165251411688E-2</c:v>
                </c:pt>
                <c:pt idx="1105">
                  <c:v>1.6632219044156033E-2</c:v>
                </c:pt>
                <c:pt idx="1106">
                  <c:v>1.6787774294838721E-2</c:v>
                </c:pt>
                <c:pt idx="1107">
                  <c:v>1.6917795394327511E-2</c:v>
                </c:pt>
                <c:pt idx="1108">
                  <c:v>1.7013249717568259E-2</c:v>
                </c:pt>
                <c:pt idx="1109">
                  <c:v>1.7185361958161498E-2</c:v>
                </c:pt>
                <c:pt idx="1110">
                  <c:v>1.7349725530425325E-2</c:v>
                </c:pt>
                <c:pt idx="1111">
                  <c:v>1.6605550446401E-2</c:v>
                </c:pt>
                <c:pt idx="1112">
                  <c:v>1.6747853810481821E-2</c:v>
                </c:pt>
                <c:pt idx="1113">
                  <c:v>1.6873598825053161E-2</c:v>
                </c:pt>
                <c:pt idx="1114">
                  <c:v>1.6978448887748604E-2</c:v>
                </c:pt>
                <c:pt idx="1115">
                  <c:v>1.7150637124163124E-2</c:v>
                </c:pt>
                <c:pt idx="1116">
                  <c:v>1.7009970789906806E-2</c:v>
                </c:pt>
                <c:pt idx="1117">
                  <c:v>1.7181911182159563E-2</c:v>
                </c:pt>
                <c:pt idx="1118">
                  <c:v>1.7020681159765013E-2</c:v>
                </c:pt>
                <c:pt idx="1119">
                  <c:v>1.7178947590723991E-2</c:v>
                </c:pt>
                <c:pt idx="1120">
                  <c:v>1.7320233759328438E-2</c:v>
                </c:pt>
                <c:pt idx="1121">
                  <c:v>1.7436259310245002E-2</c:v>
                </c:pt>
                <c:pt idx="1122">
                  <c:v>1.682634909158235E-2</c:v>
                </c:pt>
                <c:pt idx="1123">
                  <c:v>1.6745952899683024E-2</c:v>
                </c:pt>
                <c:pt idx="1124">
                  <c:v>1.6855496588042938E-2</c:v>
                </c:pt>
                <c:pt idx="1125">
                  <c:v>1.7019273713016186E-2</c:v>
                </c:pt>
                <c:pt idx="1126">
                  <c:v>1.7163461853595765E-2</c:v>
                </c:pt>
                <c:pt idx="1127">
                  <c:v>1.7294410162700068E-2</c:v>
                </c:pt>
                <c:pt idx="1128">
                  <c:v>1.6646916463328863E-2</c:v>
                </c:pt>
                <c:pt idx="1129">
                  <c:v>1.6579563874334645E-2</c:v>
                </c:pt>
                <c:pt idx="1130">
                  <c:v>1.6750420935073517E-2</c:v>
                </c:pt>
                <c:pt idx="1131">
                  <c:v>1.6155374804753642E-2</c:v>
                </c:pt>
                <c:pt idx="1132">
                  <c:v>1.6270271300103854E-2</c:v>
                </c:pt>
                <c:pt idx="1133">
                  <c:v>1.6421061898752698E-2</c:v>
                </c:pt>
                <c:pt idx="1134">
                  <c:v>1.6562225665705102E-2</c:v>
                </c:pt>
                <c:pt idx="1135">
                  <c:v>1.6360329521658935E-2</c:v>
                </c:pt>
                <c:pt idx="1136">
                  <c:v>1.6464822383640002E-2</c:v>
                </c:pt>
                <c:pt idx="1137">
                  <c:v>1.6428790560983699E-2</c:v>
                </c:pt>
                <c:pt idx="1138">
                  <c:v>1.6593204975802963E-2</c:v>
                </c:pt>
                <c:pt idx="1139">
                  <c:v>1.67002985689482E-2</c:v>
                </c:pt>
                <c:pt idx="1140">
                  <c:v>1.6746786655345926E-2</c:v>
                </c:pt>
                <c:pt idx="1141">
                  <c:v>1.6910213530238423E-2</c:v>
                </c:pt>
                <c:pt idx="1142">
                  <c:v>1.6608058825497742E-2</c:v>
                </c:pt>
                <c:pt idx="1143">
                  <c:v>1.6338813413000915E-2</c:v>
                </c:pt>
                <c:pt idx="1144">
                  <c:v>1.6504105941435122E-2</c:v>
                </c:pt>
                <c:pt idx="1145">
                  <c:v>1.6538206750003621E-2</c:v>
                </c:pt>
                <c:pt idx="1146">
                  <c:v>1.6699032819622043E-2</c:v>
                </c:pt>
                <c:pt idx="1147">
                  <c:v>1.6856774620397013E-2</c:v>
                </c:pt>
                <c:pt idx="1148">
                  <c:v>1.6802463834393971E-2</c:v>
                </c:pt>
                <c:pt idx="1149">
                  <c:v>1.676941283183175E-2</c:v>
                </c:pt>
                <c:pt idx="1150">
                  <c:v>1.683799461400752E-2</c:v>
                </c:pt>
                <c:pt idx="1151">
                  <c:v>1.7003136880501011E-2</c:v>
                </c:pt>
                <c:pt idx="1152">
                  <c:v>1.6971435430775693E-2</c:v>
                </c:pt>
                <c:pt idx="1153">
                  <c:v>1.7117048503621928E-2</c:v>
                </c:pt>
                <c:pt idx="1154">
                  <c:v>1.6286398047032451E-2</c:v>
                </c:pt>
                <c:pt idx="1155">
                  <c:v>1.6411880176115268E-2</c:v>
                </c:pt>
                <c:pt idx="1156">
                  <c:v>1.614966184312042E-2</c:v>
                </c:pt>
                <c:pt idx="1157">
                  <c:v>1.6318101858988764E-2</c:v>
                </c:pt>
                <c:pt idx="1158">
                  <c:v>1.6481118872000239E-2</c:v>
                </c:pt>
                <c:pt idx="1159">
                  <c:v>1.6510064452502294E-2</c:v>
                </c:pt>
                <c:pt idx="1160">
                  <c:v>1.6667948426890757E-2</c:v>
                </c:pt>
                <c:pt idx="1161">
                  <c:v>1.6824616468855396E-2</c:v>
                </c:pt>
                <c:pt idx="1162">
                  <c:v>1.6994812649774531E-2</c:v>
                </c:pt>
                <c:pt idx="1163">
                  <c:v>1.7136420209452292E-2</c:v>
                </c:pt>
                <c:pt idx="1164">
                  <c:v>1.7194152612859732E-2</c:v>
                </c:pt>
                <c:pt idx="1165">
                  <c:v>1.7248524246418442E-2</c:v>
                </c:pt>
                <c:pt idx="1166">
                  <c:v>1.7440532318592595E-2</c:v>
                </c:pt>
                <c:pt idx="1167">
                  <c:v>1.7525325440394441E-2</c:v>
                </c:pt>
                <c:pt idx="1168">
                  <c:v>1.741108071485847E-2</c:v>
                </c:pt>
                <c:pt idx="1169">
                  <c:v>1.6920389120993525E-2</c:v>
                </c:pt>
                <c:pt idx="1170">
                  <c:v>1.7093348824076586E-2</c:v>
                </c:pt>
                <c:pt idx="1171">
                  <c:v>1.7237351112271111E-2</c:v>
                </c:pt>
                <c:pt idx="1172">
                  <c:v>1.7261098015244555E-2</c:v>
                </c:pt>
                <c:pt idx="1173">
                  <c:v>1.7420501312538521E-2</c:v>
                </c:pt>
                <c:pt idx="1174">
                  <c:v>1.7532583150280272E-2</c:v>
                </c:pt>
                <c:pt idx="1175">
                  <c:v>1.7587565480270725E-2</c:v>
                </c:pt>
                <c:pt idx="1176">
                  <c:v>1.7254364993801979E-2</c:v>
                </c:pt>
                <c:pt idx="1177">
                  <c:v>1.7394733306272815E-2</c:v>
                </c:pt>
                <c:pt idx="1178">
                  <c:v>1.756498648840106E-2</c:v>
                </c:pt>
                <c:pt idx="1179">
                  <c:v>1.734149291001592E-2</c:v>
                </c:pt>
                <c:pt idx="1180">
                  <c:v>1.7514210572923516E-2</c:v>
                </c:pt>
                <c:pt idx="1181">
                  <c:v>1.767713871036786E-2</c:v>
                </c:pt>
                <c:pt idx="1182">
                  <c:v>1.7852658363310358E-2</c:v>
                </c:pt>
                <c:pt idx="1183">
                  <c:v>1.7971915577612872E-2</c:v>
                </c:pt>
                <c:pt idx="1184">
                  <c:v>1.8150524446336313E-2</c:v>
                </c:pt>
                <c:pt idx="1185">
                  <c:v>1.8202372080142318E-2</c:v>
                </c:pt>
                <c:pt idx="1186">
                  <c:v>1.7868782181120563E-2</c:v>
                </c:pt>
                <c:pt idx="1187">
                  <c:v>1.7964669383066224E-2</c:v>
                </c:pt>
                <c:pt idx="1188">
                  <c:v>1.810982831052577E-2</c:v>
                </c:pt>
                <c:pt idx="1189">
                  <c:v>1.828932545890127E-2</c:v>
                </c:pt>
                <c:pt idx="1190">
                  <c:v>1.8345699471426315E-2</c:v>
                </c:pt>
                <c:pt idx="1191">
                  <c:v>1.8523175344780717E-2</c:v>
                </c:pt>
                <c:pt idx="1192">
                  <c:v>1.8613573827246561E-2</c:v>
                </c:pt>
                <c:pt idx="1193">
                  <c:v>1.8743437266142693E-2</c:v>
                </c:pt>
                <c:pt idx="1194">
                  <c:v>1.8932289732870311E-2</c:v>
                </c:pt>
                <c:pt idx="1195">
                  <c:v>1.9109250528745667E-2</c:v>
                </c:pt>
                <c:pt idx="1196">
                  <c:v>1.9217246681803447E-2</c:v>
                </c:pt>
                <c:pt idx="1197">
                  <c:v>1.9411795497006348E-2</c:v>
                </c:pt>
                <c:pt idx="1198">
                  <c:v>1.9608919968459225E-2</c:v>
                </c:pt>
                <c:pt idx="1199">
                  <c:v>1.9804556285806338E-2</c:v>
                </c:pt>
                <c:pt idx="1200">
                  <c:v>1.9980859862450757E-2</c:v>
                </c:pt>
                <c:pt idx="1201">
                  <c:v>1.9895355793913581E-2</c:v>
                </c:pt>
                <c:pt idx="1202">
                  <c:v>1.9828953810596333E-2</c:v>
                </c:pt>
                <c:pt idx="1203">
                  <c:v>2.0014470995599318E-2</c:v>
                </c:pt>
                <c:pt idx="1204">
                  <c:v>2.0148719013643488E-2</c:v>
                </c:pt>
                <c:pt idx="1205">
                  <c:v>2.0242239666259012E-2</c:v>
                </c:pt>
                <c:pt idx="1206">
                  <c:v>2.0369273182267507E-2</c:v>
                </c:pt>
                <c:pt idx="1207">
                  <c:v>2.037931770240832E-2</c:v>
                </c:pt>
                <c:pt idx="1208">
                  <c:v>2.0399269817185324E-2</c:v>
                </c:pt>
                <c:pt idx="1209">
                  <c:v>2.0526151293193077E-2</c:v>
                </c:pt>
                <c:pt idx="1210">
                  <c:v>1.8274467408009268E-2</c:v>
                </c:pt>
                <c:pt idx="1211">
                  <c:v>1.7810043681864576E-2</c:v>
                </c:pt>
                <c:pt idx="1212">
                  <c:v>1.7989895795031671E-2</c:v>
                </c:pt>
                <c:pt idx="1213">
                  <c:v>1.8171677009052915E-2</c:v>
                </c:pt>
                <c:pt idx="1214">
                  <c:v>1.7347433463258125E-2</c:v>
                </c:pt>
                <c:pt idx="1215">
                  <c:v>1.7309997022900567E-2</c:v>
                </c:pt>
                <c:pt idx="1216">
                  <c:v>1.7484457923820966E-2</c:v>
                </c:pt>
                <c:pt idx="1217">
                  <c:v>1.643321068595879E-2</c:v>
                </c:pt>
                <c:pt idx="1218">
                  <c:v>1.6511024455217734E-2</c:v>
                </c:pt>
                <c:pt idx="1219">
                  <c:v>1.6665610203014242E-2</c:v>
                </c:pt>
                <c:pt idx="1220">
                  <c:v>1.5638453656994816E-2</c:v>
                </c:pt>
                <c:pt idx="1221">
                  <c:v>1.578846755002325E-2</c:v>
                </c:pt>
                <c:pt idx="1222">
                  <c:v>1.5867317958408018E-2</c:v>
                </c:pt>
                <c:pt idx="1223">
                  <c:v>1.6022694895489867E-2</c:v>
                </c:pt>
                <c:pt idx="1224">
                  <c:v>1.6092409243394324E-2</c:v>
                </c:pt>
                <c:pt idx="1225">
                  <c:v>1.6037726581353707E-2</c:v>
                </c:pt>
                <c:pt idx="1226">
                  <c:v>1.5774220240862724E-2</c:v>
                </c:pt>
                <c:pt idx="1227">
                  <c:v>1.5857373643733127E-2</c:v>
                </c:pt>
                <c:pt idx="1228">
                  <c:v>1.5946007495065709E-2</c:v>
                </c:pt>
                <c:pt idx="1229">
                  <c:v>1.6106845504971466E-2</c:v>
                </c:pt>
                <c:pt idx="1230">
                  <c:v>1.6269239947702078E-2</c:v>
                </c:pt>
                <c:pt idx="1231">
                  <c:v>1.6419103727939532E-2</c:v>
                </c:pt>
                <c:pt idx="1232">
                  <c:v>1.6573003948562866E-2</c:v>
                </c:pt>
                <c:pt idx="1233">
                  <c:v>1.6736404735490328E-2</c:v>
                </c:pt>
                <c:pt idx="1234">
                  <c:v>1.6854936765467371E-2</c:v>
                </c:pt>
                <c:pt idx="1235">
                  <c:v>1.7019720547433757E-2</c:v>
                </c:pt>
                <c:pt idx="1236">
                  <c:v>1.7178592040652581E-2</c:v>
                </c:pt>
                <c:pt idx="1237">
                  <c:v>1.7352112182341031E-2</c:v>
                </c:pt>
                <c:pt idx="1238">
                  <c:v>1.7449576233612436E-2</c:v>
                </c:pt>
                <c:pt idx="1239">
                  <c:v>1.7511048305427244E-2</c:v>
                </c:pt>
                <c:pt idx="1240">
                  <c:v>1.7644531123772143E-2</c:v>
                </c:pt>
                <c:pt idx="1241">
                  <c:v>1.7570089524402869E-2</c:v>
                </c:pt>
                <c:pt idx="1242">
                  <c:v>1.7740898934300864E-2</c:v>
                </c:pt>
                <c:pt idx="1243">
                  <c:v>1.7804677574717719E-2</c:v>
                </c:pt>
                <c:pt idx="1244">
                  <c:v>1.7971725304234222E-2</c:v>
                </c:pt>
                <c:pt idx="1245">
                  <c:v>1.8108963149030832E-2</c:v>
                </c:pt>
                <c:pt idx="1246">
                  <c:v>1.775509218215985E-2</c:v>
                </c:pt>
                <c:pt idx="1247">
                  <c:v>1.7674722852424867E-2</c:v>
                </c:pt>
                <c:pt idx="1248">
                  <c:v>1.7845094795508634E-2</c:v>
                </c:pt>
                <c:pt idx="1249">
                  <c:v>1.8003815234316101E-2</c:v>
                </c:pt>
                <c:pt idx="1250">
                  <c:v>1.759645905696787E-2</c:v>
                </c:pt>
                <c:pt idx="1251">
                  <c:v>1.7659538027039266E-2</c:v>
                </c:pt>
                <c:pt idx="1252">
                  <c:v>1.7832722014449742E-2</c:v>
                </c:pt>
                <c:pt idx="1253">
                  <c:v>1.7987255768027132E-2</c:v>
                </c:pt>
                <c:pt idx="1254">
                  <c:v>1.8144227939412991E-2</c:v>
                </c:pt>
                <c:pt idx="1255">
                  <c:v>1.8268499412342883E-2</c:v>
                </c:pt>
                <c:pt idx="1256">
                  <c:v>1.8402917871981089E-2</c:v>
                </c:pt>
                <c:pt idx="1257">
                  <c:v>1.8459817653214625E-2</c:v>
                </c:pt>
                <c:pt idx="1258">
                  <c:v>1.8557496665093431E-2</c:v>
                </c:pt>
                <c:pt idx="1259">
                  <c:v>1.8743609487646702E-2</c:v>
                </c:pt>
                <c:pt idx="1260">
                  <c:v>1.8913599411399237E-2</c:v>
                </c:pt>
                <c:pt idx="1261">
                  <c:v>1.9053789558922445E-2</c:v>
                </c:pt>
                <c:pt idx="1262">
                  <c:v>1.9127024692635605E-2</c:v>
                </c:pt>
                <c:pt idx="1263">
                  <c:v>1.9320532045541149E-2</c:v>
                </c:pt>
                <c:pt idx="1264">
                  <c:v>1.9516282139704976E-2</c:v>
                </c:pt>
                <c:pt idx="1265">
                  <c:v>1.9709467503966724E-2</c:v>
                </c:pt>
                <c:pt idx="1266">
                  <c:v>1.989246804572823E-2</c:v>
                </c:pt>
                <c:pt idx="1267">
                  <c:v>2.0088823399160023E-2</c:v>
                </c:pt>
                <c:pt idx="1268">
                  <c:v>2.0292179457884335E-2</c:v>
                </c:pt>
                <c:pt idx="1269">
                  <c:v>2.0497508097011719E-2</c:v>
                </c:pt>
                <c:pt idx="1270">
                  <c:v>2.0610075746817478E-2</c:v>
                </c:pt>
                <c:pt idx="1271">
                  <c:v>2.0816755205855828E-2</c:v>
                </c:pt>
                <c:pt idx="1272">
                  <c:v>2.0661870224397381E-2</c:v>
                </c:pt>
                <c:pt idx="1273">
                  <c:v>2.0861251790182233E-2</c:v>
                </c:pt>
                <c:pt idx="1274">
                  <c:v>2.106768389480259E-2</c:v>
                </c:pt>
                <c:pt idx="1275">
                  <c:v>2.1267551506706776E-2</c:v>
                </c:pt>
                <c:pt idx="1276">
                  <c:v>2.1176970928247565E-2</c:v>
                </c:pt>
                <c:pt idx="1277">
                  <c:v>2.1082391533216723E-2</c:v>
                </c:pt>
                <c:pt idx="1278">
                  <c:v>2.1191411532085768E-2</c:v>
                </c:pt>
                <c:pt idx="1279">
                  <c:v>2.1123895060700993E-2</c:v>
                </c:pt>
                <c:pt idx="1280">
                  <c:v>2.133656239319939E-2</c:v>
                </c:pt>
                <c:pt idx="1281">
                  <c:v>2.1483603051628924E-2</c:v>
                </c:pt>
                <c:pt idx="1282">
                  <c:v>2.1590208653020238E-2</c:v>
                </c:pt>
                <c:pt idx="1283">
                  <c:v>2.1783086926174394E-2</c:v>
                </c:pt>
                <c:pt idx="1284">
                  <c:v>2.1999284310143301E-2</c:v>
                </c:pt>
                <c:pt idx="1285">
                  <c:v>2.2201413332788193E-2</c:v>
                </c:pt>
                <c:pt idx="1286">
                  <c:v>2.2137250997124575E-2</c:v>
                </c:pt>
                <c:pt idx="1287">
                  <c:v>2.2351517535019644E-2</c:v>
                </c:pt>
                <c:pt idx="1288">
                  <c:v>2.2532603790442939E-2</c:v>
                </c:pt>
                <c:pt idx="1289">
                  <c:v>2.2611715772731779E-2</c:v>
                </c:pt>
                <c:pt idx="1290">
                  <c:v>2.2646594598352755E-2</c:v>
                </c:pt>
                <c:pt idx="1291">
                  <c:v>2.1954355086892981E-2</c:v>
                </c:pt>
                <c:pt idx="1292">
                  <c:v>2.2158975473951504E-2</c:v>
                </c:pt>
                <c:pt idx="1293">
                  <c:v>2.237319827077501E-2</c:v>
                </c:pt>
                <c:pt idx="1294">
                  <c:v>2.2599660302769532E-2</c:v>
                </c:pt>
                <c:pt idx="1295">
                  <c:v>2.2766055950906219E-2</c:v>
                </c:pt>
                <c:pt idx="1296">
                  <c:v>2.2947220554922584E-2</c:v>
                </c:pt>
                <c:pt idx="1297">
                  <c:v>2.2993747309233432E-2</c:v>
                </c:pt>
                <c:pt idx="1298">
                  <c:v>2.3162830678214969E-2</c:v>
                </c:pt>
                <c:pt idx="1299">
                  <c:v>2.3389903191389241E-2</c:v>
                </c:pt>
                <c:pt idx="1300">
                  <c:v>2.3555170122873222E-2</c:v>
                </c:pt>
                <c:pt idx="1301">
                  <c:v>2.365751490551285E-2</c:v>
                </c:pt>
                <c:pt idx="1302">
                  <c:v>2.1645079437578481E-2</c:v>
                </c:pt>
                <c:pt idx="1303">
                  <c:v>2.1802269205746922E-2</c:v>
                </c:pt>
                <c:pt idx="1304">
                  <c:v>2.1656500570295261E-2</c:v>
                </c:pt>
                <c:pt idx="1305">
                  <c:v>2.186939429357428E-2</c:v>
                </c:pt>
                <c:pt idx="1306">
                  <c:v>2.1157730218477562E-2</c:v>
                </c:pt>
                <c:pt idx="1307">
                  <c:v>2.1235585188645607E-2</c:v>
                </c:pt>
                <c:pt idx="1308">
                  <c:v>2.1449140249002636E-2</c:v>
                </c:pt>
                <c:pt idx="1309">
                  <c:v>2.1484434310804514E-2</c:v>
                </c:pt>
                <c:pt idx="1310">
                  <c:v>2.0098433141831427E-2</c:v>
                </c:pt>
                <c:pt idx="1311">
                  <c:v>1.9912304616177628E-2</c:v>
                </c:pt>
                <c:pt idx="1312">
                  <c:v>1.9983913131877425E-2</c:v>
                </c:pt>
                <c:pt idx="1313">
                  <c:v>2.0178043595470381E-2</c:v>
                </c:pt>
                <c:pt idx="1314">
                  <c:v>2.0353798631151124E-2</c:v>
                </c:pt>
                <c:pt idx="1315">
                  <c:v>2.0524569881343307E-2</c:v>
                </c:pt>
                <c:pt idx="1316">
                  <c:v>2.0647548761077685E-2</c:v>
                </c:pt>
                <c:pt idx="1317">
                  <c:v>2.0845680668852409E-2</c:v>
                </c:pt>
                <c:pt idx="1318">
                  <c:v>2.0907532418819819E-2</c:v>
                </c:pt>
                <c:pt idx="1319">
                  <c:v>2.0708602815782063E-2</c:v>
                </c:pt>
                <c:pt idx="1320">
                  <c:v>2.0894574446792519E-2</c:v>
                </c:pt>
                <c:pt idx="1321">
                  <c:v>2.1005324337595218E-2</c:v>
                </c:pt>
                <c:pt idx="1322">
                  <c:v>2.1200726710272871E-2</c:v>
                </c:pt>
                <c:pt idx="1323">
                  <c:v>2.1300627610988603E-2</c:v>
                </c:pt>
                <c:pt idx="1324">
                  <c:v>2.1515603537744094E-2</c:v>
                </c:pt>
                <c:pt idx="1325">
                  <c:v>2.1628847380174315E-2</c:v>
                </c:pt>
                <c:pt idx="1326">
                  <c:v>2.172782607634836E-2</c:v>
                </c:pt>
                <c:pt idx="1327">
                  <c:v>2.1748425396243547E-2</c:v>
                </c:pt>
                <c:pt idx="1328">
                  <c:v>2.1967611188097664E-2</c:v>
                </c:pt>
                <c:pt idx="1329">
                  <c:v>2.215115063578682E-2</c:v>
                </c:pt>
                <c:pt idx="1330">
                  <c:v>2.2375234479883363E-2</c:v>
                </c:pt>
                <c:pt idx="1331">
                  <c:v>2.2591879938973103E-2</c:v>
                </c:pt>
                <c:pt idx="1332">
                  <c:v>2.1900717112884899E-2</c:v>
                </c:pt>
                <c:pt idx="1333">
                  <c:v>2.1684500309784992E-2</c:v>
                </c:pt>
                <c:pt idx="1334">
                  <c:v>2.1904080135856239E-2</c:v>
                </c:pt>
                <c:pt idx="1335">
                  <c:v>2.2115480840702674E-2</c:v>
                </c:pt>
                <c:pt idx="1336">
                  <c:v>2.2316836068117692E-2</c:v>
                </c:pt>
                <c:pt idx="1337">
                  <c:v>2.166402500423284E-2</c:v>
                </c:pt>
                <c:pt idx="1338">
                  <c:v>2.175488971797843E-2</c:v>
                </c:pt>
                <c:pt idx="1339">
                  <c:v>2.1975201390974013E-2</c:v>
                </c:pt>
                <c:pt idx="1340">
                  <c:v>2.2196193261733669E-2</c:v>
                </c:pt>
                <c:pt idx="1341">
                  <c:v>2.2379809426884771E-2</c:v>
                </c:pt>
                <c:pt idx="1342">
                  <c:v>2.2602851086389285E-2</c:v>
                </c:pt>
                <c:pt idx="1343">
                  <c:v>2.27212846134064E-2</c:v>
                </c:pt>
                <c:pt idx="1344">
                  <c:v>2.2913201966471709E-2</c:v>
                </c:pt>
                <c:pt idx="1345">
                  <c:v>2.3129378027383293E-2</c:v>
                </c:pt>
                <c:pt idx="1346">
                  <c:v>2.3297292311836824E-2</c:v>
                </c:pt>
                <c:pt idx="1347">
                  <c:v>2.3413526137039994E-2</c:v>
                </c:pt>
                <c:pt idx="1348">
                  <c:v>2.3611783864500954E-2</c:v>
                </c:pt>
                <c:pt idx="1349">
                  <c:v>2.3831393631879767E-2</c:v>
                </c:pt>
                <c:pt idx="1350">
                  <c:v>2.4062972578898088E-2</c:v>
                </c:pt>
                <c:pt idx="1351">
                  <c:v>2.4298421232224275E-2</c:v>
                </c:pt>
                <c:pt idx="1352">
                  <c:v>2.4453649742934538E-2</c:v>
                </c:pt>
                <c:pt idx="1353">
                  <c:v>2.4700229726389911E-2</c:v>
                </c:pt>
                <c:pt idx="1354">
                  <c:v>2.4936340838927935E-2</c:v>
                </c:pt>
                <c:pt idx="1355">
                  <c:v>2.493007282759617E-2</c:v>
                </c:pt>
                <c:pt idx="1356">
                  <c:v>2.5171848069437001E-2</c:v>
                </c:pt>
                <c:pt idx="1357">
                  <c:v>2.5095249739643194E-2</c:v>
                </c:pt>
                <c:pt idx="1358">
                  <c:v>2.5258977878699639E-2</c:v>
                </c:pt>
                <c:pt idx="1359">
                  <c:v>2.5455170061932261E-2</c:v>
                </c:pt>
                <c:pt idx="1360">
                  <c:v>2.5623861093645669E-2</c:v>
                </c:pt>
                <c:pt idx="1361">
                  <c:v>2.5849056559796291E-2</c:v>
                </c:pt>
                <c:pt idx="1362">
                  <c:v>2.6109483162442996E-2</c:v>
                </c:pt>
                <c:pt idx="1363">
                  <c:v>2.6352029416021827E-2</c:v>
                </c:pt>
                <c:pt idx="1364">
                  <c:v>2.6598583224734861E-2</c:v>
                </c:pt>
                <c:pt idx="1365">
                  <c:v>2.6852093079659412E-2</c:v>
                </c:pt>
                <c:pt idx="1366">
                  <c:v>2.6014209005273466E-2</c:v>
                </c:pt>
                <c:pt idx="1367">
                  <c:v>2.6263886183230951E-2</c:v>
                </c:pt>
                <c:pt idx="1368">
                  <c:v>2.6524514942660619E-2</c:v>
                </c:pt>
                <c:pt idx="1369">
                  <c:v>2.6752243925083425E-2</c:v>
                </c:pt>
                <c:pt idx="1370">
                  <c:v>2.6490423002755174E-2</c:v>
                </c:pt>
                <c:pt idx="1371">
                  <c:v>2.6351809251045234E-2</c:v>
                </c:pt>
                <c:pt idx="1372">
                  <c:v>2.6135164446005495E-2</c:v>
                </c:pt>
                <c:pt idx="1373">
                  <c:v>2.5709457220693038E-2</c:v>
                </c:pt>
                <c:pt idx="1374">
                  <c:v>2.5642431395921549E-2</c:v>
                </c:pt>
                <c:pt idx="1375">
                  <c:v>2.5650464058007187E-2</c:v>
                </c:pt>
                <c:pt idx="1376">
                  <c:v>2.5911439576643672E-2</c:v>
                </c:pt>
                <c:pt idx="1377">
                  <c:v>2.6133105461157026E-2</c:v>
                </c:pt>
                <c:pt idx="1378">
                  <c:v>2.6397345796669944E-2</c:v>
                </c:pt>
                <c:pt idx="1379">
                  <c:v>2.6655302251150863E-2</c:v>
                </c:pt>
                <c:pt idx="1380">
                  <c:v>2.6902730324026763E-2</c:v>
                </c:pt>
                <c:pt idx="1381">
                  <c:v>2.6979239082491904E-2</c:v>
                </c:pt>
                <c:pt idx="1382">
                  <c:v>2.724184006656832E-2</c:v>
                </c:pt>
                <c:pt idx="1383">
                  <c:v>2.7472698957926547E-2</c:v>
                </c:pt>
                <c:pt idx="1384">
                  <c:v>2.773227561343811E-2</c:v>
                </c:pt>
                <c:pt idx="1385">
                  <c:v>2.7994351460349572E-2</c:v>
                </c:pt>
                <c:pt idx="1386">
                  <c:v>2.821448767848532E-2</c:v>
                </c:pt>
                <c:pt idx="1387">
                  <c:v>2.8497433722819002E-2</c:v>
                </c:pt>
                <c:pt idx="1388">
                  <c:v>2.8786901937445791E-2</c:v>
                </c:pt>
                <c:pt idx="1389">
                  <c:v>2.9065257243875191E-2</c:v>
                </c:pt>
                <c:pt idx="1390">
                  <c:v>2.9325490727592163E-2</c:v>
                </c:pt>
                <c:pt idx="1391">
                  <c:v>2.960889193738685E-2</c:v>
                </c:pt>
                <c:pt idx="1392">
                  <c:v>2.9809536082390523E-2</c:v>
                </c:pt>
                <c:pt idx="1393">
                  <c:v>3.0082257031700577E-2</c:v>
                </c:pt>
                <c:pt idx="1394">
                  <c:v>3.0223537367693922E-2</c:v>
                </c:pt>
                <c:pt idx="1395">
                  <c:v>3.0528721047453692E-2</c:v>
                </c:pt>
                <c:pt idx="1396">
                  <c:v>3.0837495099775156E-2</c:v>
                </c:pt>
                <c:pt idx="1397">
                  <c:v>3.1102166032621326E-2</c:v>
                </c:pt>
                <c:pt idx="1398">
                  <c:v>3.1177518125072013E-2</c:v>
                </c:pt>
                <c:pt idx="1399">
                  <c:v>3.1367825602634188E-2</c:v>
                </c:pt>
                <c:pt idx="1400">
                  <c:v>3.1271823378491048E-2</c:v>
                </c:pt>
                <c:pt idx="1401">
                  <c:v>3.1525096612384597E-2</c:v>
                </c:pt>
                <c:pt idx="1402">
                  <c:v>3.1794920760577529E-2</c:v>
                </c:pt>
                <c:pt idx="1403">
                  <c:v>3.2116149891631182E-2</c:v>
                </c:pt>
                <c:pt idx="1404">
                  <c:v>3.2435399350778688E-2</c:v>
                </c:pt>
                <c:pt idx="1405">
                  <c:v>3.2759331933997722E-2</c:v>
                </c:pt>
                <c:pt idx="1406">
                  <c:v>3.3030796827846071E-2</c:v>
                </c:pt>
                <c:pt idx="1407">
                  <c:v>3.3363562887139632E-2</c:v>
                </c:pt>
                <c:pt idx="1408">
                  <c:v>3.3564543002904894E-2</c:v>
                </c:pt>
                <c:pt idx="1409">
                  <c:v>3.2616853102512992E-2</c:v>
                </c:pt>
                <c:pt idx="1410">
                  <c:v>3.2943419912459339E-2</c:v>
                </c:pt>
                <c:pt idx="1411">
                  <c:v>3.3025179228409363E-2</c:v>
                </c:pt>
                <c:pt idx="1412">
                  <c:v>3.3132698896527805E-2</c:v>
                </c:pt>
                <c:pt idx="1413">
                  <c:v>3.3284172416163264E-2</c:v>
                </c:pt>
                <c:pt idx="1414">
                  <c:v>3.3618421942790931E-2</c:v>
                </c:pt>
                <c:pt idx="1415">
                  <c:v>3.3328357658570472E-2</c:v>
                </c:pt>
                <c:pt idx="1416">
                  <c:v>3.3046718234010945E-2</c:v>
                </c:pt>
                <c:pt idx="1417">
                  <c:v>3.3381862896492899E-2</c:v>
                </c:pt>
                <c:pt idx="1418">
                  <c:v>3.3528063299243134E-2</c:v>
                </c:pt>
                <c:pt idx="1419">
                  <c:v>3.3856404854409487E-2</c:v>
                </c:pt>
                <c:pt idx="1420">
                  <c:v>3.3394444136500841E-2</c:v>
                </c:pt>
                <c:pt idx="1421">
                  <c:v>3.3505036055660513E-2</c:v>
                </c:pt>
                <c:pt idx="1422">
                  <c:v>3.3841924217830513E-2</c:v>
                </c:pt>
                <c:pt idx="1423">
                  <c:v>3.418514358944573E-2</c:v>
                </c:pt>
                <c:pt idx="1424">
                  <c:v>3.4526723378105688E-2</c:v>
                </c:pt>
                <c:pt idx="1425">
                  <c:v>3.4860017653423704E-2</c:v>
                </c:pt>
                <c:pt idx="1426">
                  <c:v>3.5210007610693414E-2</c:v>
                </c:pt>
                <c:pt idx="1427">
                  <c:v>3.3983482934548621E-2</c:v>
                </c:pt>
                <c:pt idx="1428">
                  <c:v>3.4261026912351736E-2</c:v>
                </c:pt>
                <c:pt idx="1429">
                  <c:v>3.4434783828211038E-2</c:v>
                </c:pt>
                <c:pt idx="1430">
                  <c:v>3.4197714258235382E-2</c:v>
                </c:pt>
                <c:pt idx="1431">
                  <c:v>3.4419419878715711E-2</c:v>
                </c:pt>
                <c:pt idx="1432">
                  <c:v>3.4657775892191912E-2</c:v>
                </c:pt>
                <c:pt idx="1433">
                  <c:v>3.4826342741966464E-2</c:v>
                </c:pt>
                <c:pt idx="1434">
                  <c:v>3.501439584695825E-2</c:v>
                </c:pt>
                <c:pt idx="1435">
                  <c:v>3.4742947030803932E-2</c:v>
                </c:pt>
                <c:pt idx="1436">
                  <c:v>3.4852109212304666E-2</c:v>
                </c:pt>
                <c:pt idx="1437">
                  <c:v>3.4843159607226074E-2</c:v>
                </c:pt>
                <c:pt idx="1438">
                  <c:v>3.5196668610206268E-2</c:v>
                </c:pt>
                <c:pt idx="1439">
                  <c:v>3.5412817461389801E-2</c:v>
                </c:pt>
                <c:pt idx="1440">
                  <c:v>3.5064687190641881E-2</c:v>
                </c:pt>
                <c:pt idx="1441">
                  <c:v>3.5228038312351051E-2</c:v>
                </c:pt>
                <c:pt idx="1442">
                  <c:v>3.5092218949977494E-2</c:v>
                </c:pt>
                <c:pt idx="1443">
                  <c:v>3.5417803613825377E-2</c:v>
                </c:pt>
                <c:pt idx="1444">
                  <c:v>3.5762272238147451E-2</c:v>
                </c:pt>
                <c:pt idx="1445">
                  <c:v>3.6119365292759713E-2</c:v>
                </c:pt>
                <c:pt idx="1446">
                  <c:v>3.5849891079702767E-2</c:v>
                </c:pt>
                <c:pt idx="1447">
                  <c:v>3.6190545770981922E-2</c:v>
                </c:pt>
                <c:pt idx="1448">
                  <c:v>3.5658504623473988E-2</c:v>
                </c:pt>
                <c:pt idx="1449">
                  <c:v>3.6015306971836761E-2</c:v>
                </c:pt>
                <c:pt idx="1450">
                  <c:v>3.5464673189683001E-2</c:v>
                </c:pt>
                <c:pt idx="1451">
                  <c:v>3.5778696228428095E-2</c:v>
                </c:pt>
                <c:pt idx="1452">
                  <c:v>3.6141655944741613E-2</c:v>
                </c:pt>
                <c:pt idx="1453">
                  <c:v>3.65085090017142E-2</c:v>
                </c:pt>
                <c:pt idx="1454">
                  <c:v>3.6480681077731107E-2</c:v>
                </c:pt>
                <c:pt idx="1455">
                  <c:v>3.6847772164723104E-2</c:v>
                </c:pt>
                <c:pt idx="1456">
                  <c:v>3.7162038737656368E-2</c:v>
                </c:pt>
                <c:pt idx="1457">
                  <c:v>3.4811537404991211E-2</c:v>
                </c:pt>
                <c:pt idx="1458">
                  <c:v>3.5157429743204432E-2</c:v>
                </c:pt>
                <c:pt idx="1459">
                  <c:v>3.5503392517621774E-2</c:v>
                </c:pt>
                <c:pt idx="1460">
                  <c:v>3.5263404692754519E-2</c:v>
                </c:pt>
                <c:pt idx="1461">
                  <c:v>3.5494101334432947E-2</c:v>
                </c:pt>
                <c:pt idx="1462">
                  <c:v>3.5853300937187867E-2</c:v>
                </c:pt>
                <c:pt idx="1463">
                  <c:v>3.5963742407513814E-2</c:v>
                </c:pt>
                <c:pt idx="1464">
                  <c:v>3.631016056283113E-2</c:v>
                </c:pt>
                <c:pt idx="1465">
                  <c:v>3.5916697594027339E-2</c:v>
                </c:pt>
                <c:pt idx="1466">
                  <c:v>3.2157283215096144E-2</c:v>
                </c:pt>
                <c:pt idx="1467">
                  <c:v>3.2475741488479329E-2</c:v>
                </c:pt>
                <c:pt idx="1468">
                  <c:v>3.220825341490028E-2</c:v>
                </c:pt>
                <c:pt idx="1469">
                  <c:v>3.253501823445093E-2</c:v>
                </c:pt>
                <c:pt idx="1470">
                  <c:v>3.186286362782019E-2</c:v>
                </c:pt>
                <c:pt idx="1471">
                  <c:v>3.2050753989724429E-2</c:v>
                </c:pt>
                <c:pt idx="1472">
                  <c:v>2.6608527941650362E-2</c:v>
                </c:pt>
                <c:pt idx="1473">
                  <c:v>2.680457060808827E-2</c:v>
                </c:pt>
                <c:pt idx="1474">
                  <c:v>2.3148100622058805E-2</c:v>
                </c:pt>
                <c:pt idx="1475">
                  <c:v>2.276432590333986E-2</c:v>
                </c:pt>
                <c:pt idx="1476">
                  <c:v>2.2510233180561588E-2</c:v>
                </c:pt>
                <c:pt idx="1477">
                  <c:v>1.5121836282668735E-2</c:v>
                </c:pt>
                <c:pt idx="1478">
                  <c:v>1.5216854604095366E-2</c:v>
                </c:pt>
                <c:pt idx="1479">
                  <c:v>1.5016557723411119E-2</c:v>
                </c:pt>
                <c:pt idx="1480">
                  <c:v>1.4576117575183803E-2</c:v>
                </c:pt>
                <c:pt idx="1481">
                  <c:v>1.4631623358509673E-2</c:v>
                </c:pt>
                <c:pt idx="1482">
                  <c:v>1.4649281721694322E-2</c:v>
                </c:pt>
                <c:pt idx="1483">
                  <c:v>1.4702312398020318E-2</c:v>
                </c:pt>
                <c:pt idx="1484">
                  <c:v>1.4516506443604232E-2</c:v>
                </c:pt>
                <c:pt idx="1485">
                  <c:v>1.4648859184318521E-2</c:v>
                </c:pt>
                <c:pt idx="1486">
                  <c:v>1.4726744322915139E-2</c:v>
                </c:pt>
                <c:pt idx="1487">
                  <c:v>1.3313335382664784E-2</c:v>
                </c:pt>
                <c:pt idx="1488">
                  <c:v>1.3124664625729209E-2</c:v>
                </c:pt>
                <c:pt idx="1489">
                  <c:v>1.3236257224768615E-2</c:v>
                </c:pt>
                <c:pt idx="1490">
                  <c:v>1.3369453095240402E-2</c:v>
                </c:pt>
                <c:pt idx="1491">
                  <c:v>1.320920303306891E-2</c:v>
                </c:pt>
                <c:pt idx="1492">
                  <c:v>1.3268478357398944E-2</c:v>
                </c:pt>
                <c:pt idx="1493">
                  <c:v>1.3350705452859185E-2</c:v>
                </c:pt>
                <c:pt idx="1494">
                  <c:v>1.3375542514694526E-2</c:v>
                </c:pt>
                <c:pt idx="1495">
                  <c:v>1.1856452637997717E-2</c:v>
                </c:pt>
                <c:pt idx="1496">
                  <c:v>1.1924250956459466E-2</c:v>
                </c:pt>
                <c:pt idx="1497">
                  <c:v>1.1887616901213361E-2</c:v>
                </c:pt>
                <c:pt idx="1498">
                  <c:v>1.1484481283885482E-2</c:v>
                </c:pt>
                <c:pt idx="1499">
                  <c:v>1.1599283045544443E-2</c:v>
                </c:pt>
                <c:pt idx="1500">
                  <c:v>1.1306121180734163E-2</c:v>
                </c:pt>
                <c:pt idx="1501">
                  <c:v>1.137893155709736E-2</c:v>
                </c:pt>
                <c:pt idx="1502">
                  <c:v>1.1494496157502112E-2</c:v>
                </c:pt>
                <c:pt idx="1503">
                  <c:v>1.1303193313282748E-2</c:v>
                </c:pt>
                <c:pt idx="1504">
                  <c:v>1.1220713032553958E-2</c:v>
                </c:pt>
                <c:pt idx="1505">
                  <c:v>1.1330990326539569E-2</c:v>
                </c:pt>
                <c:pt idx="1506">
                  <c:v>1.1152047509904128E-2</c:v>
                </c:pt>
                <c:pt idx="1507">
                  <c:v>1.1094033311631547E-2</c:v>
                </c:pt>
                <c:pt idx="1508">
                  <c:v>1.1105978798550865E-2</c:v>
                </c:pt>
                <c:pt idx="1509">
                  <c:v>1.0880890883256618E-2</c:v>
                </c:pt>
                <c:pt idx="1510">
                  <c:v>1.0973543909433645E-2</c:v>
                </c:pt>
                <c:pt idx="1511">
                  <c:v>1.1059149757198187E-2</c:v>
                </c:pt>
                <c:pt idx="1512">
                  <c:v>1.1087936874809108E-2</c:v>
                </c:pt>
                <c:pt idx="1513">
                  <c:v>1.1179495401143571E-2</c:v>
                </c:pt>
                <c:pt idx="1514">
                  <c:v>1.1229885205022475E-2</c:v>
                </c:pt>
                <c:pt idx="1515">
                  <c:v>1.1057024522806873E-2</c:v>
                </c:pt>
                <c:pt idx="1516">
                  <c:v>1.1136419925958464E-2</c:v>
                </c:pt>
                <c:pt idx="1517">
                  <c:v>1.111638598723287E-2</c:v>
                </c:pt>
                <c:pt idx="1518">
                  <c:v>1.1212103602245451E-2</c:v>
                </c:pt>
                <c:pt idx="1519">
                  <c:v>1.1187069235952795E-2</c:v>
                </c:pt>
                <c:pt idx="1520">
                  <c:v>1.1148616507202575E-2</c:v>
                </c:pt>
                <c:pt idx="1521">
                  <c:v>1.0951954981676126E-2</c:v>
                </c:pt>
                <c:pt idx="1522">
                  <c:v>1.1025071106438912E-2</c:v>
                </c:pt>
                <c:pt idx="1523">
                  <c:v>1.0998524977149858E-2</c:v>
                </c:pt>
                <c:pt idx="1524">
                  <c:v>1.0934276549072478E-2</c:v>
                </c:pt>
                <c:pt idx="1525">
                  <c:v>1.1047367857311394E-2</c:v>
                </c:pt>
                <c:pt idx="1526">
                  <c:v>1.1159218624020417E-2</c:v>
                </c:pt>
                <c:pt idx="1527">
                  <c:v>1.1271387966274379E-2</c:v>
                </c:pt>
                <c:pt idx="1528">
                  <c:v>1.1386044505643336E-2</c:v>
                </c:pt>
                <c:pt idx="1529">
                  <c:v>1.1501318893780385E-2</c:v>
                </c:pt>
                <c:pt idx="1530">
                  <c:v>1.1617717109313707E-2</c:v>
                </c:pt>
                <c:pt idx="1531">
                  <c:v>1.1735312165337269E-2</c:v>
                </c:pt>
                <c:pt idx="1532">
                  <c:v>1.1816563523305621E-2</c:v>
                </c:pt>
                <c:pt idx="1533">
                  <c:v>1.1925822097951667E-2</c:v>
                </c:pt>
                <c:pt idx="1534">
                  <c:v>1.1933521039180594E-2</c:v>
                </c:pt>
                <c:pt idx="1535">
                  <c:v>1.2054447219252713E-2</c:v>
                </c:pt>
                <c:pt idx="1536">
                  <c:v>1.209435520312227E-2</c:v>
                </c:pt>
                <c:pt idx="1537">
                  <c:v>1.2216778618255722E-2</c:v>
                </c:pt>
                <c:pt idx="1538">
                  <c:v>1.2121213425905169E-2</c:v>
                </c:pt>
                <c:pt idx="1539">
                  <c:v>1.221467686984744E-2</c:v>
                </c:pt>
                <c:pt idx="1540">
                  <c:v>1.2146119449274967E-2</c:v>
                </c:pt>
                <c:pt idx="1541">
                  <c:v>1.2264173151314402E-2</c:v>
                </c:pt>
                <c:pt idx="1542">
                  <c:v>1.2364445800206441E-2</c:v>
                </c:pt>
                <c:pt idx="1543">
                  <c:v>1.2407573406866759E-2</c:v>
                </c:pt>
                <c:pt idx="1544">
                  <c:v>1.2520442273100821E-2</c:v>
                </c:pt>
                <c:pt idx="1545">
                  <c:v>1.2581528397532189E-2</c:v>
                </c:pt>
                <c:pt idx="1546">
                  <c:v>1.2709046022547675E-2</c:v>
                </c:pt>
                <c:pt idx="1547">
                  <c:v>1.2626027127490561E-2</c:v>
                </c:pt>
                <c:pt idx="1548">
                  <c:v>1.2742303428074286E-2</c:v>
                </c:pt>
                <c:pt idx="1549">
                  <c:v>1.2681848260591799E-2</c:v>
                </c:pt>
                <c:pt idx="1550">
                  <c:v>1.2682739397712903E-2</c:v>
                </c:pt>
                <c:pt idx="1551">
                  <c:v>1.2760866440550285E-2</c:v>
                </c:pt>
                <c:pt idx="1552">
                  <c:v>1.2888240149380455E-2</c:v>
                </c:pt>
                <c:pt idx="1553">
                  <c:v>1.2957952153904682E-2</c:v>
                </c:pt>
                <c:pt idx="1554">
                  <c:v>1.3084476041013616E-2</c:v>
                </c:pt>
                <c:pt idx="1555">
                  <c:v>1.3216299728210713E-2</c:v>
                </c:pt>
                <c:pt idx="1556">
                  <c:v>1.3339913538621736E-2</c:v>
                </c:pt>
                <c:pt idx="1557">
                  <c:v>1.311536501352481E-2</c:v>
                </c:pt>
                <c:pt idx="1558">
                  <c:v>1.2968266330360004E-2</c:v>
                </c:pt>
                <c:pt idx="1559">
                  <c:v>1.3076773011409045E-2</c:v>
                </c:pt>
                <c:pt idx="1560">
                  <c:v>1.3053025338932532E-2</c:v>
                </c:pt>
                <c:pt idx="1561">
                  <c:v>1.3180745940089222E-2</c:v>
                </c:pt>
                <c:pt idx="1562">
                  <c:v>1.3311554174612788E-2</c:v>
                </c:pt>
                <c:pt idx="1563">
                  <c:v>1.3395350977336034E-2</c:v>
                </c:pt>
                <c:pt idx="1564">
                  <c:v>1.3334729533542623E-2</c:v>
                </c:pt>
                <c:pt idx="1565">
                  <c:v>1.3416340792445051E-2</c:v>
                </c:pt>
                <c:pt idx="1566">
                  <c:v>1.330019988593713E-2</c:v>
                </c:pt>
                <c:pt idx="1567">
                  <c:v>1.2821921693994173E-2</c:v>
                </c:pt>
                <c:pt idx="1568">
                  <c:v>1.2864965008335654E-2</c:v>
                </c:pt>
                <c:pt idx="1569">
                  <c:v>1.2967783274690305E-2</c:v>
                </c:pt>
                <c:pt idx="1570">
                  <c:v>1.2999301294666603E-2</c:v>
                </c:pt>
                <c:pt idx="1571">
                  <c:v>1.3130615388620672E-2</c:v>
                </c:pt>
                <c:pt idx="1572">
                  <c:v>1.3229906195915195E-2</c:v>
                </c:pt>
                <c:pt idx="1573">
                  <c:v>1.3324130453957791E-2</c:v>
                </c:pt>
                <c:pt idx="1574">
                  <c:v>1.3454500848183846E-2</c:v>
                </c:pt>
                <c:pt idx="1575">
                  <c:v>1.35438181428158E-2</c:v>
                </c:pt>
                <c:pt idx="1576">
                  <c:v>1.3637645822632641E-2</c:v>
                </c:pt>
                <c:pt idx="1577">
                  <c:v>1.3735655015968856E-2</c:v>
                </c:pt>
                <c:pt idx="1578">
                  <c:v>1.3867672927687058E-2</c:v>
                </c:pt>
                <c:pt idx="1579">
                  <c:v>1.3995697354585402E-2</c:v>
                </c:pt>
                <c:pt idx="1580">
                  <c:v>1.4024567348537846E-2</c:v>
                </c:pt>
                <c:pt idx="1581">
                  <c:v>1.3206999370302772E-2</c:v>
                </c:pt>
                <c:pt idx="1582">
                  <c:v>1.3232555309658103E-2</c:v>
                </c:pt>
                <c:pt idx="1583">
                  <c:v>1.2808560729670578E-2</c:v>
                </c:pt>
                <c:pt idx="1584">
                  <c:v>1.2817729851729343E-2</c:v>
                </c:pt>
                <c:pt idx="1585">
                  <c:v>1.2904573913819398E-2</c:v>
                </c:pt>
                <c:pt idx="1586">
                  <c:v>1.2866547667156331E-2</c:v>
                </c:pt>
                <c:pt idx="1587">
                  <c:v>1.2966197288685848E-2</c:v>
                </c:pt>
                <c:pt idx="1588">
                  <c:v>1.2982170759017555E-2</c:v>
                </c:pt>
                <c:pt idx="1589">
                  <c:v>1.3113647732568619E-2</c:v>
                </c:pt>
                <c:pt idx="1590">
                  <c:v>1.3043318169369695E-2</c:v>
                </c:pt>
                <c:pt idx="1591">
                  <c:v>1.3134694360991555E-2</c:v>
                </c:pt>
                <c:pt idx="1592">
                  <c:v>1.3159037632536849E-2</c:v>
                </c:pt>
                <c:pt idx="1593">
                  <c:v>1.3162697881797109E-2</c:v>
                </c:pt>
                <c:pt idx="1594">
                  <c:v>1.329171586516171E-2</c:v>
                </c:pt>
                <c:pt idx="1595">
                  <c:v>1.3426774315453102E-2</c:v>
                </c:pt>
                <c:pt idx="1596">
                  <c:v>1.3525283363065757E-2</c:v>
                </c:pt>
                <c:pt idx="1597">
                  <c:v>1.3356522916802437E-2</c:v>
                </c:pt>
                <c:pt idx="1598">
                  <c:v>1.348316168167181E-2</c:v>
                </c:pt>
                <c:pt idx="1599">
                  <c:v>1.3612835617350764E-2</c:v>
                </c:pt>
                <c:pt idx="1600">
                  <c:v>1.3751271312693285E-2</c:v>
                </c:pt>
                <c:pt idx="1601">
                  <c:v>1.3835035226384677E-2</c:v>
                </c:pt>
                <c:pt idx="1602">
                  <c:v>1.3973422419357801E-2</c:v>
                </c:pt>
                <c:pt idx="1603">
                  <c:v>1.4025747373552775E-2</c:v>
                </c:pt>
                <c:pt idx="1604">
                  <c:v>1.4045154487565039E-2</c:v>
                </c:pt>
                <c:pt idx="1605">
                  <c:v>1.4158136291138091E-2</c:v>
                </c:pt>
                <c:pt idx="1606">
                  <c:v>1.4187610715979524E-2</c:v>
                </c:pt>
                <c:pt idx="1607">
                  <c:v>1.4094695572361787E-2</c:v>
                </c:pt>
                <c:pt idx="1608">
                  <c:v>1.4235787745818152E-2</c:v>
                </c:pt>
                <c:pt idx="1609">
                  <c:v>1.4153368392424343E-2</c:v>
                </c:pt>
                <c:pt idx="1610">
                  <c:v>1.4158318423513769E-2</c:v>
                </c:pt>
                <c:pt idx="1611">
                  <c:v>1.4301034916726284E-2</c:v>
                </c:pt>
                <c:pt idx="1612">
                  <c:v>1.4386044377108127E-2</c:v>
                </c:pt>
                <c:pt idx="1613">
                  <c:v>1.4400402770905157E-2</c:v>
                </c:pt>
                <c:pt idx="1614">
                  <c:v>1.4492032007174598E-2</c:v>
                </c:pt>
                <c:pt idx="1615">
                  <c:v>1.4635450192381799E-2</c:v>
                </c:pt>
                <c:pt idx="1616">
                  <c:v>1.4776050609761828E-2</c:v>
                </c:pt>
                <c:pt idx="1617">
                  <c:v>1.4788771393767351E-2</c:v>
                </c:pt>
                <c:pt idx="1618">
                  <c:v>1.41257568038344E-2</c:v>
                </c:pt>
                <c:pt idx="1619">
                  <c:v>1.4268945478821076E-2</c:v>
                </c:pt>
                <c:pt idx="1620">
                  <c:v>1.4222656912940741E-2</c:v>
                </c:pt>
                <c:pt idx="1621">
                  <c:v>1.4307893312142708E-2</c:v>
                </c:pt>
                <c:pt idx="1622">
                  <c:v>1.4322475481672191E-2</c:v>
                </c:pt>
                <c:pt idx="1623">
                  <c:v>1.439708398273805E-2</c:v>
                </c:pt>
                <c:pt idx="1624">
                  <c:v>1.4507944686546181E-2</c:v>
                </c:pt>
                <c:pt idx="1625">
                  <c:v>1.4061314872629684E-2</c:v>
                </c:pt>
                <c:pt idx="1626">
                  <c:v>1.4200583276511677E-2</c:v>
                </c:pt>
                <c:pt idx="1627">
                  <c:v>1.4344603507853592E-2</c:v>
                </c:pt>
                <c:pt idx="1628">
                  <c:v>1.4080146301533087E-2</c:v>
                </c:pt>
                <c:pt idx="1629">
                  <c:v>1.4191009126440638E-2</c:v>
                </c:pt>
                <c:pt idx="1630">
                  <c:v>1.4269786919443436E-2</c:v>
                </c:pt>
                <c:pt idx="1631">
                  <c:v>1.4362795903927203E-2</c:v>
                </c:pt>
                <c:pt idx="1632">
                  <c:v>1.4085459456828906E-2</c:v>
                </c:pt>
                <c:pt idx="1633">
                  <c:v>1.3188670820839623E-2</c:v>
                </c:pt>
                <c:pt idx="1634">
                  <c:v>1.3277720482493736E-2</c:v>
                </c:pt>
                <c:pt idx="1635">
                  <c:v>1.3399105659469387E-2</c:v>
                </c:pt>
                <c:pt idx="1636">
                  <c:v>1.3308404205098991E-2</c:v>
                </c:pt>
                <c:pt idx="1637">
                  <c:v>1.3420104346429974E-2</c:v>
                </c:pt>
                <c:pt idx="1638">
                  <c:v>1.354375794552516E-2</c:v>
                </c:pt>
                <c:pt idx="1639">
                  <c:v>1.3580558909824809E-2</c:v>
                </c:pt>
                <c:pt idx="1640">
                  <c:v>1.3658364787239819E-2</c:v>
                </c:pt>
                <c:pt idx="1641">
                  <c:v>1.2649977249125147E-2</c:v>
                </c:pt>
                <c:pt idx="1642">
                  <c:v>1.2770850800633901E-2</c:v>
                </c:pt>
                <c:pt idx="1643">
                  <c:v>1.2859982748428598E-2</c:v>
                </c:pt>
                <c:pt idx="1644">
                  <c:v>1.2924481195050913E-2</c:v>
                </c:pt>
                <c:pt idx="1645">
                  <c:v>1.3013010800494693E-2</c:v>
                </c:pt>
                <c:pt idx="1646">
                  <c:v>1.3068663472338468E-2</c:v>
                </c:pt>
                <c:pt idx="1647">
                  <c:v>1.3178049860392855E-2</c:v>
                </c:pt>
                <c:pt idx="1648">
                  <c:v>1.3097885062408943E-2</c:v>
                </c:pt>
                <c:pt idx="1649">
                  <c:v>1.3132409640792693E-2</c:v>
                </c:pt>
                <c:pt idx="1650">
                  <c:v>1.3231457313358985E-2</c:v>
                </c:pt>
                <c:pt idx="1651">
                  <c:v>1.3301610085904336E-2</c:v>
                </c:pt>
                <c:pt idx="1652">
                  <c:v>1.3435902737765217E-2</c:v>
                </c:pt>
                <c:pt idx="1653">
                  <c:v>1.3549199230216779E-2</c:v>
                </c:pt>
                <c:pt idx="1654">
                  <c:v>1.359372827329805E-2</c:v>
                </c:pt>
                <c:pt idx="1655">
                  <c:v>1.3464573060648065E-2</c:v>
                </c:pt>
                <c:pt idx="1656">
                  <c:v>1.3597959518569592E-2</c:v>
                </c:pt>
                <c:pt idx="1657">
                  <c:v>1.3723745788076733E-2</c:v>
                </c:pt>
                <c:pt idx="1658">
                  <c:v>1.3852828824919762E-2</c:v>
                </c:pt>
                <c:pt idx="1659">
                  <c:v>1.3951162120428282E-2</c:v>
                </c:pt>
                <c:pt idx="1660">
                  <c:v>1.3753591795599877E-2</c:v>
                </c:pt>
                <c:pt idx="1661">
                  <c:v>1.3875421648975768E-2</c:v>
                </c:pt>
                <c:pt idx="1662">
                  <c:v>1.3879680790431465E-2</c:v>
                </c:pt>
                <c:pt idx="1663">
                  <c:v>1.402016573212438E-2</c:v>
                </c:pt>
                <c:pt idx="1664">
                  <c:v>1.4125056436705979E-2</c:v>
                </c:pt>
                <c:pt idx="1665">
                  <c:v>1.4224231065884801E-2</c:v>
                </c:pt>
                <c:pt idx="1666">
                  <c:v>1.4044617812919661E-2</c:v>
                </c:pt>
                <c:pt idx="1667">
                  <c:v>1.417244498376069E-2</c:v>
                </c:pt>
                <c:pt idx="1668">
                  <c:v>1.4287181554275543E-2</c:v>
                </c:pt>
                <c:pt idx="1669">
                  <c:v>1.4428415142203322E-2</c:v>
                </c:pt>
                <c:pt idx="1670">
                  <c:v>1.4570163066905516E-2</c:v>
                </c:pt>
                <c:pt idx="1671">
                  <c:v>1.4655599540296738E-2</c:v>
                </c:pt>
                <c:pt idx="1672">
                  <c:v>1.4804195434146374E-2</c:v>
                </c:pt>
                <c:pt idx="1673">
                  <c:v>1.4951752129367621E-2</c:v>
                </c:pt>
                <c:pt idx="1674">
                  <c:v>1.5010249570656506E-2</c:v>
                </c:pt>
                <c:pt idx="1675">
                  <c:v>1.5141907216502697E-2</c:v>
                </c:pt>
                <c:pt idx="1676">
                  <c:v>1.4436868798066264E-2</c:v>
                </c:pt>
                <c:pt idx="1677">
                  <c:v>1.4478192264996269E-2</c:v>
                </c:pt>
                <c:pt idx="1678">
                  <c:v>1.4437997375721365E-2</c:v>
                </c:pt>
                <c:pt idx="1679">
                  <c:v>1.4582999917074563E-2</c:v>
                </c:pt>
                <c:pt idx="1680">
                  <c:v>1.4619998946070013E-2</c:v>
                </c:pt>
                <c:pt idx="1681">
                  <c:v>1.4741042526394488E-2</c:v>
                </c:pt>
                <c:pt idx="1682">
                  <c:v>1.4883001013394435E-2</c:v>
                </c:pt>
                <c:pt idx="1683">
                  <c:v>1.4998026277722117E-2</c:v>
                </c:pt>
                <c:pt idx="1684">
                  <c:v>1.5053934743727487E-2</c:v>
                </c:pt>
                <c:pt idx="1685">
                  <c:v>1.5138844362043647E-2</c:v>
                </c:pt>
                <c:pt idx="1686">
                  <c:v>1.5291273395218458E-2</c:v>
                </c:pt>
                <c:pt idx="1687">
                  <c:v>1.5216551647034946E-2</c:v>
                </c:pt>
                <c:pt idx="1688">
                  <c:v>1.3186163290298789E-2</c:v>
                </c:pt>
                <c:pt idx="1689">
                  <c:v>1.3289936761879144E-2</c:v>
                </c:pt>
                <c:pt idx="1690">
                  <c:v>1.2800125104395051E-2</c:v>
                </c:pt>
                <c:pt idx="1691">
                  <c:v>1.2929714004041483E-2</c:v>
                </c:pt>
                <c:pt idx="1692">
                  <c:v>1.2760960226608555E-2</c:v>
                </c:pt>
                <c:pt idx="1693">
                  <c:v>1.2850378789699069E-2</c:v>
                </c:pt>
                <c:pt idx="1694">
                  <c:v>1.2604851532289499E-2</c:v>
                </c:pt>
                <c:pt idx="1695">
                  <c:v>1.2701487887058015E-2</c:v>
                </c:pt>
                <c:pt idx="1696">
                  <c:v>1.236348897579656E-2</c:v>
                </c:pt>
                <c:pt idx="1697">
                  <c:v>1.2045919913972044E-2</c:v>
                </c:pt>
                <c:pt idx="1698">
                  <c:v>1.216719049435048E-2</c:v>
                </c:pt>
                <c:pt idx="1699">
                  <c:v>1.2285787525631635E-2</c:v>
                </c:pt>
                <c:pt idx="1700">
                  <c:v>1.2410229820895121E-2</c:v>
                </c:pt>
                <c:pt idx="1701">
                  <c:v>1.2535868803970389E-2</c:v>
                </c:pt>
                <c:pt idx="1702">
                  <c:v>1.2652017404086476E-2</c:v>
                </c:pt>
                <c:pt idx="1703">
                  <c:v>1.2759070281102727E-2</c:v>
                </c:pt>
                <c:pt idx="1704">
                  <c:v>1.2825709190502337E-2</c:v>
                </c:pt>
                <c:pt idx="1705">
                  <c:v>1.2869014895939515E-2</c:v>
                </c:pt>
                <c:pt idx="1706">
                  <c:v>1.297081620376732E-2</c:v>
                </c:pt>
                <c:pt idx="1707">
                  <c:v>1.3102450794236491E-2</c:v>
                </c:pt>
                <c:pt idx="1708">
                  <c:v>1.3235175351140875E-2</c:v>
                </c:pt>
                <c:pt idx="1709">
                  <c:v>1.3337385608649017E-2</c:v>
                </c:pt>
                <c:pt idx="1710">
                  <c:v>1.3367137427362157E-2</c:v>
                </c:pt>
                <c:pt idx="1711">
                  <c:v>1.3389993782562034E-2</c:v>
                </c:pt>
                <c:pt idx="1712">
                  <c:v>1.3508426074304577E-2</c:v>
                </c:pt>
                <c:pt idx="1713">
                  <c:v>1.3228872344293128E-2</c:v>
                </c:pt>
                <c:pt idx="1714">
                  <c:v>1.3343589589530268E-2</c:v>
                </c:pt>
                <c:pt idx="1715">
                  <c:v>1.3478776428785678E-2</c:v>
                </c:pt>
                <c:pt idx="1716">
                  <c:v>1.361345434769432E-2</c:v>
                </c:pt>
                <c:pt idx="1717">
                  <c:v>1.3742601942051286E-2</c:v>
                </c:pt>
                <c:pt idx="1718">
                  <c:v>1.3877110186145191E-2</c:v>
                </c:pt>
                <c:pt idx="1719">
                  <c:v>1.3929354175647673E-2</c:v>
                </c:pt>
                <c:pt idx="1720">
                  <c:v>1.3849310739510557E-2</c:v>
                </c:pt>
                <c:pt idx="1721">
                  <c:v>1.3735650857021883E-2</c:v>
                </c:pt>
                <c:pt idx="1722">
                  <c:v>1.3735388006793957E-2</c:v>
                </c:pt>
                <c:pt idx="1723">
                  <c:v>1.3783762016799452E-2</c:v>
                </c:pt>
                <c:pt idx="1724">
                  <c:v>1.3923164518927739E-2</c:v>
                </c:pt>
                <c:pt idx="1725">
                  <c:v>1.4056755644892456E-2</c:v>
                </c:pt>
                <c:pt idx="1726">
                  <c:v>1.4062606828346307E-2</c:v>
                </c:pt>
                <c:pt idx="1727">
                  <c:v>1.4119721180652295E-2</c:v>
                </c:pt>
                <c:pt idx="1728">
                  <c:v>1.3929862137937272E-2</c:v>
                </c:pt>
                <c:pt idx="1729">
                  <c:v>1.3937255238266364E-2</c:v>
                </c:pt>
                <c:pt idx="1730">
                  <c:v>1.2532393621445346E-2</c:v>
                </c:pt>
                <c:pt idx="1731">
                  <c:v>1.2466345613830783E-2</c:v>
                </c:pt>
                <c:pt idx="1732">
                  <c:v>1.2573060417533102E-2</c:v>
                </c:pt>
                <c:pt idx="1733">
                  <c:v>1.2685926488418365E-2</c:v>
                </c:pt>
                <c:pt idx="1734">
                  <c:v>1.2805304040045208E-2</c:v>
                </c:pt>
                <c:pt idx="1735">
                  <c:v>1.2906521551496467E-2</c:v>
                </c:pt>
                <c:pt idx="1736">
                  <c:v>1.3027043772318996E-2</c:v>
                </c:pt>
                <c:pt idx="1737">
                  <c:v>1.2935981502526823E-2</c:v>
                </c:pt>
                <c:pt idx="1738">
                  <c:v>1.2980117628082837E-2</c:v>
                </c:pt>
                <c:pt idx="1739">
                  <c:v>1.2837151277455402E-2</c:v>
                </c:pt>
                <c:pt idx="1740">
                  <c:v>1.2888890662019752E-2</c:v>
                </c:pt>
                <c:pt idx="1741">
                  <c:v>1.2967098910682038E-2</c:v>
                </c:pt>
                <c:pt idx="1742">
                  <c:v>1.3090061068974883E-2</c:v>
                </c:pt>
                <c:pt idx="1743">
                  <c:v>1.3198078329463963E-2</c:v>
                </c:pt>
                <c:pt idx="1744">
                  <c:v>1.3329244755710123E-2</c:v>
                </c:pt>
                <c:pt idx="1745">
                  <c:v>1.3462993116991359E-2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31-42D1-AABD-F4372530D78C}"/>
            </c:ext>
          </c:extLst>
        </c:ser>
        <c:ser>
          <c:idx val="2"/>
          <c:order val="2"/>
          <c:tx>
            <c:strRef>
              <c:f>'sigma esp INTESA+BMW'!$R$1</c:f>
              <c:strCache>
                <c:ptCount val="1"/>
                <c:pt idx="0">
                  <c:v>EWMA (0,94)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INTESA+BMW'!$R$2:$R$1747</c:f>
              <c:numCache>
                <c:formatCode>0.00%</c:formatCode>
                <c:ptCount val="1746"/>
                <c:pt idx="0">
                  <c:v>1.5129292454922184E-2</c:v>
                </c:pt>
                <c:pt idx="1">
                  <c:v>1.5293664795989382E-2</c:v>
                </c:pt>
                <c:pt idx="2">
                  <c:v>1.5621621259347868E-2</c:v>
                </c:pt>
                <c:pt idx="3">
                  <c:v>1.6073452874734176E-2</c:v>
                </c:pt>
                <c:pt idx="4">
                  <c:v>1.6522433677657072E-2</c:v>
                </c:pt>
                <c:pt idx="5">
                  <c:v>1.7036056634838634E-2</c:v>
                </c:pt>
                <c:pt idx="6">
                  <c:v>1.7564314631585618E-2</c:v>
                </c:pt>
                <c:pt idx="7">
                  <c:v>1.8043059226845386E-2</c:v>
                </c:pt>
                <c:pt idx="8">
                  <c:v>1.8507117891777829E-2</c:v>
                </c:pt>
                <c:pt idx="9">
                  <c:v>1.9042194481220416E-2</c:v>
                </c:pt>
                <c:pt idx="10">
                  <c:v>1.87772741378264E-2</c:v>
                </c:pt>
                <c:pt idx="11">
                  <c:v>1.9309496534595932E-2</c:v>
                </c:pt>
                <c:pt idx="12">
                  <c:v>1.9740004723224021E-2</c:v>
                </c:pt>
                <c:pt idx="13">
                  <c:v>1.9944509839499185E-2</c:v>
                </c:pt>
                <c:pt idx="14">
                  <c:v>2.0508153456156933E-2</c:v>
                </c:pt>
                <c:pt idx="15">
                  <c:v>2.1142798856494949E-2</c:v>
                </c:pt>
                <c:pt idx="16">
                  <c:v>2.1679766991207525E-2</c:v>
                </c:pt>
                <c:pt idx="17">
                  <c:v>2.2197363010912116E-2</c:v>
                </c:pt>
                <c:pt idx="18">
                  <c:v>2.1912209680104607E-2</c:v>
                </c:pt>
                <c:pt idx="19">
                  <c:v>2.2581059024130462E-2</c:v>
                </c:pt>
                <c:pt idx="20">
                  <c:v>1.9058173570806462E-2</c:v>
                </c:pt>
                <c:pt idx="21">
                  <c:v>1.4520483990341988E-2</c:v>
                </c:pt>
                <c:pt idx="22">
                  <c:v>1.202223155200585E-2</c:v>
                </c:pt>
                <c:pt idx="23">
                  <c:v>1.2333977044142359E-2</c:v>
                </c:pt>
                <c:pt idx="24">
                  <c:v>1.2333963655923031E-2</c:v>
                </c:pt>
                <c:pt idx="25">
                  <c:v>1.2620807672444161E-2</c:v>
                </c:pt>
                <c:pt idx="26">
                  <c:v>1.3015221551911297E-2</c:v>
                </c:pt>
                <c:pt idx="27">
                  <c:v>1.3424045956597068E-2</c:v>
                </c:pt>
                <c:pt idx="28">
                  <c:v>1.3627989915778578E-2</c:v>
                </c:pt>
                <c:pt idx="29">
                  <c:v>1.4043586774146136E-2</c:v>
                </c:pt>
                <c:pt idx="30">
                  <c:v>1.3869986439676265E-2</c:v>
                </c:pt>
                <c:pt idx="31">
                  <c:v>1.4095491421936557E-2</c:v>
                </c:pt>
                <c:pt idx="32">
                  <c:v>1.4054424525311806E-2</c:v>
                </c:pt>
                <c:pt idx="33">
                  <c:v>1.3590481327777021E-2</c:v>
                </c:pt>
                <c:pt idx="34">
                  <c:v>1.3979086922586405E-2</c:v>
                </c:pt>
                <c:pt idx="35">
                  <c:v>1.4261992863262336E-2</c:v>
                </c:pt>
                <c:pt idx="36">
                  <c:v>1.4685880745957917E-2</c:v>
                </c:pt>
                <c:pt idx="37">
                  <c:v>1.5013964605780894E-2</c:v>
                </c:pt>
                <c:pt idx="38">
                  <c:v>1.5143024366342722E-2</c:v>
                </c:pt>
                <c:pt idx="39">
                  <c:v>1.5557085723387959E-2</c:v>
                </c:pt>
                <c:pt idx="40">
                  <c:v>1.5875691530670328E-2</c:v>
                </c:pt>
                <c:pt idx="41">
                  <c:v>1.3828196029821799E-2</c:v>
                </c:pt>
                <c:pt idx="42">
                  <c:v>1.3901354293718977E-2</c:v>
                </c:pt>
                <c:pt idx="43">
                  <c:v>1.4326779926801821E-2</c:v>
                </c:pt>
                <c:pt idx="44">
                  <c:v>1.4771556496253269E-2</c:v>
                </c:pt>
                <c:pt idx="45">
                  <c:v>1.5197479197466579E-2</c:v>
                </c:pt>
                <c:pt idx="46">
                  <c:v>1.4907898961625077E-2</c:v>
                </c:pt>
                <c:pt idx="47">
                  <c:v>1.4811126840820931E-2</c:v>
                </c:pt>
                <c:pt idx="48">
                  <c:v>1.4904674034231789E-2</c:v>
                </c:pt>
                <c:pt idx="49">
                  <c:v>1.5206969408024049E-2</c:v>
                </c:pt>
                <c:pt idx="50">
                  <c:v>1.541518351021272E-2</c:v>
                </c:pt>
                <c:pt idx="51">
                  <c:v>1.5843871268274769E-2</c:v>
                </c:pt>
                <c:pt idx="52">
                  <c:v>1.63393531041101E-2</c:v>
                </c:pt>
                <c:pt idx="53">
                  <c:v>1.6636668069637289E-2</c:v>
                </c:pt>
                <c:pt idx="54">
                  <c:v>1.715029880549488E-2</c:v>
                </c:pt>
                <c:pt idx="55">
                  <c:v>1.7610504420391145E-2</c:v>
                </c:pt>
                <c:pt idx="56">
                  <c:v>1.7635005873407387E-2</c:v>
                </c:pt>
                <c:pt idx="57">
                  <c:v>1.8150731399007861E-2</c:v>
                </c:pt>
                <c:pt idx="58">
                  <c:v>1.8521099247254657E-2</c:v>
                </c:pt>
                <c:pt idx="59">
                  <c:v>1.9102970705040394E-2</c:v>
                </c:pt>
                <c:pt idx="60">
                  <c:v>1.9233350753560828E-2</c:v>
                </c:pt>
                <c:pt idx="61">
                  <c:v>1.9574688080516878E-2</c:v>
                </c:pt>
                <c:pt idx="62">
                  <c:v>2.0028113662445154E-2</c:v>
                </c:pt>
                <c:pt idx="63">
                  <c:v>2.0322609579394892E-2</c:v>
                </c:pt>
                <c:pt idx="64">
                  <c:v>2.0782123028718836E-2</c:v>
                </c:pt>
                <c:pt idx="65">
                  <c:v>2.1168134635042909E-2</c:v>
                </c:pt>
                <c:pt idx="66">
                  <c:v>2.1610730758837675E-2</c:v>
                </c:pt>
                <c:pt idx="67">
                  <c:v>2.2179534965632786E-2</c:v>
                </c:pt>
                <c:pt idx="68">
                  <c:v>2.2458708702954164E-2</c:v>
                </c:pt>
                <c:pt idx="69">
                  <c:v>2.306919593302624E-2</c:v>
                </c:pt>
                <c:pt idx="70">
                  <c:v>2.2988021833224275E-2</c:v>
                </c:pt>
                <c:pt idx="71">
                  <c:v>2.3664685501880719E-2</c:v>
                </c:pt>
                <c:pt idx="72">
                  <c:v>2.2870836963073248E-2</c:v>
                </c:pt>
                <c:pt idx="73">
                  <c:v>2.2579111896328614E-2</c:v>
                </c:pt>
                <c:pt idx="74">
                  <c:v>2.3123103939542367E-2</c:v>
                </c:pt>
                <c:pt idx="75">
                  <c:v>1.9526162987861001E-2</c:v>
                </c:pt>
                <c:pt idx="76">
                  <c:v>1.9711490762348047E-2</c:v>
                </c:pt>
                <c:pt idx="77">
                  <c:v>2.0163805299178435E-2</c:v>
                </c:pt>
                <c:pt idx="78">
                  <c:v>2.074723239525815E-2</c:v>
                </c:pt>
                <c:pt idx="79">
                  <c:v>2.1365626892501943E-2</c:v>
                </c:pt>
                <c:pt idx="80">
                  <c:v>2.2018794175834602E-2</c:v>
                </c:pt>
                <c:pt idx="81">
                  <c:v>2.2333473002954289E-2</c:v>
                </c:pt>
                <c:pt idx="82">
                  <c:v>2.2307060855483167E-2</c:v>
                </c:pt>
                <c:pt idx="83">
                  <c:v>2.3007976503296911E-2</c:v>
                </c:pt>
                <c:pt idx="84">
                  <c:v>2.1411948544183001E-2</c:v>
                </c:pt>
                <c:pt idx="85">
                  <c:v>2.0680165462045277E-2</c:v>
                </c:pt>
                <c:pt idx="86">
                  <c:v>2.0549573278359608E-2</c:v>
                </c:pt>
                <c:pt idx="87">
                  <c:v>2.1188867469097452E-2</c:v>
                </c:pt>
                <c:pt idx="88">
                  <c:v>2.1617100727577276E-2</c:v>
                </c:pt>
                <c:pt idx="89">
                  <c:v>2.2263193664982497E-2</c:v>
                </c:pt>
                <c:pt idx="90">
                  <c:v>1.87460448192233E-2</c:v>
                </c:pt>
                <c:pt idx="91">
                  <c:v>1.9237772969134922E-2</c:v>
                </c:pt>
                <c:pt idx="92">
                  <c:v>1.9742378104346359E-2</c:v>
                </c:pt>
                <c:pt idx="93">
                  <c:v>1.6496039679330707E-2</c:v>
                </c:pt>
                <c:pt idx="94">
                  <c:v>1.6990593646450357E-2</c:v>
                </c:pt>
                <c:pt idx="95">
                  <c:v>1.7493976771865559E-2</c:v>
                </c:pt>
                <c:pt idx="96">
                  <c:v>1.7255772637328227E-2</c:v>
                </c:pt>
                <c:pt idx="97">
                  <c:v>1.7753357906096525E-2</c:v>
                </c:pt>
                <c:pt idx="98">
                  <c:v>1.8204440743656618E-2</c:v>
                </c:pt>
                <c:pt idx="99">
                  <c:v>1.8438635072217251E-2</c:v>
                </c:pt>
                <c:pt idx="100">
                  <c:v>1.878710064161615E-2</c:v>
                </c:pt>
                <c:pt idx="101">
                  <c:v>1.9283118333718173E-2</c:v>
                </c:pt>
                <c:pt idx="102">
                  <c:v>1.931336105704274E-2</c:v>
                </c:pt>
                <c:pt idx="103">
                  <c:v>1.9397403520734168E-2</c:v>
                </c:pt>
                <c:pt idx="104">
                  <c:v>1.995041212621574E-2</c:v>
                </c:pt>
                <c:pt idx="105">
                  <c:v>2.0574693832365175E-2</c:v>
                </c:pt>
                <c:pt idx="106">
                  <c:v>2.1167435022972705E-2</c:v>
                </c:pt>
                <c:pt idx="107">
                  <c:v>2.1753945160696671E-2</c:v>
                </c:pt>
                <c:pt idx="108">
                  <c:v>2.2326620607004379E-2</c:v>
                </c:pt>
                <c:pt idx="109">
                  <c:v>2.3001433754075522E-2</c:v>
                </c:pt>
                <c:pt idx="110">
                  <c:v>2.3721919500243799E-2</c:v>
                </c:pt>
                <c:pt idx="111">
                  <c:v>2.4364496203925248E-2</c:v>
                </c:pt>
                <c:pt idx="112">
                  <c:v>2.4344499970979927E-2</c:v>
                </c:pt>
                <c:pt idx="113">
                  <c:v>2.503912947327859E-2</c:v>
                </c:pt>
                <c:pt idx="114">
                  <c:v>2.5405689107170483E-2</c:v>
                </c:pt>
                <c:pt idx="115">
                  <c:v>2.4449123523318076E-2</c:v>
                </c:pt>
                <c:pt idx="116">
                  <c:v>2.5208680076427362E-2</c:v>
                </c:pt>
                <c:pt idx="117">
                  <c:v>2.5756903973676904E-2</c:v>
                </c:pt>
                <c:pt idx="118">
                  <c:v>2.5088605920146029E-2</c:v>
                </c:pt>
                <c:pt idx="119">
                  <c:v>2.5654708336219929E-2</c:v>
                </c:pt>
                <c:pt idx="120">
                  <c:v>2.6419552503800407E-2</c:v>
                </c:pt>
                <c:pt idx="121">
                  <c:v>2.7119470162102539E-2</c:v>
                </c:pt>
                <c:pt idx="122">
                  <c:v>2.7842035527364788E-2</c:v>
                </c:pt>
                <c:pt idx="123">
                  <c:v>2.8677686929505491E-2</c:v>
                </c:pt>
                <c:pt idx="124">
                  <c:v>2.495084788492501E-2</c:v>
                </c:pt>
                <c:pt idx="125">
                  <c:v>2.5488227827822119E-2</c:v>
                </c:pt>
                <c:pt idx="126">
                  <c:v>2.6032115086793414E-2</c:v>
                </c:pt>
                <c:pt idx="127">
                  <c:v>2.5876542707816343E-2</c:v>
                </c:pt>
                <c:pt idx="128">
                  <c:v>2.6054949392073475E-2</c:v>
                </c:pt>
                <c:pt idx="129">
                  <c:v>2.5811822157231566E-2</c:v>
                </c:pt>
                <c:pt idx="130">
                  <c:v>2.6225506705407867E-2</c:v>
                </c:pt>
                <c:pt idx="131">
                  <c:v>2.6904336419445441E-2</c:v>
                </c:pt>
                <c:pt idx="132">
                  <c:v>2.7666231578375725E-2</c:v>
                </c:pt>
                <c:pt idx="133">
                  <c:v>2.8458098469301057E-2</c:v>
                </c:pt>
                <c:pt idx="134">
                  <c:v>2.9352287386442754E-2</c:v>
                </c:pt>
                <c:pt idx="135">
                  <c:v>2.9231402606519602E-2</c:v>
                </c:pt>
                <c:pt idx="136">
                  <c:v>3.0111591677447539E-2</c:v>
                </c:pt>
                <c:pt idx="137">
                  <c:v>3.1055974858009511E-2</c:v>
                </c:pt>
                <c:pt idx="138">
                  <c:v>3.1682717409515025E-2</c:v>
                </c:pt>
                <c:pt idx="139">
                  <c:v>3.2444731377291057E-2</c:v>
                </c:pt>
                <c:pt idx="140">
                  <c:v>3.2890988928252755E-2</c:v>
                </c:pt>
                <c:pt idx="141">
                  <c:v>3.3436400002201862E-2</c:v>
                </c:pt>
                <c:pt idx="142">
                  <c:v>3.4487013358238498E-2</c:v>
                </c:pt>
                <c:pt idx="143">
                  <c:v>3.5570638296421653E-2</c:v>
                </c:pt>
                <c:pt idx="144">
                  <c:v>3.6460916981818844E-2</c:v>
                </c:pt>
                <c:pt idx="145">
                  <c:v>3.7434843239870723E-2</c:v>
                </c:pt>
                <c:pt idx="146">
                  <c:v>3.8601413750331701E-2</c:v>
                </c:pt>
                <c:pt idx="147">
                  <c:v>3.8109773584385602E-2</c:v>
                </c:pt>
                <c:pt idx="148">
                  <c:v>3.8891761765910859E-2</c:v>
                </c:pt>
                <c:pt idx="149">
                  <c:v>3.6836439934376755E-2</c:v>
                </c:pt>
                <c:pt idx="150">
                  <c:v>2.7833892726657743E-2</c:v>
                </c:pt>
                <c:pt idx="151">
                  <c:v>2.2559240957170445E-2</c:v>
                </c:pt>
                <c:pt idx="152">
                  <c:v>2.3199271874104498E-2</c:v>
                </c:pt>
                <c:pt idx="153">
                  <c:v>2.0300002677913022E-2</c:v>
                </c:pt>
                <c:pt idx="154">
                  <c:v>1.8932078597331349E-2</c:v>
                </c:pt>
                <c:pt idx="155">
                  <c:v>1.9496111461175043E-2</c:v>
                </c:pt>
                <c:pt idx="156">
                  <c:v>2.0024558147409013E-2</c:v>
                </c:pt>
                <c:pt idx="157">
                  <c:v>1.9604773523379953E-2</c:v>
                </c:pt>
                <c:pt idx="158">
                  <c:v>1.9824975890075515E-2</c:v>
                </c:pt>
                <c:pt idx="159">
                  <c:v>2.0043631286989279E-2</c:v>
                </c:pt>
                <c:pt idx="160">
                  <c:v>1.9202072157491389E-2</c:v>
                </c:pt>
                <c:pt idx="161">
                  <c:v>1.9159360918347624E-2</c:v>
                </c:pt>
                <c:pt idx="162">
                  <c:v>1.9757686374417213E-2</c:v>
                </c:pt>
                <c:pt idx="163">
                  <c:v>2.0125236322659112E-2</c:v>
                </c:pt>
                <c:pt idx="164">
                  <c:v>1.935713494457866E-2</c:v>
                </c:pt>
                <c:pt idx="165">
                  <c:v>1.9002830539328074E-2</c:v>
                </c:pt>
                <c:pt idx="166">
                  <c:v>1.9307292664822014E-2</c:v>
                </c:pt>
                <c:pt idx="167">
                  <c:v>1.9013675170891461E-2</c:v>
                </c:pt>
                <c:pt idx="168">
                  <c:v>1.9524925825901655E-2</c:v>
                </c:pt>
                <c:pt idx="169">
                  <c:v>1.9788217567627869E-2</c:v>
                </c:pt>
                <c:pt idx="170">
                  <c:v>2.0359180146474407E-2</c:v>
                </c:pt>
                <c:pt idx="171">
                  <c:v>2.0870637809849754E-2</c:v>
                </c:pt>
                <c:pt idx="172">
                  <c:v>2.1411871412634106E-2</c:v>
                </c:pt>
                <c:pt idx="173">
                  <c:v>2.1294377454910522E-2</c:v>
                </c:pt>
                <c:pt idx="174">
                  <c:v>2.1197783767920558E-2</c:v>
                </c:pt>
                <c:pt idx="175">
                  <c:v>2.0098315636776127E-2</c:v>
                </c:pt>
                <c:pt idx="176">
                  <c:v>1.9640089900074532E-2</c:v>
                </c:pt>
                <c:pt idx="177">
                  <c:v>2.021019593571494E-2</c:v>
                </c:pt>
                <c:pt idx="178">
                  <c:v>2.0640876138191943E-2</c:v>
                </c:pt>
                <c:pt idx="179">
                  <c:v>2.0272629175942566E-2</c:v>
                </c:pt>
                <c:pt idx="180">
                  <c:v>2.0876497804828573E-2</c:v>
                </c:pt>
                <c:pt idx="181">
                  <c:v>1.9639868124587997E-2</c:v>
                </c:pt>
                <c:pt idx="182">
                  <c:v>2.022705708771496E-2</c:v>
                </c:pt>
                <c:pt idx="183">
                  <c:v>2.0786054082730633E-2</c:v>
                </c:pt>
                <c:pt idx="184">
                  <c:v>2.1436972406538354E-2</c:v>
                </c:pt>
                <c:pt idx="185">
                  <c:v>2.1142144859701381E-2</c:v>
                </c:pt>
                <c:pt idx="186">
                  <c:v>2.1804393925305358E-2</c:v>
                </c:pt>
                <c:pt idx="187">
                  <c:v>2.2115447348751538E-2</c:v>
                </c:pt>
                <c:pt idx="188">
                  <c:v>1.6445816756553835E-2</c:v>
                </c:pt>
                <c:pt idx="189">
                  <c:v>1.6558439858567933E-2</c:v>
                </c:pt>
                <c:pt idx="190">
                  <c:v>1.6881268246373524E-2</c:v>
                </c:pt>
                <c:pt idx="191">
                  <c:v>1.7007732669939699E-2</c:v>
                </c:pt>
                <c:pt idx="192">
                  <c:v>1.7406477207653547E-2</c:v>
                </c:pt>
                <c:pt idx="193">
                  <c:v>1.7525173862130313E-2</c:v>
                </c:pt>
                <c:pt idx="194">
                  <c:v>1.7379690235823229E-2</c:v>
                </c:pt>
                <c:pt idx="195">
                  <c:v>1.7809675736242498E-2</c:v>
                </c:pt>
                <c:pt idx="196">
                  <c:v>1.8354970838856427E-2</c:v>
                </c:pt>
                <c:pt idx="197">
                  <c:v>1.8349967461056958E-2</c:v>
                </c:pt>
                <c:pt idx="198">
                  <c:v>1.8031323896142419E-2</c:v>
                </c:pt>
                <c:pt idx="199">
                  <c:v>1.8558701471981263E-2</c:v>
                </c:pt>
                <c:pt idx="200">
                  <c:v>1.9103399102151326E-2</c:v>
                </c:pt>
                <c:pt idx="201">
                  <c:v>1.8272410109768066E-2</c:v>
                </c:pt>
                <c:pt idx="202">
                  <c:v>1.7100191568060891E-2</c:v>
                </c:pt>
                <c:pt idx="203">
                  <c:v>1.6763340814447882E-2</c:v>
                </c:pt>
                <c:pt idx="204">
                  <c:v>1.7105342946779997E-2</c:v>
                </c:pt>
                <c:pt idx="205">
                  <c:v>1.760405936839797E-2</c:v>
                </c:pt>
                <c:pt idx="206">
                  <c:v>1.751734514094307E-2</c:v>
                </c:pt>
                <c:pt idx="207">
                  <c:v>1.6791830938308536E-2</c:v>
                </c:pt>
                <c:pt idx="208">
                  <c:v>1.6870583278165624E-2</c:v>
                </c:pt>
                <c:pt idx="209">
                  <c:v>1.7010465921250807E-2</c:v>
                </c:pt>
                <c:pt idx="210">
                  <c:v>1.7215935506668393E-2</c:v>
                </c:pt>
                <c:pt idx="211">
                  <c:v>1.775688165457448E-2</c:v>
                </c:pt>
                <c:pt idx="212">
                  <c:v>1.8208156244410956E-2</c:v>
                </c:pt>
                <c:pt idx="213">
                  <c:v>1.8444423063483494E-2</c:v>
                </c:pt>
                <c:pt idx="214">
                  <c:v>1.8583581398087027E-2</c:v>
                </c:pt>
                <c:pt idx="215">
                  <c:v>1.8154746465920444E-2</c:v>
                </c:pt>
                <c:pt idx="216">
                  <c:v>1.8434461026980424E-2</c:v>
                </c:pt>
                <c:pt idx="217">
                  <c:v>1.4705448084299017E-2</c:v>
                </c:pt>
                <c:pt idx="218">
                  <c:v>1.4385507365348837E-2</c:v>
                </c:pt>
                <c:pt idx="219">
                  <c:v>1.4601534131382977E-2</c:v>
                </c:pt>
                <c:pt idx="220">
                  <c:v>1.5060332527517479E-2</c:v>
                </c:pt>
                <c:pt idx="221">
                  <c:v>1.5533546943128584E-2</c:v>
                </c:pt>
                <c:pt idx="222">
                  <c:v>1.6011132010379223E-2</c:v>
                </c:pt>
                <c:pt idx="223">
                  <c:v>1.593769134938091E-2</c:v>
                </c:pt>
                <c:pt idx="224">
                  <c:v>1.6438473481531185E-2</c:v>
                </c:pt>
                <c:pt idx="225">
                  <c:v>1.6954990805504895E-2</c:v>
                </c:pt>
                <c:pt idx="226">
                  <c:v>1.7487737742945039E-2</c:v>
                </c:pt>
                <c:pt idx="227">
                  <c:v>1.790930326089938E-2</c:v>
                </c:pt>
                <c:pt idx="228">
                  <c:v>1.8352661784554691E-2</c:v>
                </c:pt>
                <c:pt idx="229">
                  <c:v>1.892522999297077E-2</c:v>
                </c:pt>
                <c:pt idx="230">
                  <c:v>1.8880821056786474E-2</c:v>
                </c:pt>
                <c:pt idx="231">
                  <c:v>1.9341092027272785E-2</c:v>
                </c:pt>
                <c:pt idx="232">
                  <c:v>1.8608186180526388E-2</c:v>
                </c:pt>
                <c:pt idx="233">
                  <c:v>1.9182565638209345E-2</c:v>
                </c:pt>
                <c:pt idx="234">
                  <c:v>1.8657680011197119E-2</c:v>
                </c:pt>
                <c:pt idx="235">
                  <c:v>1.8479480319609512E-2</c:v>
                </c:pt>
                <c:pt idx="236">
                  <c:v>1.8964223477341561E-2</c:v>
                </c:pt>
                <c:pt idx="237">
                  <c:v>1.8461498311731515E-2</c:v>
                </c:pt>
                <c:pt idx="238">
                  <c:v>1.7207288267936889E-2</c:v>
                </c:pt>
                <c:pt idx="239">
                  <c:v>1.6982079929404512E-2</c:v>
                </c:pt>
                <c:pt idx="240">
                  <c:v>1.6750149029017575E-2</c:v>
                </c:pt>
                <c:pt idx="241">
                  <c:v>1.7269450424601124E-2</c:v>
                </c:pt>
                <c:pt idx="242">
                  <c:v>1.6857861918674822E-2</c:v>
                </c:pt>
                <c:pt idx="243">
                  <c:v>1.6824566270269774E-2</c:v>
                </c:pt>
                <c:pt idx="244">
                  <c:v>1.7029732214356996E-2</c:v>
                </c:pt>
                <c:pt idx="245">
                  <c:v>1.7557196220135476E-2</c:v>
                </c:pt>
                <c:pt idx="246">
                  <c:v>1.7882893823952976E-2</c:v>
                </c:pt>
                <c:pt idx="247">
                  <c:v>1.8019948873659788E-2</c:v>
                </c:pt>
                <c:pt idx="248">
                  <c:v>1.8571227890782641E-2</c:v>
                </c:pt>
                <c:pt idx="249">
                  <c:v>1.9034651467747278E-2</c:v>
                </c:pt>
                <c:pt idx="250">
                  <c:v>1.9392155249652432E-2</c:v>
                </c:pt>
                <c:pt idx="251">
                  <c:v>1.9771099581261536E-2</c:v>
                </c:pt>
                <c:pt idx="252">
                  <c:v>2.0338170133972509E-2</c:v>
                </c:pt>
                <c:pt idx="253">
                  <c:v>2.096651364005768E-2</c:v>
                </c:pt>
                <c:pt idx="254">
                  <c:v>2.0446852101750356E-2</c:v>
                </c:pt>
                <c:pt idx="255">
                  <c:v>2.0202608750149679E-2</c:v>
                </c:pt>
                <c:pt idx="256">
                  <c:v>2.0799051674631336E-2</c:v>
                </c:pt>
                <c:pt idx="257">
                  <c:v>2.1419280517665208E-2</c:v>
                </c:pt>
                <c:pt idx="258">
                  <c:v>2.0609915435478084E-2</c:v>
                </c:pt>
                <c:pt idx="259">
                  <c:v>2.0128936736995836E-2</c:v>
                </c:pt>
                <c:pt idx="260">
                  <c:v>1.405078739170555E-2</c:v>
                </c:pt>
                <c:pt idx="261">
                  <c:v>1.4478729653978535E-2</c:v>
                </c:pt>
                <c:pt idx="262">
                  <c:v>1.479874144982239E-2</c:v>
                </c:pt>
                <c:pt idx="263">
                  <c:v>1.508946307538268E-2</c:v>
                </c:pt>
                <c:pt idx="264">
                  <c:v>1.5317383539909636E-2</c:v>
                </c:pt>
                <c:pt idx="265">
                  <c:v>1.5413472679812868E-2</c:v>
                </c:pt>
                <c:pt idx="266">
                  <c:v>1.5432806795788323E-2</c:v>
                </c:pt>
                <c:pt idx="267">
                  <c:v>1.5816179421540535E-2</c:v>
                </c:pt>
                <c:pt idx="268">
                  <c:v>1.6259427380508135E-2</c:v>
                </c:pt>
                <c:pt idx="269">
                  <c:v>1.6445865130779454E-2</c:v>
                </c:pt>
                <c:pt idx="270">
                  <c:v>1.6962614706952744E-2</c:v>
                </c:pt>
                <c:pt idx="271">
                  <c:v>1.7466483476975242E-2</c:v>
                </c:pt>
                <c:pt idx="272">
                  <c:v>1.8005176360653363E-2</c:v>
                </c:pt>
                <c:pt idx="273">
                  <c:v>1.8570437004265125E-2</c:v>
                </c:pt>
                <c:pt idx="274">
                  <c:v>1.9053390502428134E-2</c:v>
                </c:pt>
                <c:pt idx="275">
                  <c:v>1.9486907117454384E-2</c:v>
                </c:pt>
                <c:pt idx="276">
                  <c:v>1.9940963833679222E-2</c:v>
                </c:pt>
                <c:pt idx="277">
                  <c:v>2.0536405381078853E-2</c:v>
                </c:pt>
                <c:pt idx="278">
                  <c:v>2.1048354401135984E-2</c:v>
                </c:pt>
                <c:pt idx="279">
                  <c:v>2.1589018802860065E-2</c:v>
                </c:pt>
                <c:pt idx="280">
                  <c:v>2.2067896756771802E-2</c:v>
                </c:pt>
                <c:pt idx="281">
                  <c:v>2.243507593155418E-2</c:v>
                </c:pt>
                <c:pt idx="282">
                  <c:v>2.311061572022621E-2</c:v>
                </c:pt>
                <c:pt idx="283">
                  <c:v>2.3385259868771376E-2</c:v>
                </c:pt>
                <c:pt idx="284">
                  <c:v>2.3881457351682317E-2</c:v>
                </c:pt>
                <c:pt idx="285">
                  <c:v>2.462969849396331E-2</c:v>
                </c:pt>
                <c:pt idx="286">
                  <c:v>2.4925049819926919E-2</c:v>
                </c:pt>
                <c:pt idx="287">
                  <c:v>2.5703189486689995E-2</c:v>
                </c:pt>
                <c:pt idx="288">
                  <c:v>2.6420925265947113E-2</c:v>
                </c:pt>
                <c:pt idx="289">
                  <c:v>2.5293048307725306E-2</c:v>
                </c:pt>
                <c:pt idx="290">
                  <c:v>2.4906376610382565E-2</c:v>
                </c:pt>
                <c:pt idx="291">
                  <c:v>2.4340196629833034E-2</c:v>
                </c:pt>
                <c:pt idx="292">
                  <c:v>2.4320424628770869E-2</c:v>
                </c:pt>
                <c:pt idx="293">
                  <c:v>2.4677097492158111E-2</c:v>
                </c:pt>
                <c:pt idx="294">
                  <c:v>2.5396212903575275E-2</c:v>
                </c:pt>
                <c:pt idx="295">
                  <c:v>2.5588137932775507E-2</c:v>
                </c:pt>
                <c:pt idx="296">
                  <c:v>2.6355475839973243E-2</c:v>
                </c:pt>
                <c:pt idx="297">
                  <c:v>2.6966346650094421E-2</c:v>
                </c:pt>
                <c:pt idx="298">
                  <c:v>2.71008756102648E-2</c:v>
                </c:pt>
                <c:pt idx="299">
                  <c:v>2.7949247165061673E-2</c:v>
                </c:pt>
                <c:pt idx="300">
                  <c:v>2.7684228886827041E-2</c:v>
                </c:pt>
                <c:pt idx="301">
                  <c:v>1.2694741907567057E-2</c:v>
                </c:pt>
                <c:pt idx="302">
                  <c:v>1.2908577961833348E-2</c:v>
                </c:pt>
                <c:pt idx="303">
                  <c:v>1.1701096992537687E-2</c:v>
                </c:pt>
                <c:pt idx="304">
                  <c:v>1.202706685258228E-2</c:v>
                </c:pt>
                <c:pt idx="305">
                  <c:v>1.2012963586853092E-2</c:v>
                </c:pt>
                <c:pt idx="306">
                  <c:v>1.1295341694136334E-2</c:v>
                </c:pt>
                <c:pt idx="307">
                  <c:v>1.1604942922018338E-2</c:v>
                </c:pt>
                <c:pt idx="308">
                  <c:v>1.1964084472677142E-2</c:v>
                </c:pt>
                <c:pt idx="309">
                  <c:v>1.2339418835519932E-2</c:v>
                </c:pt>
                <c:pt idx="310">
                  <c:v>1.2027647251249558E-2</c:v>
                </c:pt>
                <c:pt idx="311">
                  <c:v>1.2405570913714217E-2</c:v>
                </c:pt>
                <c:pt idx="312">
                  <c:v>1.2465651237773942E-2</c:v>
                </c:pt>
                <c:pt idx="313">
                  <c:v>1.265993048326155E-2</c:v>
                </c:pt>
                <c:pt idx="314">
                  <c:v>1.2996062811727218E-2</c:v>
                </c:pt>
                <c:pt idx="315">
                  <c:v>1.3107178526868093E-2</c:v>
                </c:pt>
                <c:pt idx="316">
                  <c:v>1.3517784524294892E-2</c:v>
                </c:pt>
                <c:pt idx="317">
                  <c:v>1.34731813257915E-2</c:v>
                </c:pt>
                <c:pt idx="318">
                  <c:v>1.3895288591634287E-2</c:v>
                </c:pt>
                <c:pt idx="319">
                  <c:v>1.3811488448110353E-2</c:v>
                </c:pt>
                <c:pt idx="320">
                  <c:v>1.3943132605666477E-2</c:v>
                </c:pt>
                <c:pt idx="321">
                  <c:v>1.4088181171914868E-2</c:v>
                </c:pt>
                <c:pt idx="322">
                  <c:v>1.4122826246591601E-2</c:v>
                </c:pt>
                <c:pt idx="323">
                  <c:v>1.4535816973598108E-2</c:v>
                </c:pt>
                <c:pt idx="324">
                  <c:v>1.4981748349310547E-2</c:v>
                </c:pt>
                <c:pt idx="325">
                  <c:v>1.5442060257680565E-2</c:v>
                </c:pt>
                <c:pt idx="326">
                  <c:v>1.5912062557625312E-2</c:v>
                </c:pt>
                <c:pt idx="327">
                  <c:v>1.4573320489014854E-2</c:v>
                </c:pt>
                <c:pt idx="328">
                  <c:v>1.4833340934879542E-2</c:v>
                </c:pt>
                <c:pt idx="329">
                  <c:v>1.2672388175454016E-2</c:v>
                </c:pt>
                <c:pt idx="330">
                  <c:v>1.3012850435275204E-2</c:v>
                </c:pt>
                <c:pt idx="331">
                  <c:v>1.3420587341670525E-2</c:v>
                </c:pt>
                <c:pt idx="332">
                  <c:v>1.3418586664421436E-2</c:v>
                </c:pt>
                <c:pt idx="333">
                  <c:v>1.3825775973509669E-2</c:v>
                </c:pt>
                <c:pt idx="334">
                  <c:v>1.3939116652657048E-2</c:v>
                </c:pt>
                <c:pt idx="335">
                  <c:v>1.4172319831599139E-2</c:v>
                </c:pt>
                <c:pt idx="336">
                  <c:v>1.4123992430936228E-2</c:v>
                </c:pt>
                <c:pt idx="337">
                  <c:v>1.4072414604959648E-2</c:v>
                </c:pt>
                <c:pt idx="338">
                  <c:v>1.380814612526929E-2</c:v>
                </c:pt>
                <c:pt idx="339">
                  <c:v>1.3024729202034985E-2</c:v>
                </c:pt>
                <c:pt idx="340">
                  <c:v>1.3403331820677246E-2</c:v>
                </c:pt>
                <c:pt idx="341">
                  <c:v>1.3211379518070202E-2</c:v>
                </c:pt>
                <c:pt idx="342">
                  <c:v>1.3088677795603543E-2</c:v>
                </c:pt>
                <c:pt idx="343">
                  <c:v>1.3211245963668072E-2</c:v>
                </c:pt>
                <c:pt idx="344">
                  <c:v>1.3201306085718996E-2</c:v>
                </c:pt>
                <c:pt idx="345">
                  <c:v>1.2366776958863877E-2</c:v>
                </c:pt>
                <c:pt idx="346">
                  <c:v>1.2679525167482572E-2</c:v>
                </c:pt>
                <c:pt idx="347">
                  <c:v>1.3073334664934544E-2</c:v>
                </c:pt>
                <c:pt idx="348">
                  <c:v>1.3257698798385304E-2</c:v>
                </c:pt>
                <c:pt idx="349">
                  <c:v>1.3552881110331459E-2</c:v>
                </c:pt>
                <c:pt idx="350">
                  <c:v>1.3842542288130323E-2</c:v>
                </c:pt>
                <c:pt idx="351">
                  <c:v>1.4027058305251697E-2</c:v>
                </c:pt>
                <c:pt idx="352">
                  <c:v>1.4344707935718747E-2</c:v>
                </c:pt>
                <c:pt idx="353">
                  <c:v>1.4779492429269406E-2</c:v>
                </c:pt>
                <c:pt idx="354">
                  <c:v>1.5219531214861196E-2</c:v>
                </c:pt>
                <c:pt idx="355">
                  <c:v>1.4483911963410158E-2</c:v>
                </c:pt>
                <c:pt idx="356">
                  <c:v>1.4882725831267212E-2</c:v>
                </c:pt>
                <c:pt idx="357">
                  <c:v>1.383582620269538E-2</c:v>
                </c:pt>
                <c:pt idx="358">
                  <c:v>1.3920775825726255E-2</c:v>
                </c:pt>
                <c:pt idx="359">
                  <c:v>1.4317495719183393E-2</c:v>
                </c:pt>
                <c:pt idx="360">
                  <c:v>1.4449080871655716E-2</c:v>
                </c:pt>
                <c:pt idx="361">
                  <c:v>1.4834296273142299E-2</c:v>
                </c:pt>
                <c:pt idx="362">
                  <c:v>1.4553946631332321E-2</c:v>
                </c:pt>
                <c:pt idx="363">
                  <c:v>1.4203236570528398E-2</c:v>
                </c:pt>
                <c:pt idx="364">
                  <c:v>1.3794391009057978E-2</c:v>
                </c:pt>
                <c:pt idx="365">
                  <c:v>1.399708932241368E-2</c:v>
                </c:pt>
                <c:pt idx="366">
                  <c:v>1.4398683331992058E-2</c:v>
                </c:pt>
                <c:pt idx="367">
                  <c:v>1.4849460741214701E-2</c:v>
                </c:pt>
                <c:pt idx="368">
                  <c:v>1.531515210086716E-2</c:v>
                </c:pt>
                <c:pt idx="369">
                  <c:v>1.5786746989695656E-2</c:v>
                </c:pt>
                <c:pt idx="370">
                  <c:v>1.6169756967009601E-2</c:v>
                </c:pt>
                <c:pt idx="371">
                  <c:v>1.6528906460123487E-2</c:v>
                </c:pt>
                <c:pt idx="372">
                  <c:v>1.7033758718833992E-2</c:v>
                </c:pt>
                <c:pt idx="373">
                  <c:v>1.7487708835084121E-2</c:v>
                </c:pt>
                <c:pt idx="374">
                  <c:v>1.7928685107682384E-2</c:v>
                </c:pt>
                <c:pt idx="375">
                  <c:v>1.7888548699863505E-2</c:v>
                </c:pt>
                <c:pt idx="376">
                  <c:v>1.8450314499198161E-2</c:v>
                </c:pt>
                <c:pt idx="377">
                  <c:v>1.8905486515569267E-2</c:v>
                </c:pt>
                <c:pt idx="378">
                  <c:v>1.9280640760170931E-2</c:v>
                </c:pt>
                <c:pt idx="379">
                  <c:v>1.9735003641095764E-2</c:v>
                </c:pt>
                <c:pt idx="380">
                  <c:v>1.9753810421271639E-2</c:v>
                </c:pt>
                <c:pt idx="381">
                  <c:v>2.0331208601141942E-2</c:v>
                </c:pt>
                <c:pt idx="382">
                  <c:v>2.0817673931816317E-2</c:v>
                </c:pt>
                <c:pt idx="383">
                  <c:v>2.1435060847630426E-2</c:v>
                </c:pt>
                <c:pt idx="384">
                  <c:v>1.5567610357783158E-2</c:v>
                </c:pt>
                <c:pt idx="385">
                  <c:v>1.5641874303652707E-2</c:v>
                </c:pt>
                <c:pt idx="386">
                  <c:v>1.5907907472355848E-2</c:v>
                </c:pt>
                <c:pt idx="387">
                  <c:v>1.5920009509313188E-2</c:v>
                </c:pt>
                <c:pt idx="388">
                  <c:v>1.6418356744622834E-2</c:v>
                </c:pt>
                <c:pt idx="389">
                  <c:v>1.6765839077945034E-2</c:v>
                </c:pt>
                <c:pt idx="390">
                  <c:v>1.4111511975133311E-2</c:v>
                </c:pt>
                <c:pt idx="391">
                  <c:v>1.4177322551410998E-2</c:v>
                </c:pt>
                <c:pt idx="392">
                  <c:v>1.4548469600164895E-2</c:v>
                </c:pt>
                <c:pt idx="393">
                  <c:v>1.487457889118449E-2</c:v>
                </c:pt>
                <c:pt idx="394">
                  <c:v>1.5282178333382175E-2</c:v>
                </c:pt>
                <c:pt idx="395">
                  <c:v>1.576236341913519E-2</c:v>
                </c:pt>
                <c:pt idx="396">
                  <c:v>1.2875604053186104E-2</c:v>
                </c:pt>
                <c:pt idx="397">
                  <c:v>1.3266959711190938E-2</c:v>
                </c:pt>
                <c:pt idx="398">
                  <c:v>1.3200670222938065E-2</c:v>
                </c:pt>
                <c:pt idx="399">
                  <c:v>1.3287996278969242E-2</c:v>
                </c:pt>
                <c:pt idx="400">
                  <c:v>1.3687101097057525E-2</c:v>
                </c:pt>
                <c:pt idx="401">
                  <c:v>1.405634387179535E-2</c:v>
                </c:pt>
                <c:pt idx="402">
                  <c:v>1.449016549188511E-2</c:v>
                </c:pt>
                <c:pt idx="403">
                  <c:v>1.4825049365667555E-2</c:v>
                </c:pt>
                <c:pt idx="404">
                  <c:v>1.5103079581105062E-2</c:v>
                </c:pt>
                <c:pt idx="405">
                  <c:v>1.5338704473094723E-2</c:v>
                </c:pt>
                <c:pt idx="406">
                  <c:v>1.4977936064402279E-2</c:v>
                </c:pt>
                <c:pt idx="407">
                  <c:v>1.5396496473929659E-2</c:v>
                </c:pt>
                <c:pt idx="408">
                  <c:v>1.5254351030035466E-2</c:v>
                </c:pt>
                <c:pt idx="409">
                  <c:v>1.5733254207738114E-2</c:v>
                </c:pt>
                <c:pt idx="410">
                  <c:v>1.5508451337029274E-2</c:v>
                </c:pt>
                <c:pt idx="411">
                  <c:v>1.5776619004386056E-2</c:v>
                </c:pt>
                <c:pt idx="412">
                  <c:v>1.55777425179976E-2</c:v>
                </c:pt>
                <c:pt idx="413">
                  <c:v>1.5673854997267242E-2</c:v>
                </c:pt>
                <c:pt idx="414">
                  <c:v>1.4257074966310835E-2</c:v>
                </c:pt>
                <c:pt idx="415">
                  <c:v>1.0372761213744659E-2</c:v>
                </c:pt>
                <c:pt idx="416">
                  <c:v>1.064589261958053E-2</c:v>
                </c:pt>
                <c:pt idx="417">
                  <c:v>1.0980399829709078E-2</c:v>
                </c:pt>
                <c:pt idx="418">
                  <c:v>1.1325417673134892E-2</c:v>
                </c:pt>
                <c:pt idx="419">
                  <c:v>1.1540880419522987E-2</c:v>
                </c:pt>
                <c:pt idx="420">
                  <c:v>1.1903414411786896E-2</c:v>
                </c:pt>
                <c:pt idx="421">
                  <c:v>1.2268197874011011E-2</c:v>
                </c:pt>
                <c:pt idx="422">
                  <c:v>1.1999856783248412E-2</c:v>
                </c:pt>
                <c:pt idx="423">
                  <c:v>1.2370874730488103E-2</c:v>
                </c:pt>
                <c:pt idx="424">
                  <c:v>1.1919601645052277E-2</c:v>
                </c:pt>
                <c:pt idx="425">
                  <c:v>1.2237356663008925E-2</c:v>
                </c:pt>
                <c:pt idx="426">
                  <c:v>1.2413059085652559E-2</c:v>
                </c:pt>
                <c:pt idx="427">
                  <c:v>1.2788035646703416E-2</c:v>
                </c:pt>
                <c:pt idx="428">
                  <c:v>1.3154969602635506E-2</c:v>
                </c:pt>
                <c:pt idx="429">
                  <c:v>1.1224125669803077E-2</c:v>
                </c:pt>
                <c:pt idx="430">
                  <c:v>1.1475952719173298E-2</c:v>
                </c:pt>
                <c:pt idx="431">
                  <c:v>1.0255131492478548E-2</c:v>
                </c:pt>
                <c:pt idx="432">
                  <c:v>1.0572193830604825E-2</c:v>
                </c:pt>
                <c:pt idx="433">
                  <c:v>1.090438533774594E-2</c:v>
                </c:pt>
                <c:pt idx="434">
                  <c:v>1.1029713139417936E-2</c:v>
                </c:pt>
                <c:pt idx="435">
                  <c:v>1.1087104717663875E-2</c:v>
                </c:pt>
                <c:pt idx="436">
                  <c:v>1.1314745536404465E-2</c:v>
                </c:pt>
                <c:pt idx="437">
                  <c:v>1.1646864619257234E-2</c:v>
                </c:pt>
                <c:pt idx="438">
                  <c:v>1.200848630988061E-2</c:v>
                </c:pt>
                <c:pt idx="439">
                  <c:v>1.2312633910732129E-2</c:v>
                </c:pt>
                <c:pt idx="440">
                  <c:v>1.243558431213675E-2</c:v>
                </c:pt>
                <c:pt idx="441">
                  <c:v>1.2776546783998817E-2</c:v>
                </c:pt>
                <c:pt idx="442">
                  <c:v>1.3003963915714832E-2</c:v>
                </c:pt>
                <c:pt idx="443">
                  <c:v>1.2918024801886838E-2</c:v>
                </c:pt>
                <c:pt idx="444">
                  <c:v>1.3135509564092884E-2</c:v>
                </c:pt>
                <c:pt idx="445">
                  <c:v>1.2401718281574711E-2</c:v>
                </c:pt>
                <c:pt idx="446">
                  <c:v>1.2524149997692526E-2</c:v>
                </c:pt>
                <c:pt idx="447">
                  <c:v>1.2696142726561881E-2</c:v>
                </c:pt>
                <c:pt idx="448">
                  <c:v>1.2890486908833492E-2</c:v>
                </c:pt>
                <c:pt idx="449">
                  <c:v>1.2635032494133837E-2</c:v>
                </c:pt>
                <c:pt idx="450">
                  <c:v>1.274470671462043E-2</c:v>
                </c:pt>
                <c:pt idx="451">
                  <c:v>1.2121174102232849E-2</c:v>
                </c:pt>
                <c:pt idx="452">
                  <c:v>1.2501646665499785E-2</c:v>
                </c:pt>
                <c:pt idx="453">
                  <c:v>1.2829771944620622E-2</c:v>
                </c:pt>
                <c:pt idx="454">
                  <c:v>1.1173126803719083E-2</c:v>
                </c:pt>
                <c:pt idx="455">
                  <c:v>1.0544732265293172E-2</c:v>
                </c:pt>
                <c:pt idx="456">
                  <c:v>1.0702222645966103E-2</c:v>
                </c:pt>
                <c:pt idx="457">
                  <c:v>1.0430884993482041E-2</c:v>
                </c:pt>
                <c:pt idx="458">
                  <c:v>1.0734218925897846E-2</c:v>
                </c:pt>
                <c:pt idx="459">
                  <c:v>1.0542228754799344E-2</c:v>
                </c:pt>
                <c:pt idx="460">
                  <c:v>1.0362683225231477E-2</c:v>
                </c:pt>
                <c:pt idx="461">
                  <c:v>1.0688258635551675E-2</c:v>
                </c:pt>
                <c:pt idx="462">
                  <c:v>1.0998828918676687E-2</c:v>
                </c:pt>
                <c:pt idx="463">
                  <c:v>1.0979045151963143E-2</c:v>
                </c:pt>
                <c:pt idx="464">
                  <c:v>1.1320132268302236E-2</c:v>
                </c:pt>
                <c:pt idx="465">
                  <c:v>1.1671348511562497E-2</c:v>
                </c:pt>
                <c:pt idx="466">
                  <c:v>1.2027145274167492E-2</c:v>
                </c:pt>
                <c:pt idx="467">
                  <c:v>1.2270564223440045E-2</c:v>
                </c:pt>
                <c:pt idx="468">
                  <c:v>1.2586539154327218E-2</c:v>
                </c:pt>
                <c:pt idx="469">
                  <c:v>1.2895493478025294E-2</c:v>
                </c:pt>
                <c:pt idx="470">
                  <c:v>1.1504428390558133E-2</c:v>
                </c:pt>
                <c:pt idx="471">
                  <c:v>1.1863512333208771E-2</c:v>
                </c:pt>
                <c:pt idx="472">
                  <c:v>1.1314857781395746E-2</c:v>
                </c:pt>
                <c:pt idx="473">
                  <c:v>1.0435540390630153E-2</c:v>
                </c:pt>
                <c:pt idx="474">
                  <c:v>1.0492862659644383E-2</c:v>
                </c:pt>
                <c:pt idx="475">
                  <c:v>1.0575052511880687E-2</c:v>
                </c:pt>
                <c:pt idx="476">
                  <c:v>1.0657204697477487E-2</c:v>
                </c:pt>
                <c:pt idx="477">
                  <c:v>1.0859024428100238E-2</c:v>
                </c:pt>
                <c:pt idx="478">
                  <c:v>1.1186695220820721E-2</c:v>
                </c:pt>
                <c:pt idx="479">
                  <c:v>1.1026590670632705E-2</c:v>
                </c:pt>
                <c:pt idx="480">
                  <c:v>1.032151116258637E-2</c:v>
                </c:pt>
                <c:pt idx="481">
                  <c:v>1.047401972381464E-2</c:v>
                </c:pt>
                <c:pt idx="482">
                  <c:v>1.0803126478513952E-2</c:v>
                </c:pt>
                <c:pt idx="483">
                  <c:v>1.1137032316670539E-2</c:v>
                </c:pt>
                <c:pt idx="484">
                  <c:v>1.1447006536980277E-2</c:v>
                </c:pt>
                <c:pt idx="485">
                  <c:v>1.1804968013595872E-2</c:v>
                </c:pt>
                <c:pt idx="486">
                  <c:v>1.2175894820652913E-2</c:v>
                </c:pt>
                <c:pt idx="487">
                  <c:v>1.2558476607082782E-2</c:v>
                </c:pt>
                <c:pt idx="488">
                  <c:v>1.2685381655767918E-2</c:v>
                </c:pt>
                <c:pt idx="489">
                  <c:v>1.301246333281517E-2</c:v>
                </c:pt>
                <c:pt idx="490">
                  <c:v>1.309860363909063E-2</c:v>
                </c:pt>
                <c:pt idx="491">
                  <c:v>1.3461571194470383E-2</c:v>
                </c:pt>
                <c:pt idx="492">
                  <c:v>1.3556429999837874E-2</c:v>
                </c:pt>
                <c:pt idx="493">
                  <c:v>1.3980222309649992E-2</c:v>
                </c:pt>
                <c:pt idx="494">
                  <c:v>1.3336140947475521E-2</c:v>
                </c:pt>
                <c:pt idx="495">
                  <c:v>1.3637135631529355E-2</c:v>
                </c:pt>
                <c:pt idx="496">
                  <c:v>1.4062430625928553E-2</c:v>
                </c:pt>
                <c:pt idx="497">
                  <c:v>1.4482341856106834E-2</c:v>
                </c:pt>
                <c:pt idx="498">
                  <c:v>1.3426539465148036E-2</c:v>
                </c:pt>
                <c:pt idx="499">
                  <c:v>1.3822855065066399E-2</c:v>
                </c:pt>
                <c:pt idx="500">
                  <c:v>1.3849904816104198E-2</c:v>
                </c:pt>
                <c:pt idx="501">
                  <c:v>1.3514310042538591E-2</c:v>
                </c:pt>
                <c:pt idx="502">
                  <c:v>1.3935381899459701E-2</c:v>
                </c:pt>
                <c:pt idx="503">
                  <c:v>1.4260227638227803E-2</c:v>
                </c:pt>
                <c:pt idx="504">
                  <c:v>1.4636981036361085E-2</c:v>
                </c:pt>
                <c:pt idx="505">
                  <c:v>1.2469575915117308E-2</c:v>
                </c:pt>
                <c:pt idx="506">
                  <c:v>1.2717895522761823E-2</c:v>
                </c:pt>
                <c:pt idx="507">
                  <c:v>1.3048679382072598E-2</c:v>
                </c:pt>
                <c:pt idx="508">
                  <c:v>1.3456975116519424E-2</c:v>
                </c:pt>
                <c:pt idx="509">
                  <c:v>1.3866165286141173E-2</c:v>
                </c:pt>
                <c:pt idx="510">
                  <c:v>1.4183994665302076E-2</c:v>
                </c:pt>
                <c:pt idx="511">
                  <c:v>1.4259208515623276E-2</c:v>
                </c:pt>
                <c:pt idx="512">
                  <c:v>1.468276863452605E-2</c:v>
                </c:pt>
                <c:pt idx="513">
                  <c:v>1.4848623724870672E-2</c:v>
                </c:pt>
                <c:pt idx="514">
                  <c:v>1.4386316213803638E-2</c:v>
                </c:pt>
                <c:pt idx="515">
                  <c:v>1.3585271559923846E-2</c:v>
                </c:pt>
                <c:pt idx="516">
                  <c:v>1.3255298416971806E-2</c:v>
                </c:pt>
                <c:pt idx="517">
                  <c:v>1.3209824590698895E-2</c:v>
                </c:pt>
                <c:pt idx="518">
                  <c:v>1.3372796351789956E-2</c:v>
                </c:pt>
                <c:pt idx="519">
                  <c:v>1.3792303562287197E-2</c:v>
                </c:pt>
                <c:pt idx="520">
                  <c:v>1.411175564083441E-2</c:v>
                </c:pt>
                <c:pt idx="521">
                  <c:v>1.4206604966932195E-2</c:v>
                </c:pt>
                <c:pt idx="522">
                  <c:v>1.4574012022252079E-2</c:v>
                </c:pt>
                <c:pt idx="523">
                  <c:v>1.4536261280683343E-2</c:v>
                </c:pt>
                <c:pt idx="524">
                  <c:v>1.352577329874371E-2</c:v>
                </c:pt>
                <c:pt idx="525">
                  <c:v>1.3315037469093743E-2</c:v>
                </c:pt>
                <c:pt idx="526">
                  <c:v>1.3733292528005883E-2</c:v>
                </c:pt>
                <c:pt idx="527">
                  <c:v>1.4113892645080485E-2</c:v>
                </c:pt>
                <c:pt idx="528">
                  <c:v>1.4539934648299415E-2</c:v>
                </c:pt>
                <c:pt idx="529">
                  <c:v>1.3230086702123339E-2</c:v>
                </c:pt>
                <c:pt idx="530">
                  <c:v>1.2959095244477468E-2</c:v>
                </c:pt>
                <c:pt idx="531">
                  <c:v>1.320779248716677E-2</c:v>
                </c:pt>
                <c:pt idx="532">
                  <c:v>1.3607452020199419E-2</c:v>
                </c:pt>
                <c:pt idx="533">
                  <c:v>1.3603461303653929E-2</c:v>
                </c:pt>
                <c:pt idx="534">
                  <c:v>1.1761148482651125E-2</c:v>
                </c:pt>
                <c:pt idx="535">
                  <c:v>1.2087207469105049E-2</c:v>
                </c:pt>
                <c:pt idx="536">
                  <c:v>1.2466765132525074E-2</c:v>
                </c:pt>
                <c:pt idx="537">
                  <c:v>1.263593405840608E-2</c:v>
                </c:pt>
                <c:pt idx="538">
                  <c:v>1.296398349212282E-2</c:v>
                </c:pt>
                <c:pt idx="539">
                  <c:v>1.3331908879055682E-2</c:v>
                </c:pt>
                <c:pt idx="540">
                  <c:v>1.3393140308434741E-2</c:v>
                </c:pt>
                <c:pt idx="541">
                  <c:v>1.1816049085839544E-2</c:v>
                </c:pt>
                <c:pt idx="542">
                  <c:v>1.1849121592440727E-2</c:v>
                </c:pt>
                <c:pt idx="543">
                  <c:v>1.1807429674449159E-2</c:v>
                </c:pt>
                <c:pt idx="544">
                  <c:v>1.1813584521404193E-2</c:v>
                </c:pt>
                <c:pt idx="545">
                  <c:v>1.2184667482600284E-2</c:v>
                </c:pt>
                <c:pt idx="546">
                  <c:v>1.2557534082912878E-2</c:v>
                </c:pt>
                <c:pt idx="547">
                  <c:v>1.2839731528341858E-2</c:v>
                </c:pt>
                <c:pt idx="548">
                  <c:v>1.2997116780523746E-2</c:v>
                </c:pt>
                <c:pt idx="549">
                  <c:v>1.3319864332601634E-2</c:v>
                </c:pt>
                <c:pt idx="550">
                  <c:v>1.332202883425123E-2</c:v>
                </c:pt>
                <c:pt idx="551">
                  <c:v>1.2837834751051555E-2</c:v>
                </c:pt>
                <c:pt idx="552">
                  <c:v>1.2175852387273707E-2</c:v>
                </c:pt>
                <c:pt idx="553">
                  <c:v>1.2551042011596528E-2</c:v>
                </c:pt>
                <c:pt idx="554">
                  <c:v>1.2883877344188508E-2</c:v>
                </c:pt>
                <c:pt idx="555">
                  <c:v>1.1711526942809915E-2</c:v>
                </c:pt>
                <c:pt idx="556">
                  <c:v>1.165725974635997E-2</c:v>
                </c:pt>
                <c:pt idx="557">
                  <c:v>1.1893032824607814E-2</c:v>
                </c:pt>
                <c:pt idx="558">
                  <c:v>1.1832009953742142E-2</c:v>
                </c:pt>
                <c:pt idx="559">
                  <c:v>1.2203758071644324E-2</c:v>
                </c:pt>
                <c:pt idx="560">
                  <c:v>1.2518961343633138E-2</c:v>
                </c:pt>
                <c:pt idx="561">
                  <c:v>1.2912083707815908E-2</c:v>
                </c:pt>
                <c:pt idx="562">
                  <c:v>1.3018646645324846E-2</c:v>
                </c:pt>
                <c:pt idx="563">
                  <c:v>1.3423938948350986E-2</c:v>
                </c:pt>
                <c:pt idx="564">
                  <c:v>1.3542217292053576E-2</c:v>
                </c:pt>
                <c:pt idx="565">
                  <c:v>1.3877074879348849E-2</c:v>
                </c:pt>
                <c:pt idx="566">
                  <c:v>1.2523054396951085E-2</c:v>
                </c:pt>
                <c:pt idx="567">
                  <c:v>1.2916294732594997E-2</c:v>
                </c:pt>
                <c:pt idx="568">
                  <c:v>1.1441677323701202E-2</c:v>
                </c:pt>
                <c:pt idx="569">
                  <c:v>1.1790767721865653E-2</c:v>
                </c:pt>
                <c:pt idx="570">
                  <c:v>1.1900185348512751E-2</c:v>
                </c:pt>
                <c:pt idx="571">
                  <c:v>1.1652616909026275E-2</c:v>
                </c:pt>
                <c:pt idx="572">
                  <c:v>1.2018499160077129E-2</c:v>
                </c:pt>
                <c:pt idx="573">
                  <c:v>1.2332694065050425E-2</c:v>
                </c:pt>
                <c:pt idx="574">
                  <c:v>1.2114089931065806E-2</c:v>
                </c:pt>
                <c:pt idx="575">
                  <c:v>1.1912021952890829E-2</c:v>
                </c:pt>
                <c:pt idx="576">
                  <c:v>1.2206314850175723E-2</c:v>
                </c:pt>
                <c:pt idx="577">
                  <c:v>1.2390105594080877E-2</c:v>
                </c:pt>
                <c:pt idx="578">
                  <c:v>1.2615952890987289E-2</c:v>
                </c:pt>
                <c:pt idx="579">
                  <c:v>1.2974694613346749E-2</c:v>
                </c:pt>
                <c:pt idx="580">
                  <c:v>1.3323943222950173E-2</c:v>
                </c:pt>
                <c:pt idx="581">
                  <c:v>1.3561491312173339E-2</c:v>
                </c:pt>
                <c:pt idx="582">
                  <c:v>1.397225162465416E-2</c:v>
                </c:pt>
                <c:pt idx="583">
                  <c:v>1.3672834082039176E-2</c:v>
                </c:pt>
                <c:pt idx="584">
                  <c:v>1.4102103818312617E-2</c:v>
                </c:pt>
                <c:pt idx="585">
                  <c:v>1.4539830624836249E-2</c:v>
                </c:pt>
                <c:pt idx="586">
                  <c:v>1.4556590438182556E-2</c:v>
                </c:pt>
                <c:pt idx="587">
                  <c:v>1.4990948913285094E-2</c:v>
                </c:pt>
                <c:pt idx="588">
                  <c:v>1.5371154953682983E-2</c:v>
                </c:pt>
                <c:pt idx="589">
                  <c:v>1.492498153063773E-2</c:v>
                </c:pt>
                <c:pt idx="590">
                  <c:v>1.5381259722996029E-2</c:v>
                </c:pt>
                <c:pt idx="591">
                  <c:v>1.048431215558217E-2</c:v>
                </c:pt>
                <c:pt idx="592">
                  <c:v>1.0792021698048564E-2</c:v>
                </c:pt>
                <c:pt idx="593">
                  <c:v>1.0848932738090868E-2</c:v>
                </c:pt>
                <c:pt idx="594">
                  <c:v>9.9696580197948474E-3</c:v>
                </c:pt>
                <c:pt idx="595">
                  <c:v>9.8567571426069426E-3</c:v>
                </c:pt>
                <c:pt idx="596">
                  <c:v>1.0109570152283965E-2</c:v>
                </c:pt>
                <c:pt idx="597">
                  <c:v>1.0376071229862749E-2</c:v>
                </c:pt>
                <c:pt idx="598">
                  <c:v>1.0608199158895834E-2</c:v>
                </c:pt>
                <c:pt idx="599">
                  <c:v>1.0915324001145366E-2</c:v>
                </c:pt>
                <c:pt idx="600">
                  <c:v>1.1258197779460832E-2</c:v>
                </c:pt>
                <c:pt idx="601">
                  <c:v>1.1611848138597981E-2</c:v>
                </c:pt>
                <c:pt idx="602">
                  <c:v>1.1939043150020848E-2</c:v>
                </c:pt>
                <c:pt idx="603">
                  <c:v>1.2274111025151926E-2</c:v>
                </c:pt>
                <c:pt idx="604">
                  <c:v>1.2649141032101326E-2</c:v>
                </c:pt>
                <c:pt idx="605">
                  <c:v>1.2921087883300222E-2</c:v>
                </c:pt>
                <c:pt idx="606">
                  <c:v>1.2904712011515135E-2</c:v>
                </c:pt>
                <c:pt idx="607">
                  <c:v>1.3309863633989227E-2</c:v>
                </c:pt>
                <c:pt idx="608">
                  <c:v>1.3594789943589607E-2</c:v>
                </c:pt>
                <c:pt idx="609">
                  <c:v>1.1561012265494771E-2</c:v>
                </c:pt>
                <c:pt idx="610">
                  <c:v>1.188634604663668E-2</c:v>
                </c:pt>
                <c:pt idx="611">
                  <c:v>1.222661621662105E-2</c:v>
                </c:pt>
                <c:pt idx="612">
                  <c:v>1.259922759606711E-2</c:v>
                </c:pt>
                <c:pt idx="613">
                  <c:v>1.2778723144575461E-2</c:v>
                </c:pt>
                <c:pt idx="614">
                  <c:v>1.2427868754974812E-2</c:v>
                </c:pt>
                <c:pt idx="615">
                  <c:v>1.2367142249842035E-2</c:v>
                </c:pt>
                <c:pt idx="616">
                  <c:v>1.2418034038531339E-2</c:v>
                </c:pt>
                <c:pt idx="617">
                  <c:v>1.2736953474774626E-2</c:v>
                </c:pt>
                <c:pt idx="618">
                  <c:v>1.3116178721000724E-2</c:v>
                </c:pt>
                <c:pt idx="619">
                  <c:v>1.3196042259218428E-2</c:v>
                </c:pt>
                <c:pt idx="620">
                  <c:v>1.3541768604654789E-2</c:v>
                </c:pt>
                <c:pt idx="621">
                  <c:v>1.3965410520763583E-2</c:v>
                </c:pt>
                <c:pt idx="622">
                  <c:v>1.4397041731915425E-2</c:v>
                </c:pt>
                <c:pt idx="623">
                  <c:v>1.4610192817792068E-2</c:v>
                </c:pt>
                <c:pt idx="624">
                  <c:v>1.5061164791088644E-2</c:v>
                </c:pt>
                <c:pt idx="625">
                  <c:v>1.5387906436838805E-2</c:v>
                </c:pt>
                <c:pt idx="626">
                  <c:v>1.5282619598131686E-2</c:v>
                </c:pt>
                <c:pt idx="627">
                  <c:v>1.5459677268331135E-2</c:v>
                </c:pt>
                <c:pt idx="628">
                  <c:v>1.5870153055665175E-2</c:v>
                </c:pt>
                <c:pt idx="629">
                  <c:v>1.6144290333920373E-2</c:v>
                </c:pt>
                <c:pt idx="630">
                  <c:v>1.6644790703178296E-2</c:v>
                </c:pt>
                <c:pt idx="631">
                  <c:v>1.7164563489754578E-2</c:v>
                </c:pt>
                <c:pt idx="632">
                  <c:v>1.7669785011390104E-2</c:v>
                </c:pt>
                <c:pt idx="633">
                  <c:v>1.7238719240106413E-2</c:v>
                </c:pt>
                <c:pt idx="634">
                  <c:v>1.7504991277573684E-2</c:v>
                </c:pt>
                <c:pt idx="635">
                  <c:v>1.7618692376728657E-2</c:v>
                </c:pt>
                <c:pt idx="636">
                  <c:v>1.8135002155486139E-2</c:v>
                </c:pt>
                <c:pt idx="637">
                  <c:v>1.8703822690011428E-2</c:v>
                </c:pt>
                <c:pt idx="638">
                  <c:v>1.9017765501560115E-2</c:v>
                </c:pt>
                <c:pt idx="639">
                  <c:v>1.9585346228218229E-2</c:v>
                </c:pt>
                <c:pt idx="640">
                  <c:v>1.9988228724110081E-2</c:v>
                </c:pt>
                <c:pt idx="641">
                  <c:v>2.0599757324219436E-2</c:v>
                </c:pt>
                <c:pt idx="642">
                  <c:v>2.1093451632343191E-2</c:v>
                </c:pt>
                <c:pt idx="643">
                  <c:v>2.1726715640766094E-2</c:v>
                </c:pt>
                <c:pt idx="644">
                  <c:v>2.172758140733249E-2</c:v>
                </c:pt>
                <c:pt idx="645">
                  <c:v>2.2296080033716605E-2</c:v>
                </c:pt>
                <c:pt idx="646">
                  <c:v>2.2866950815682071E-2</c:v>
                </c:pt>
                <c:pt idx="647">
                  <c:v>2.3522553879045924E-2</c:v>
                </c:pt>
                <c:pt idx="648">
                  <c:v>1.2607895933023932E-2</c:v>
                </c:pt>
                <c:pt idx="649">
                  <c:v>1.2987846767572057E-2</c:v>
                </c:pt>
                <c:pt idx="650">
                  <c:v>1.3395220028465998E-2</c:v>
                </c:pt>
                <c:pt idx="651">
                  <c:v>1.381580356387813E-2</c:v>
                </c:pt>
                <c:pt idx="652">
                  <c:v>1.3730892674898441E-2</c:v>
                </c:pt>
                <c:pt idx="653">
                  <c:v>1.1046179893875418E-2</c:v>
                </c:pt>
                <c:pt idx="654">
                  <c:v>9.9647167247019861E-3</c:v>
                </c:pt>
                <c:pt idx="655">
                  <c:v>1.0037690163639579E-2</c:v>
                </c:pt>
                <c:pt idx="656">
                  <c:v>9.8392033375302446E-3</c:v>
                </c:pt>
                <c:pt idx="657">
                  <c:v>1.0148363461065506E-2</c:v>
                </c:pt>
                <c:pt idx="658">
                  <c:v>1.0188052931693245E-2</c:v>
                </c:pt>
                <c:pt idx="659">
                  <c:v>1.050052540753435E-2</c:v>
                </c:pt>
                <c:pt idx="660">
                  <c:v>1.0821105248005641E-2</c:v>
                </c:pt>
                <c:pt idx="661">
                  <c:v>1.106753881263034E-2</c:v>
                </c:pt>
                <c:pt idx="662">
                  <c:v>1.1237812618036204E-2</c:v>
                </c:pt>
                <c:pt idx="663">
                  <c:v>1.1543414488757311E-2</c:v>
                </c:pt>
                <c:pt idx="664">
                  <c:v>1.0395629778882932E-2</c:v>
                </c:pt>
                <c:pt idx="665">
                  <c:v>1.0579536381682332E-2</c:v>
                </c:pt>
                <c:pt idx="666">
                  <c:v>1.0717501652243378E-2</c:v>
                </c:pt>
                <c:pt idx="667">
                  <c:v>1.1054151098979953E-2</c:v>
                </c:pt>
                <c:pt idx="668">
                  <c:v>1.1292513749107424E-2</c:v>
                </c:pt>
                <c:pt idx="669">
                  <c:v>1.164692421734775E-2</c:v>
                </c:pt>
                <c:pt idx="670">
                  <c:v>1.111752835712922E-2</c:v>
                </c:pt>
                <c:pt idx="671">
                  <c:v>1.0332939832842057E-2</c:v>
                </c:pt>
                <c:pt idx="672">
                  <c:v>1.0657613700395585E-2</c:v>
                </c:pt>
                <c:pt idx="673">
                  <c:v>1.0992489226297034E-2</c:v>
                </c:pt>
                <c:pt idx="674">
                  <c:v>1.1318592064744004E-2</c:v>
                </c:pt>
                <c:pt idx="675">
                  <c:v>1.0449510730969209E-2</c:v>
                </c:pt>
                <c:pt idx="676">
                  <c:v>1.0744305043213054E-2</c:v>
                </c:pt>
                <c:pt idx="677">
                  <c:v>1.1081791830216278E-2</c:v>
                </c:pt>
                <c:pt idx="678">
                  <c:v>1.1336691232176189E-2</c:v>
                </c:pt>
                <c:pt idx="679">
                  <c:v>1.0955892429560701E-2</c:v>
                </c:pt>
                <c:pt idx="680">
                  <c:v>1.1221022715583373E-2</c:v>
                </c:pt>
                <c:pt idx="681">
                  <c:v>1.1450587113426782E-2</c:v>
                </c:pt>
                <c:pt idx="682">
                  <c:v>1.1537550684901423E-2</c:v>
                </c:pt>
                <c:pt idx="683">
                  <c:v>1.1764679603905115E-2</c:v>
                </c:pt>
                <c:pt idx="684">
                  <c:v>1.2081594376411171E-2</c:v>
                </c:pt>
                <c:pt idx="685">
                  <c:v>1.2376956869411459E-2</c:v>
                </c:pt>
                <c:pt idx="686">
                  <c:v>1.1799924796860765E-2</c:v>
                </c:pt>
                <c:pt idx="687">
                  <c:v>1.1899846008963853E-2</c:v>
                </c:pt>
                <c:pt idx="688">
                  <c:v>1.1862166503559427E-2</c:v>
                </c:pt>
                <c:pt idx="689">
                  <c:v>1.2138517305260442E-2</c:v>
                </c:pt>
                <c:pt idx="690">
                  <c:v>1.2517129895540109E-2</c:v>
                </c:pt>
                <c:pt idx="691">
                  <c:v>1.2807890245523415E-2</c:v>
                </c:pt>
                <c:pt idx="692">
                  <c:v>1.1714993027316527E-2</c:v>
                </c:pt>
                <c:pt idx="693">
                  <c:v>1.1015298542981836E-2</c:v>
                </c:pt>
                <c:pt idx="694">
                  <c:v>1.0181387672958949E-2</c:v>
                </c:pt>
                <c:pt idx="695">
                  <c:v>1.0477888326902366E-2</c:v>
                </c:pt>
                <c:pt idx="696">
                  <c:v>1.0797755189397492E-2</c:v>
                </c:pt>
                <c:pt idx="697">
                  <c:v>1.1129879999355552E-2</c:v>
                </c:pt>
                <c:pt idx="698">
                  <c:v>1.0659305004809102E-2</c:v>
                </c:pt>
                <c:pt idx="699">
                  <c:v>1.0994233646022306E-2</c:v>
                </c:pt>
                <c:pt idx="700">
                  <c:v>1.0707828654540704E-2</c:v>
                </c:pt>
                <c:pt idx="701">
                  <c:v>1.1001216067749439E-2</c:v>
                </c:pt>
                <c:pt idx="702">
                  <c:v>1.0982514956873518E-2</c:v>
                </c:pt>
                <c:pt idx="703">
                  <c:v>1.0136147397039849E-2</c:v>
                </c:pt>
                <c:pt idx="704">
                  <c:v>1.0035498893140137E-2</c:v>
                </c:pt>
                <c:pt idx="705">
                  <c:v>1.023666900010126E-2</c:v>
                </c:pt>
                <c:pt idx="706">
                  <c:v>1.0303885756634372E-2</c:v>
                </c:pt>
                <c:pt idx="707">
                  <c:v>1.062171771570228E-2</c:v>
                </c:pt>
                <c:pt idx="708">
                  <c:v>1.0954995543489339E-2</c:v>
                </c:pt>
                <c:pt idx="709">
                  <c:v>1.1238254663409436E-2</c:v>
                </c:pt>
                <c:pt idx="710">
                  <c:v>1.1148477175129505E-2</c:v>
                </c:pt>
                <c:pt idx="711">
                  <c:v>1.1493896155126145E-2</c:v>
                </c:pt>
                <c:pt idx="712">
                  <c:v>1.184379657348778E-2</c:v>
                </c:pt>
                <c:pt idx="713">
                  <c:v>1.2127997556848692E-2</c:v>
                </c:pt>
                <c:pt idx="714">
                  <c:v>1.2248280855171816E-2</c:v>
                </c:pt>
                <c:pt idx="715">
                  <c:v>1.263218036250058E-2</c:v>
                </c:pt>
                <c:pt idx="716">
                  <c:v>1.3008765209416741E-2</c:v>
                </c:pt>
                <c:pt idx="717">
                  <c:v>1.3362345855787969E-2</c:v>
                </c:pt>
                <c:pt idx="718">
                  <c:v>1.3748695266082189E-2</c:v>
                </c:pt>
                <c:pt idx="719">
                  <c:v>1.357838266637924E-2</c:v>
                </c:pt>
                <c:pt idx="720">
                  <c:v>1.1435104720640129E-2</c:v>
                </c:pt>
                <c:pt idx="721">
                  <c:v>1.1261414830161593E-2</c:v>
                </c:pt>
                <c:pt idx="722">
                  <c:v>1.1010535478818192E-2</c:v>
                </c:pt>
                <c:pt idx="723">
                  <c:v>1.1308983303571326E-2</c:v>
                </c:pt>
                <c:pt idx="724">
                  <c:v>1.1437873181316831E-2</c:v>
                </c:pt>
                <c:pt idx="725">
                  <c:v>1.1762414692873556E-2</c:v>
                </c:pt>
                <c:pt idx="726">
                  <c:v>1.210567748480664E-2</c:v>
                </c:pt>
                <c:pt idx="727">
                  <c:v>1.1270843807008895E-2</c:v>
                </c:pt>
                <c:pt idx="728">
                  <c:v>1.1598438116963464E-2</c:v>
                </c:pt>
                <c:pt idx="729">
                  <c:v>1.1560925356604281E-2</c:v>
                </c:pt>
                <c:pt idx="730">
                  <c:v>1.1847498817200042E-2</c:v>
                </c:pt>
                <c:pt idx="731">
                  <c:v>1.2219730926780543E-2</c:v>
                </c:pt>
                <c:pt idx="732">
                  <c:v>1.2601255477494433E-2</c:v>
                </c:pt>
                <c:pt idx="733">
                  <c:v>1.2486247789263785E-2</c:v>
                </c:pt>
                <c:pt idx="734">
                  <c:v>1.2347343604382933E-2</c:v>
                </c:pt>
                <c:pt idx="735">
                  <c:v>1.2325309133170675E-2</c:v>
                </c:pt>
                <c:pt idx="736">
                  <c:v>1.2584994904883913E-2</c:v>
                </c:pt>
                <c:pt idx="737">
                  <c:v>1.2903467117529994E-2</c:v>
                </c:pt>
                <c:pt idx="738">
                  <c:v>1.3271897612461097E-2</c:v>
                </c:pt>
                <c:pt idx="739">
                  <c:v>1.3160165336306859E-2</c:v>
                </c:pt>
                <c:pt idx="740">
                  <c:v>1.2065621231176073E-2</c:v>
                </c:pt>
                <c:pt idx="741">
                  <c:v>1.2443030978532117E-2</c:v>
                </c:pt>
                <c:pt idx="742">
                  <c:v>1.0511166820761855E-2</c:v>
                </c:pt>
                <c:pt idx="743">
                  <c:v>1.0647011957929909E-2</c:v>
                </c:pt>
                <c:pt idx="744">
                  <c:v>1.0730233887987696E-2</c:v>
                </c:pt>
                <c:pt idx="745">
                  <c:v>1.0928579354597439E-2</c:v>
                </c:pt>
                <c:pt idx="746">
                  <c:v>1.1254110448866013E-2</c:v>
                </c:pt>
                <c:pt idx="747">
                  <c:v>1.1607728617587937E-2</c:v>
                </c:pt>
                <c:pt idx="748">
                  <c:v>1.1922553900524489E-2</c:v>
                </c:pt>
                <c:pt idx="749">
                  <c:v>1.2088709359078546E-2</c:v>
                </c:pt>
                <c:pt idx="750">
                  <c:v>1.2437823314990543E-2</c:v>
                </c:pt>
                <c:pt idx="751">
                  <c:v>1.2827747414320937E-2</c:v>
                </c:pt>
                <c:pt idx="752">
                  <c:v>1.2835594670303086E-2</c:v>
                </c:pt>
                <c:pt idx="753">
                  <c:v>1.3230991107740462E-2</c:v>
                </c:pt>
                <c:pt idx="754">
                  <c:v>1.3441501737598343E-2</c:v>
                </c:pt>
                <c:pt idx="755">
                  <c:v>1.3746404627450214E-2</c:v>
                </c:pt>
                <c:pt idx="756">
                  <c:v>1.4137457144456944E-2</c:v>
                </c:pt>
                <c:pt idx="757">
                  <c:v>1.4581397849457214E-2</c:v>
                </c:pt>
                <c:pt idx="758">
                  <c:v>1.4150904630800303E-2</c:v>
                </c:pt>
                <c:pt idx="759">
                  <c:v>1.3312063345864286E-2</c:v>
                </c:pt>
                <c:pt idx="760">
                  <c:v>1.3681600430640444E-2</c:v>
                </c:pt>
                <c:pt idx="761">
                  <c:v>1.3933749554264458E-2</c:v>
                </c:pt>
                <c:pt idx="762">
                  <c:v>1.4275847786034839E-2</c:v>
                </c:pt>
                <c:pt idx="763">
                  <c:v>1.472393719349111E-2</c:v>
                </c:pt>
                <c:pt idx="764">
                  <c:v>1.5083943447575708E-2</c:v>
                </c:pt>
                <c:pt idx="765">
                  <c:v>1.5010707168555168E-2</c:v>
                </c:pt>
                <c:pt idx="766">
                  <c:v>1.5242336112790994E-2</c:v>
                </c:pt>
                <c:pt idx="767">
                  <c:v>1.5711924881690015E-2</c:v>
                </c:pt>
                <c:pt idx="768">
                  <c:v>1.6188225940750974E-2</c:v>
                </c:pt>
                <c:pt idx="769">
                  <c:v>1.6674011635596429E-2</c:v>
                </c:pt>
                <c:pt idx="770">
                  <c:v>1.7190334672214879E-2</c:v>
                </c:pt>
                <c:pt idx="771">
                  <c:v>1.7655034526919022E-2</c:v>
                </c:pt>
                <c:pt idx="772">
                  <c:v>1.8139921411163155E-2</c:v>
                </c:pt>
                <c:pt idx="773">
                  <c:v>1.7912232462525792E-2</c:v>
                </c:pt>
                <c:pt idx="774">
                  <c:v>1.8428296159578195E-2</c:v>
                </c:pt>
                <c:pt idx="775">
                  <c:v>1.8255207005434232E-2</c:v>
                </c:pt>
                <c:pt idx="776">
                  <c:v>1.8816305662449358E-2</c:v>
                </c:pt>
                <c:pt idx="777">
                  <c:v>1.9398322928052068E-2</c:v>
                </c:pt>
                <c:pt idx="778">
                  <c:v>1.9201198192941544E-2</c:v>
                </c:pt>
                <c:pt idx="779">
                  <c:v>1.7777948898137143E-2</c:v>
                </c:pt>
                <c:pt idx="780">
                  <c:v>1.8124100782291645E-2</c:v>
                </c:pt>
                <c:pt idx="781">
                  <c:v>1.8690408724874499E-2</c:v>
                </c:pt>
                <c:pt idx="782">
                  <c:v>1.8909440232646048E-2</c:v>
                </c:pt>
                <c:pt idx="783">
                  <c:v>1.6997141851452305E-2</c:v>
                </c:pt>
                <c:pt idx="784">
                  <c:v>1.4371601348126865E-2</c:v>
                </c:pt>
                <c:pt idx="785">
                  <c:v>1.4609364536712147E-2</c:v>
                </c:pt>
                <c:pt idx="786">
                  <c:v>1.4701763128536188E-2</c:v>
                </c:pt>
                <c:pt idx="787">
                  <c:v>1.5093946682684361E-2</c:v>
                </c:pt>
                <c:pt idx="788">
                  <c:v>1.5556591618040121E-2</c:v>
                </c:pt>
                <c:pt idx="789">
                  <c:v>1.5840114792947023E-2</c:v>
                </c:pt>
                <c:pt idx="790">
                  <c:v>1.5423351407132316E-2</c:v>
                </c:pt>
                <c:pt idx="791">
                  <c:v>1.5768036006140993E-2</c:v>
                </c:pt>
                <c:pt idx="792">
                  <c:v>1.6211262864237349E-2</c:v>
                </c:pt>
                <c:pt idx="793">
                  <c:v>1.668637961382757E-2</c:v>
                </c:pt>
                <c:pt idx="794">
                  <c:v>1.7004891119501667E-2</c:v>
                </c:pt>
                <c:pt idx="795">
                  <c:v>1.7387118616070851E-2</c:v>
                </c:pt>
                <c:pt idx="796">
                  <c:v>1.728949710812714E-2</c:v>
                </c:pt>
                <c:pt idx="797">
                  <c:v>1.7015731532082422E-2</c:v>
                </c:pt>
                <c:pt idx="798">
                  <c:v>1.7480640224501742E-2</c:v>
                </c:pt>
                <c:pt idx="799">
                  <c:v>1.7460315543513519E-2</c:v>
                </c:pt>
                <c:pt idx="800">
                  <c:v>1.7921129075273615E-2</c:v>
                </c:pt>
                <c:pt idx="801">
                  <c:v>1.8475868371022167E-2</c:v>
                </c:pt>
                <c:pt idx="802">
                  <c:v>1.8578674861789754E-2</c:v>
                </c:pt>
                <c:pt idx="803">
                  <c:v>1.90389544289143E-2</c:v>
                </c:pt>
                <c:pt idx="804">
                  <c:v>1.960281091986987E-2</c:v>
                </c:pt>
                <c:pt idx="805">
                  <c:v>1.9822495956045672E-2</c:v>
                </c:pt>
                <c:pt idx="806">
                  <c:v>1.8890561148953842E-2</c:v>
                </c:pt>
                <c:pt idx="807">
                  <c:v>1.9116073116687803E-2</c:v>
                </c:pt>
                <c:pt idx="808">
                  <c:v>1.9544585804739251E-2</c:v>
                </c:pt>
                <c:pt idx="809">
                  <c:v>1.667259191688384E-2</c:v>
                </c:pt>
                <c:pt idx="810">
                  <c:v>1.6863678105619236E-2</c:v>
                </c:pt>
                <c:pt idx="811">
                  <c:v>1.7252186556435834E-2</c:v>
                </c:pt>
                <c:pt idx="812">
                  <c:v>1.7748821897708118E-2</c:v>
                </c:pt>
                <c:pt idx="813">
                  <c:v>1.4675449336542197E-2</c:v>
                </c:pt>
                <c:pt idx="814">
                  <c:v>1.5102341791895369E-2</c:v>
                </c:pt>
                <c:pt idx="815">
                  <c:v>1.5481872278538773E-2</c:v>
                </c:pt>
                <c:pt idx="816">
                  <c:v>1.5959196879070311E-2</c:v>
                </c:pt>
                <c:pt idx="817">
                  <c:v>1.628187316688014E-2</c:v>
                </c:pt>
                <c:pt idx="818">
                  <c:v>1.6707971780559099E-2</c:v>
                </c:pt>
                <c:pt idx="819">
                  <c:v>1.7225505926745814E-2</c:v>
                </c:pt>
                <c:pt idx="820">
                  <c:v>1.7739513115161708E-2</c:v>
                </c:pt>
                <c:pt idx="821">
                  <c:v>1.7702079754089686E-2</c:v>
                </c:pt>
                <c:pt idx="822">
                  <c:v>1.6595268666238283E-2</c:v>
                </c:pt>
                <c:pt idx="823">
                  <c:v>1.6380651797892273E-2</c:v>
                </c:pt>
                <c:pt idx="824">
                  <c:v>1.5902022780332765E-2</c:v>
                </c:pt>
                <c:pt idx="825">
                  <c:v>1.5984529956938283E-2</c:v>
                </c:pt>
                <c:pt idx="826">
                  <c:v>1.6465627187812689E-2</c:v>
                </c:pt>
                <c:pt idx="827">
                  <c:v>1.639147451533329E-2</c:v>
                </c:pt>
                <c:pt idx="828">
                  <c:v>1.6792132374838734E-2</c:v>
                </c:pt>
                <c:pt idx="829">
                  <c:v>1.7312085737492766E-2</c:v>
                </c:pt>
                <c:pt idx="830">
                  <c:v>1.7852753204070527E-2</c:v>
                </c:pt>
                <c:pt idx="831">
                  <c:v>1.8413676967859595E-2</c:v>
                </c:pt>
                <c:pt idx="832">
                  <c:v>1.8766888835230887E-2</c:v>
                </c:pt>
                <c:pt idx="833">
                  <c:v>1.8557737134884983E-2</c:v>
                </c:pt>
                <c:pt idx="834">
                  <c:v>1.9120596369664476E-2</c:v>
                </c:pt>
                <c:pt idx="835">
                  <c:v>1.9708643534656536E-2</c:v>
                </c:pt>
                <c:pt idx="836">
                  <c:v>1.940701655029874E-2</c:v>
                </c:pt>
                <c:pt idx="837">
                  <c:v>1.7697001025661119E-2</c:v>
                </c:pt>
                <c:pt idx="838">
                  <c:v>1.7167219223305517E-2</c:v>
                </c:pt>
                <c:pt idx="839">
                  <c:v>1.7628001770393493E-2</c:v>
                </c:pt>
                <c:pt idx="840">
                  <c:v>1.7269686323416824E-2</c:v>
                </c:pt>
                <c:pt idx="841">
                  <c:v>1.7647294139856988E-2</c:v>
                </c:pt>
                <c:pt idx="842">
                  <c:v>1.817226632678922E-2</c:v>
                </c:pt>
                <c:pt idx="843">
                  <c:v>1.8733108675340244E-2</c:v>
                </c:pt>
                <c:pt idx="844">
                  <c:v>1.9303402279558426E-2</c:v>
                </c:pt>
                <c:pt idx="845">
                  <c:v>1.9541986001193976E-2</c:v>
                </c:pt>
                <c:pt idx="846">
                  <c:v>1.9952412005291843E-2</c:v>
                </c:pt>
                <c:pt idx="847">
                  <c:v>2.019515725925777E-2</c:v>
                </c:pt>
                <c:pt idx="848">
                  <c:v>2.0804400184547125E-2</c:v>
                </c:pt>
                <c:pt idx="849">
                  <c:v>2.1364309772747826E-2</c:v>
                </c:pt>
                <c:pt idx="850">
                  <c:v>1.8029027588916363E-2</c:v>
                </c:pt>
                <c:pt idx="851">
                  <c:v>1.8254659973531401E-2</c:v>
                </c:pt>
                <c:pt idx="852">
                  <c:v>1.8737256569647181E-2</c:v>
                </c:pt>
                <c:pt idx="853">
                  <c:v>1.9048895798027831E-2</c:v>
                </c:pt>
                <c:pt idx="854">
                  <c:v>1.911675046849098E-2</c:v>
                </c:pt>
                <c:pt idx="855">
                  <c:v>1.9326900626432129E-2</c:v>
                </c:pt>
                <c:pt idx="856">
                  <c:v>1.8897547705632508E-2</c:v>
                </c:pt>
                <c:pt idx="857">
                  <c:v>1.9181203609864785E-2</c:v>
                </c:pt>
                <c:pt idx="858">
                  <c:v>1.9759334554557671E-2</c:v>
                </c:pt>
                <c:pt idx="859">
                  <c:v>2.0356535815091326E-2</c:v>
                </c:pt>
                <c:pt idx="860">
                  <c:v>2.0806541344500294E-2</c:v>
                </c:pt>
                <c:pt idx="861">
                  <c:v>1.9343445266261278E-2</c:v>
                </c:pt>
                <c:pt idx="862">
                  <c:v>1.9903237645473536E-2</c:v>
                </c:pt>
                <c:pt idx="863">
                  <c:v>1.8857543133936241E-2</c:v>
                </c:pt>
                <c:pt idx="864">
                  <c:v>1.9381989614213904E-2</c:v>
                </c:pt>
                <c:pt idx="865">
                  <c:v>1.9342225939331902E-2</c:v>
                </c:pt>
                <c:pt idx="866">
                  <c:v>1.9805614054742821E-2</c:v>
                </c:pt>
                <c:pt idx="867">
                  <c:v>1.9343605649618362E-2</c:v>
                </c:pt>
                <c:pt idx="868">
                  <c:v>1.9561124633455936E-2</c:v>
                </c:pt>
                <c:pt idx="869">
                  <c:v>1.701712309783536E-2</c:v>
                </c:pt>
                <c:pt idx="870">
                  <c:v>1.7550541813771935E-2</c:v>
                </c:pt>
                <c:pt idx="871">
                  <c:v>1.7467713546520224E-2</c:v>
                </c:pt>
                <c:pt idx="872">
                  <c:v>1.7655535863026171E-2</c:v>
                </c:pt>
                <c:pt idx="873">
                  <c:v>1.8205660526588539E-2</c:v>
                </c:pt>
                <c:pt idx="874">
                  <c:v>1.8566291963825511E-2</c:v>
                </c:pt>
                <c:pt idx="875">
                  <c:v>1.8551213230043394E-2</c:v>
                </c:pt>
                <c:pt idx="876">
                  <c:v>1.9104318469508778E-2</c:v>
                </c:pt>
                <c:pt idx="877">
                  <c:v>1.9567214994245248E-2</c:v>
                </c:pt>
                <c:pt idx="878">
                  <c:v>2.0145969810770974E-2</c:v>
                </c:pt>
                <c:pt idx="879">
                  <c:v>1.8869112294611856E-2</c:v>
                </c:pt>
                <c:pt idx="880">
                  <c:v>1.9017329491113937E-2</c:v>
                </c:pt>
                <c:pt idx="881">
                  <c:v>1.9493089311090089E-2</c:v>
                </c:pt>
                <c:pt idx="882">
                  <c:v>1.9674140716485669E-2</c:v>
                </c:pt>
                <c:pt idx="883">
                  <c:v>2.0286403641398672E-2</c:v>
                </c:pt>
                <c:pt idx="884">
                  <c:v>1.9654551844106822E-2</c:v>
                </c:pt>
                <c:pt idx="885">
                  <c:v>1.9091940480100621E-2</c:v>
                </c:pt>
                <c:pt idx="886">
                  <c:v>1.9689650619772216E-2</c:v>
                </c:pt>
                <c:pt idx="887">
                  <c:v>1.7720344059640271E-2</c:v>
                </c:pt>
                <c:pt idx="888">
                  <c:v>1.8029317907739206E-2</c:v>
                </c:pt>
                <c:pt idx="889">
                  <c:v>1.7983235243088209E-2</c:v>
                </c:pt>
                <c:pt idx="890">
                  <c:v>1.8137482707242473E-2</c:v>
                </c:pt>
                <c:pt idx="891">
                  <c:v>1.8411458114052631E-2</c:v>
                </c:pt>
                <c:pt idx="892">
                  <c:v>1.8963650778731751E-2</c:v>
                </c:pt>
                <c:pt idx="893">
                  <c:v>1.9481565386292272E-2</c:v>
                </c:pt>
                <c:pt idx="894">
                  <c:v>1.9485649053129547E-2</c:v>
                </c:pt>
                <c:pt idx="895">
                  <c:v>1.9513421331000067E-2</c:v>
                </c:pt>
                <c:pt idx="896">
                  <c:v>2.0034533742513207E-2</c:v>
                </c:pt>
                <c:pt idx="897">
                  <c:v>2.0388729737763768E-2</c:v>
                </c:pt>
                <c:pt idx="898">
                  <c:v>2.0989469564140033E-2</c:v>
                </c:pt>
                <c:pt idx="899">
                  <c:v>2.1216855498512915E-2</c:v>
                </c:pt>
                <c:pt idx="900">
                  <c:v>2.1818834274508387E-2</c:v>
                </c:pt>
                <c:pt idx="901">
                  <c:v>2.2501606588035728E-2</c:v>
                </c:pt>
                <c:pt idx="902">
                  <c:v>2.3013175931603357E-2</c:v>
                </c:pt>
                <c:pt idx="903">
                  <c:v>2.3576805045861383E-2</c:v>
                </c:pt>
                <c:pt idx="904">
                  <c:v>2.4281113512369949E-2</c:v>
                </c:pt>
                <c:pt idx="905">
                  <c:v>2.4829564584853487E-2</c:v>
                </c:pt>
                <c:pt idx="906">
                  <c:v>2.5363310360443734E-2</c:v>
                </c:pt>
                <c:pt idx="907">
                  <c:v>2.6158961212022713E-2</c:v>
                </c:pt>
                <c:pt idx="908">
                  <c:v>2.6471984232588532E-2</c:v>
                </c:pt>
                <c:pt idx="909">
                  <c:v>2.0234272539149618E-2</c:v>
                </c:pt>
                <c:pt idx="910">
                  <c:v>1.8766945970007796E-2</c:v>
                </c:pt>
                <c:pt idx="911">
                  <c:v>1.917051310422303E-2</c:v>
                </c:pt>
                <c:pt idx="912">
                  <c:v>1.9649357668814659E-2</c:v>
                </c:pt>
                <c:pt idx="913">
                  <c:v>2.0125475692554535E-2</c:v>
                </c:pt>
                <c:pt idx="914">
                  <c:v>1.9348837628703507E-2</c:v>
                </c:pt>
                <c:pt idx="915">
                  <c:v>1.9847658299828048E-2</c:v>
                </c:pt>
                <c:pt idx="916">
                  <c:v>1.9056363279805408E-2</c:v>
                </c:pt>
                <c:pt idx="917">
                  <c:v>1.9626074805559803E-2</c:v>
                </c:pt>
                <c:pt idx="918">
                  <c:v>2.0211288477605501E-2</c:v>
                </c:pt>
                <c:pt idx="919">
                  <c:v>2.0143991527644081E-2</c:v>
                </c:pt>
                <c:pt idx="920">
                  <c:v>2.0744678332869099E-2</c:v>
                </c:pt>
                <c:pt idx="921">
                  <c:v>2.0402738869875283E-2</c:v>
                </c:pt>
                <c:pt idx="922">
                  <c:v>2.1012108821469439E-2</c:v>
                </c:pt>
                <c:pt idx="923">
                  <c:v>2.1618232174651399E-2</c:v>
                </c:pt>
                <c:pt idx="924">
                  <c:v>2.2238891866616334E-2</c:v>
                </c:pt>
                <c:pt idx="925">
                  <c:v>2.2448571553530385E-2</c:v>
                </c:pt>
                <c:pt idx="926">
                  <c:v>2.2176230877699321E-2</c:v>
                </c:pt>
                <c:pt idx="927">
                  <c:v>2.2873035686154581E-2</c:v>
                </c:pt>
                <c:pt idx="928">
                  <c:v>2.3591734970085845E-2</c:v>
                </c:pt>
                <c:pt idx="929">
                  <c:v>2.4331570972640017E-2</c:v>
                </c:pt>
                <c:pt idx="930">
                  <c:v>2.5089740526585375E-2</c:v>
                </c:pt>
                <c:pt idx="931">
                  <c:v>2.586264354534823E-2</c:v>
                </c:pt>
                <c:pt idx="932">
                  <c:v>2.6570519909043924E-2</c:v>
                </c:pt>
                <c:pt idx="933">
                  <c:v>2.7333517502040418E-2</c:v>
                </c:pt>
                <c:pt idx="934">
                  <c:v>2.8189587968202402E-2</c:v>
                </c:pt>
                <c:pt idx="935">
                  <c:v>2.8450812063437612E-2</c:v>
                </c:pt>
                <c:pt idx="936">
                  <c:v>2.8742148600761051E-2</c:v>
                </c:pt>
                <c:pt idx="937">
                  <c:v>2.9252368056729212E-2</c:v>
                </c:pt>
                <c:pt idx="938">
                  <c:v>3.0169457302059645E-2</c:v>
                </c:pt>
                <c:pt idx="939">
                  <c:v>3.0538937647546251E-2</c:v>
                </c:pt>
                <c:pt idx="940">
                  <c:v>3.0895803930194289E-2</c:v>
                </c:pt>
                <c:pt idx="941">
                  <c:v>2.9840028352130957E-2</c:v>
                </c:pt>
                <c:pt idx="942">
                  <c:v>3.0699968355474186E-2</c:v>
                </c:pt>
                <c:pt idx="943">
                  <c:v>3.1664338984659993E-2</c:v>
                </c:pt>
                <c:pt idx="944">
                  <c:v>3.2608991968484588E-2</c:v>
                </c:pt>
                <c:pt idx="945">
                  <c:v>3.3346316673686711E-2</c:v>
                </c:pt>
                <c:pt idx="946">
                  <c:v>3.3724049657699366E-2</c:v>
                </c:pt>
                <c:pt idx="947">
                  <c:v>3.4700444629293843E-2</c:v>
                </c:pt>
                <c:pt idx="948">
                  <c:v>3.5781357640878059E-2</c:v>
                </c:pt>
                <c:pt idx="949">
                  <c:v>3.6307070915524965E-2</c:v>
                </c:pt>
                <c:pt idx="950">
                  <c:v>3.5534482601151343E-2</c:v>
                </c:pt>
                <c:pt idx="951">
                  <c:v>3.6467020573832824E-2</c:v>
                </c:pt>
                <c:pt idx="952">
                  <c:v>3.7334930583356643E-2</c:v>
                </c:pt>
                <c:pt idx="953">
                  <c:v>3.8506492580402257E-2</c:v>
                </c:pt>
                <c:pt idx="954">
                  <c:v>3.8023984223741911E-2</c:v>
                </c:pt>
                <c:pt idx="955">
                  <c:v>3.8410583979639826E-2</c:v>
                </c:pt>
                <c:pt idx="956">
                  <c:v>3.4317564415013428E-2</c:v>
                </c:pt>
                <c:pt idx="957">
                  <c:v>3.2105997113857414E-2</c:v>
                </c:pt>
                <c:pt idx="958">
                  <c:v>3.0486794922944226E-2</c:v>
                </c:pt>
                <c:pt idx="959">
                  <c:v>2.9348893117590726E-2</c:v>
                </c:pt>
                <c:pt idx="960">
                  <c:v>3.0100334955930848E-2</c:v>
                </c:pt>
                <c:pt idx="961">
                  <c:v>2.9645263496649015E-2</c:v>
                </c:pt>
                <c:pt idx="962">
                  <c:v>2.9053332825785812E-2</c:v>
                </c:pt>
                <c:pt idx="963">
                  <c:v>2.8429599343863958E-2</c:v>
                </c:pt>
                <c:pt idx="964">
                  <c:v>2.3240436823848541E-2</c:v>
                </c:pt>
                <c:pt idx="965">
                  <c:v>2.2833249706747306E-2</c:v>
                </c:pt>
                <c:pt idx="966">
                  <c:v>2.3493807636531111E-2</c:v>
                </c:pt>
                <c:pt idx="967">
                  <c:v>1.9440478038784417E-2</c:v>
                </c:pt>
                <c:pt idx="968">
                  <c:v>2.0051251523569492E-2</c:v>
                </c:pt>
                <c:pt idx="969">
                  <c:v>2.045232255655733E-2</c:v>
                </c:pt>
                <c:pt idx="970">
                  <c:v>2.0868217812266551E-2</c:v>
                </c:pt>
                <c:pt idx="971">
                  <c:v>1.9332373330609342E-2</c:v>
                </c:pt>
                <c:pt idx="972">
                  <c:v>1.8119395619508243E-2</c:v>
                </c:pt>
                <c:pt idx="973">
                  <c:v>1.6618126863879177E-2</c:v>
                </c:pt>
                <c:pt idx="974">
                  <c:v>1.6426308401565729E-2</c:v>
                </c:pt>
                <c:pt idx="975">
                  <c:v>1.4771948430080385E-2</c:v>
                </c:pt>
                <c:pt idx="976">
                  <c:v>1.5165888799791284E-2</c:v>
                </c:pt>
                <c:pt idx="977">
                  <c:v>1.5579907108141408E-2</c:v>
                </c:pt>
                <c:pt idx="978">
                  <c:v>1.3650331169716151E-2</c:v>
                </c:pt>
                <c:pt idx="979">
                  <c:v>1.4059045573737257E-2</c:v>
                </c:pt>
                <c:pt idx="980">
                  <c:v>1.4495191636315246E-2</c:v>
                </c:pt>
                <c:pt idx="981">
                  <c:v>1.472157784510047E-2</c:v>
                </c:pt>
                <c:pt idx="982">
                  <c:v>1.5069758721866902E-2</c:v>
                </c:pt>
                <c:pt idx="983">
                  <c:v>1.5130022197144554E-2</c:v>
                </c:pt>
                <c:pt idx="984">
                  <c:v>1.5600870815792521E-2</c:v>
                </c:pt>
                <c:pt idx="985">
                  <c:v>1.5829894806504059E-2</c:v>
                </c:pt>
                <c:pt idx="986">
                  <c:v>1.6129902661363802E-2</c:v>
                </c:pt>
                <c:pt idx="987">
                  <c:v>1.4296970865926904E-2</c:v>
                </c:pt>
                <c:pt idx="988">
                  <c:v>1.4045534343552305E-2</c:v>
                </c:pt>
                <c:pt idx="989">
                  <c:v>1.4268143552401245E-2</c:v>
                </c:pt>
                <c:pt idx="990">
                  <c:v>1.4349361450616211E-2</c:v>
                </c:pt>
                <c:pt idx="991">
                  <c:v>1.4797060039065479E-2</c:v>
                </c:pt>
                <c:pt idx="992">
                  <c:v>1.5136631365176203E-2</c:v>
                </c:pt>
                <c:pt idx="993">
                  <c:v>1.5147047479320776E-2</c:v>
                </c:pt>
                <c:pt idx="994">
                  <c:v>1.5501463485964205E-2</c:v>
                </c:pt>
                <c:pt idx="995">
                  <c:v>1.5848886501045947E-2</c:v>
                </c:pt>
                <c:pt idx="996">
                  <c:v>1.6262729227866469E-2</c:v>
                </c:pt>
                <c:pt idx="997">
                  <c:v>1.6047888185401479E-2</c:v>
                </c:pt>
                <c:pt idx="998">
                  <c:v>1.6540077540976153E-2</c:v>
                </c:pt>
                <c:pt idx="999">
                  <c:v>1.6842653079219481E-2</c:v>
                </c:pt>
                <c:pt idx="1000">
                  <c:v>1.7162603747492636E-2</c:v>
                </c:pt>
                <c:pt idx="1001">
                  <c:v>1.6311855653451023E-2</c:v>
                </c:pt>
                <c:pt idx="1002">
                  <c:v>1.4302008370133427E-2</c:v>
                </c:pt>
                <c:pt idx="1003">
                  <c:v>1.4751395294818529E-2</c:v>
                </c:pt>
                <c:pt idx="1004">
                  <c:v>1.4995497393288586E-2</c:v>
                </c:pt>
                <c:pt idx="1005">
                  <c:v>1.5433372492276458E-2</c:v>
                </c:pt>
                <c:pt idx="1006">
                  <c:v>1.5904012976406052E-2</c:v>
                </c:pt>
                <c:pt idx="1007">
                  <c:v>1.622550458036923E-2</c:v>
                </c:pt>
                <c:pt idx="1008">
                  <c:v>1.6735330150995913E-2</c:v>
                </c:pt>
                <c:pt idx="1009">
                  <c:v>1.6630729273289607E-2</c:v>
                </c:pt>
                <c:pt idx="1010">
                  <c:v>1.6865383892822633E-2</c:v>
                </c:pt>
                <c:pt idx="1011">
                  <c:v>1.6981888015821418E-2</c:v>
                </c:pt>
                <c:pt idx="1012">
                  <c:v>1.672451706880063E-2</c:v>
                </c:pt>
                <c:pt idx="1013">
                  <c:v>1.5327665104947439E-2</c:v>
                </c:pt>
                <c:pt idx="1014">
                  <c:v>1.5701377994986814E-2</c:v>
                </c:pt>
                <c:pt idx="1015">
                  <c:v>1.6001798485683429E-2</c:v>
                </c:pt>
                <c:pt idx="1016">
                  <c:v>1.5870861566311015E-2</c:v>
                </c:pt>
                <c:pt idx="1017">
                  <c:v>1.6368674574898854E-2</c:v>
                </c:pt>
                <c:pt idx="1018">
                  <c:v>1.6820306616228867E-2</c:v>
                </c:pt>
                <c:pt idx="1019">
                  <c:v>1.7347719788298577E-2</c:v>
                </c:pt>
                <c:pt idx="1020">
                  <c:v>1.7879250343010591E-2</c:v>
                </c:pt>
                <c:pt idx="1021">
                  <c:v>1.7042965200656814E-2</c:v>
                </c:pt>
                <c:pt idx="1022">
                  <c:v>1.7478206583123827E-2</c:v>
                </c:pt>
                <c:pt idx="1023">
                  <c:v>1.7843324913990433E-2</c:v>
                </c:pt>
                <c:pt idx="1024">
                  <c:v>1.8132259395012524E-2</c:v>
                </c:pt>
                <c:pt idx="1025">
                  <c:v>1.7538580656730765E-2</c:v>
                </c:pt>
                <c:pt idx="1026">
                  <c:v>1.7940172572373864E-2</c:v>
                </c:pt>
                <c:pt idx="1027">
                  <c:v>1.8490362451434726E-2</c:v>
                </c:pt>
                <c:pt idx="1028">
                  <c:v>1.2300892768118776E-2</c:v>
                </c:pt>
                <c:pt idx="1029">
                  <c:v>1.1832212250828691E-2</c:v>
                </c:pt>
                <c:pt idx="1030">
                  <c:v>1.1086814801883494E-2</c:v>
                </c:pt>
                <c:pt idx="1031">
                  <c:v>1.1435176333995224E-2</c:v>
                </c:pt>
                <c:pt idx="1032">
                  <c:v>1.0715531153341062E-2</c:v>
                </c:pt>
                <c:pt idx="1033">
                  <c:v>1.0432307986587747E-2</c:v>
                </c:pt>
                <c:pt idx="1034">
                  <c:v>1.0694514332090449E-2</c:v>
                </c:pt>
                <c:pt idx="1035">
                  <c:v>1.1024070314193883E-2</c:v>
                </c:pt>
                <c:pt idx="1036">
                  <c:v>1.1353404961917416E-2</c:v>
                </c:pt>
                <c:pt idx="1037">
                  <c:v>1.1637094348473759E-2</c:v>
                </c:pt>
                <c:pt idx="1038">
                  <c:v>1.1762510318752415E-2</c:v>
                </c:pt>
                <c:pt idx="1039">
                  <c:v>1.2124114437491297E-2</c:v>
                </c:pt>
                <c:pt idx="1040">
                  <c:v>1.2216903920937288E-2</c:v>
                </c:pt>
                <c:pt idx="1041">
                  <c:v>1.2600283054796471E-2</c:v>
                </c:pt>
                <c:pt idx="1042">
                  <c:v>1.2855855441257519E-2</c:v>
                </c:pt>
                <c:pt idx="1043">
                  <c:v>1.2674418161760731E-2</c:v>
                </c:pt>
                <c:pt idx="1044">
                  <c:v>1.304355093823723E-2</c:v>
                </c:pt>
                <c:pt idx="1045">
                  <c:v>1.3117296976321998E-2</c:v>
                </c:pt>
                <c:pt idx="1046">
                  <c:v>1.3488070578558695E-2</c:v>
                </c:pt>
                <c:pt idx="1047">
                  <c:v>1.3709301464123679E-2</c:v>
                </c:pt>
                <c:pt idx="1048">
                  <c:v>1.4109678455021576E-2</c:v>
                </c:pt>
                <c:pt idx="1049">
                  <c:v>1.3946497415066825E-2</c:v>
                </c:pt>
                <c:pt idx="1050">
                  <c:v>1.4313267735050695E-2</c:v>
                </c:pt>
                <c:pt idx="1051">
                  <c:v>1.4531538727652175E-2</c:v>
                </c:pt>
                <c:pt idx="1052">
                  <c:v>1.4350254597338767E-2</c:v>
                </c:pt>
                <c:pt idx="1053">
                  <c:v>1.3870642084318581E-2</c:v>
                </c:pt>
                <c:pt idx="1054">
                  <c:v>1.417066686321008E-2</c:v>
                </c:pt>
                <c:pt idx="1055">
                  <c:v>1.4531423448851581E-2</c:v>
                </c:pt>
                <c:pt idx="1056">
                  <c:v>1.4779373741746734E-2</c:v>
                </c:pt>
                <c:pt idx="1057">
                  <c:v>1.4802542838498908E-2</c:v>
                </c:pt>
                <c:pt idx="1058">
                  <c:v>1.4891666390400304E-2</c:v>
                </c:pt>
                <c:pt idx="1059">
                  <c:v>1.5354848970470675E-2</c:v>
                </c:pt>
                <c:pt idx="1060">
                  <c:v>1.5813031380917487E-2</c:v>
                </c:pt>
                <c:pt idx="1061">
                  <c:v>1.6309241195592607E-2</c:v>
                </c:pt>
                <c:pt idx="1062">
                  <c:v>1.5822447765462402E-2</c:v>
                </c:pt>
                <c:pt idx="1063">
                  <c:v>1.5949581440484441E-2</c:v>
                </c:pt>
                <c:pt idx="1064">
                  <c:v>1.5618718057954875E-2</c:v>
                </c:pt>
                <c:pt idx="1065">
                  <c:v>1.5073316735251641E-2</c:v>
                </c:pt>
                <c:pt idx="1066">
                  <c:v>1.5526927444013098E-2</c:v>
                </c:pt>
                <c:pt idx="1067">
                  <c:v>1.5859537860860019E-2</c:v>
                </c:pt>
                <c:pt idx="1068">
                  <c:v>1.6299942958116504E-2</c:v>
                </c:pt>
                <c:pt idx="1069">
                  <c:v>1.6812107476864603E-2</c:v>
                </c:pt>
                <c:pt idx="1070">
                  <c:v>1.6023842118295689E-2</c:v>
                </c:pt>
                <c:pt idx="1071">
                  <c:v>1.6456833067897646E-2</c:v>
                </c:pt>
                <c:pt idx="1072">
                  <c:v>1.6465717249076063E-2</c:v>
                </c:pt>
                <c:pt idx="1073">
                  <c:v>1.6982977546451106E-2</c:v>
                </c:pt>
                <c:pt idx="1074">
                  <c:v>1.7514388420795717E-2</c:v>
                </c:pt>
                <c:pt idx="1075">
                  <c:v>1.5826396209014482E-2</c:v>
                </c:pt>
                <c:pt idx="1076">
                  <c:v>1.5949871991263936E-2</c:v>
                </c:pt>
                <c:pt idx="1077">
                  <c:v>1.4228074742940149E-2</c:v>
                </c:pt>
                <c:pt idx="1078">
                  <c:v>1.3581753455782707E-2</c:v>
                </c:pt>
                <c:pt idx="1079">
                  <c:v>1.3934801818660414E-2</c:v>
                </c:pt>
                <c:pt idx="1080">
                  <c:v>1.4299995178282841E-2</c:v>
                </c:pt>
                <c:pt idx="1081">
                  <c:v>1.4668191089738415E-2</c:v>
                </c:pt>
                <c:pt idx="1082">
                  <c:v>1.3115628966814168E-2</c:v>
                </c:pt>
                <c:pt idx="1083">
                  <c:v>1.3385579611860106E-2</c:v>
                </c:pt>
                <c:pt idx="1084">
                  <c:v>1.3803782960716625E-2</c:v>
                </c:pt>
                <c:pt idx="1085">
                  <c:v>1.2903998265153345E-2</c:v>
                </c:pt>
                <c:pt idx="1086">
                  <c:v>1.3150125493043067E-2</c:v>
                </c:pt>
                <c:pt idx="1087">
                  <c:v>1.3473610400305747E-2</c:v>
                </c:pt>
                <c:pt idx="1088">
                  <c:v>1.3880845366568336E-2</c:v>
                </c:pt>
                <c:pt idx="1089">
                  <c:v>1.4276291479525006E-2</c:v>
                </c:pt>
                <c:pt idx="1090">
                  <c:v>1.442039235457619E-2</c:v>
                </c:pt>
                <c:pt idx="1091">
                  <c:v>1.4206937964132114E-2</c:v>
                </c:pt>
                <c:pt idx="1092">
                  <c:v>1.4452851031734911E-2</c:v>
                </c:pt>
                <c:pt idx="1093">
                  <c:v>1.4847751688713393E-2</c:v>
                </c:pt>
                <c:pt idx="1094">
                  <c:v>1.5312100332294494E-2</c:v>
                </c:pt>
                <c:pt idx="1095">
                  <c:v>1.57325361910245E-2</c:v>
                </c:pt>
                <c:pt idx="1096">
                  <c:v>1.5306228044781496E-2</c:v>
                </c:pt>
                <c:pt idx="1097">
                  <c:v>1.5787032133078749E-2</c:v>
                </c:pt>
                <c:pt idx="1098">
                  <c:v>1.6207524854137074E-2</c:v>
                </c:pt>
                <c:pt idx="1099">
                  <c:v>1.4578463398600031E-2</c:v>
                </c:pt>
                <c:pt idx="1100">
                  <c:v>1.4991473872629326E-2</c:v>
                </c:pt>
                <c:pt idx="1101">
                  <c:v>1.494654303474784E-2</c:v>
                </c:pt>
                <c:pt idx="1102">
                  <c:v>1.4922531234823986E-2</c:v>
                </c:pt>
                <c:pt idx="1103">
                  <c:v>1.535679050465125E-2</c:v>
                </c:pt>
                <c:pt idx="1104">
                  <c:v>1.5648475431119021E-2</c:v>
                </c:pt>
                <c:pt idx="1105">
                  <c:v>1.606933834315407E-2</c:v>
                </c:pt>
                <c:pt idx="1106">
                  <c:v>1.6532425084590501E-2</c:v>
                </c:pt>
                <c:pt idx="1107">
                  <c:v>1.6927245477196325E-2</c:v>
                </c:pt>
                <c:pt idx="1108">
                  <c:v>1.7223624352128961E-2</c:v>
                </c:pt>
                <c:pt idx="1109">
                  <c:v>1.7743651907460134E-2</c:v>
                </c:pt>
                <c:pt idx="1110">
                  <c:v>1.8272411120631337E-2</c:v>
                </c:pt>
                <c:pt idx="1111">
                  <c:v>1.6027830729879063E-2</c:v>
                </c:pt>
                <c:pt idx="1112">
                  <c:v>1.6445500883320023E-2</c:v>
                </c:pt>
                <c:pt idx="1113">
                  <c:v>1.6822129080358413E-2</c:v>
                </c:pt>
                <c:pt idx="1114">
                  <c:v>1.7147101738965487E-2</c:v>
                </c:pt>
                <c:pt idx="1115">
                  <c:v>1.7676583914684001E-2</c:v>
                </c:pt>
                <c:pt idx="1116">
                  <c:v>1.7271899178349454E-2</c:v>
                </c:pt>
                <c:pt idx="1117">
                  <c:v>1.781372397858998E-2</c:v>
                </c:pt>
                <c:pt idx="1118">
                  <c:v>1.7362095424668031E-2</c:v>
                </c:pt>
                <c:pt idx="1119">
                  <c:v>1.7865165677259272E-2</c:v>
                </c:pt>
                <c:pt idx="1120">
                  <c:v>1.8317668880797906E-2</c:v>
                </c:pt>
                <c:pt idx="1121">
                  <c:v>1.8717464124525914E-2</c:v>
                </c:pt>
                <c:pt idx="1122">
                  <c:v>1.6971348519482045E-2</c:v>
                </c:pt>
                <c:pt idx="1123">
                  <c:v>1.6732013927616612E-2</c:v>
                </c:pt>
                <c:pt idx="1124">
                  <c:v>1.7073174473291056E-2</c:v>
                </c:pt>
                <c:pt idx="1125">
                  <c:v>1.7588568859488445E-2</c:v>
                </c:pt>
                <c:pt idx="1126">
                  <c:v>1.8057696787467378E-2</c:v>
                </c:pt>
                <c:pt idx="1127">
                  <c:v>1.8475058971136864E-2</c:v>
                </c:pt>
                <c:pt idx="1128">
                  <c:v>1.6593041495085732E-2</c:v>
                </c:pt>
                <c:pt idx="1129">
                  <c:v>1.6376045141223775E-2</c:v>
                </c:pt>
                <c:pt idx="1130">
                  <c:v>1.6889687770818482E-2</c:v>
                </c:pt>
                <c:pt idx="1131">
                  <c:v>1.497769799590648E-2</c:v>
                </c:pt>
                <c:pt idx="1132">
                  <c:v>1.5285160695533697E-2</c:v>
                </c:pt>
                <c:pt idx="1133">
                  <c:v>1.5716785647251461E-2</c:v>
                </c:pt>
                <c:pt idx="1134">
                  <c:v>1.6127249162270884E-2</c:v>
                </c:pt>
                <c:pt idx="1135">
                  <c:v>1.5429995149678457E-2</c:v>
                </c:pt>
                <c:pt idx="1136">
                  <c:v>1.5711121557510789E-2</c:v>
                </c:pt>
                <c:pt idx="1137">
                  <c:v>1.5538024336686935E-2</c:v>
                </c:pt>
                <c:pt idx="1138">
                  <c:v>1.602027874741719E-2</c:v>
                </c:pt>
                <c:pt idx="1139">
                  <c:v>1.6327224956281992E-2</c:v>
                </c:pt>
                <c:pt idx="1140">
                  <c:v>1.6440700505431768E-2</c:v>
                </c:pt>
                <c:pt idx="1141">
                  <c:v>1.6935066858295315E-2</c:v>
                </c:pt>
                <c:pt idx="1142">
                  <c:v>1.5967338791878991E-2</c:v>
                </c:pt>
                <c:pt idx="1143">
                  <c:v>1.5031203351908162E-2</c:v>
                </c:pt>
                <c:pt idx="1144">
                  <c:v>1.5503122809235912E-2</c:v>
                </c:pt>
                <c:pt idx="1145">
                  <c:v>1.5552716916456212E-2</c:v>
                </c:pt>
                <c:pt idx="1146">
                  <c:v>1.6007780959604423E-2</c:v>
                </c:pt>
                <c:pt idx="1147">
                  <c:v>1.6474347254587327E-2</c:v>
                </c:pt>
                <c:pt idx="1148">
                  <c:v>1.6260177174500255E-2</c:v>
                </c:pt>
                <c:pt idx="1149">
                  <c:v>1.6119732536329819E-2</c:v>
                </c:pt>
                <c:pt idx="1150">
                  <c:v>1.6284674611459431E-2</c:v>
                </c:pt>
                <c:pt idx="1151">
                  <c:v>1.6779007494372687E-2</c:v>
                </c:pt>
                <c:pt idx="1152">
                  <c:v>1.66658457003699E-2</c:v>
                </c:pt>
                <c:pt idx="1153">
                  <c:v>1.710790259199901E-2</c:v>
                </c:pt>
                <c:pt idx="1154">
                  <c:v>1.4343338610878258E-2</c:v>
                </c:pt>
                <c:pt idx="1155">
                  <c:v>1.465689576062949E-2</c:v>
                </c:pt>
                <c:pt idx="1156">
                  <c:v>1.3589637589821462E-2</c:v>
                </c:pt>
                <c:pt idx="1157">
                  <c:v>1.3975728127579853E-2</c:v>
                </c:pt>
                <c:pt idx="1158">
                  <c:v>1.4407459722767456E-2</c:v>
                </c:pt>
                <c:pt idx="1159">
                  <c:v>1.4371355267296779E-2</c:v>
                </c:pt>
                <c:pt idx="1160">
                  <c:v>1.4778400360010996E-2</c:v>
                </c:pt>
                <c:pt idx="1161">
                  <c:v>1.5199068389950722E-2</c:v>
                </c:pt>
                <c:pt idx="1162">
                  <c:v>1.5676642052936014E-2</c:v>
                </c:pt>
                <c:pt idx="1163">
                  <c:v>1.6063414689608098E-2</c:v>
                </c:pt>
                <c:pt idx="1164">
                  <c:v>1.6186919231825903E-2</c:v>
                </c:pt>
                <c:pt idx="1165">
                  <c:v>1.6289173087628374E-2</c:v>
                </c:pt>
                <c:pt idx="1166">
                  <c:v>1.6786969964112188E-2</c:v>
                </c:pt>
                <c:pt idx="1167">
                  <c:v>1.7021183072081419E-2</c:v>
                </c:pt>
                <c:pt idx="1168">
                  <c:v>1.6609804305039669E-2</c:v>
                </c:pt>
                <c:pt idx="1169">
                  <c:v>1.488501861160022E-2</c:v>
                </c:pt>
                <c:pt idx="1170">
                  <c:v>1.5341047042592506E-2</c:v>
                </c:pt>
                <c:pt idx="1171">
                  <c:v>1.5722260440158689E-2</c:v>
                </c:pt>
                <c:pt idx="1172">
                  <c:v>1.5612255695146996E-2</c:v>
                </c:pt>
                <c:pt idx="1173">
                  <c:v>1.6050767192355968E-2</c:v>
                </c:pt>
                <c:pt idx="1174">
                  <c:v>1.6289740390010587E-2</c:v>
                </c:pt>
                <c:pt idx="1175">
                  <c:v>1.6387800146983857E-2</c:v>
                </c:pt>
                <c:pt idx="1176">
                  <c:v>1.5151849986895253E-2</c:v>
                </c:pt>
                <c:pt idx="1177">
                  <c:v>1.5429689944188045E-2</c:v>
                </c:pt>
                <c:pt idx="1178">
                  <c:v>1.5895170703957049E-2</c:v>
                </c:pt>
                <c:pt idx="1179">
                  <c:v>1.4990447866988129E-2</c:v>
                </c:pt>
                <c:pt idx="1180">
                  <c:v>1.5448024541674136E-2</c:v>
                </c:pt>
                <c:pt idx="1181">
                  <c:v>1.5884028606195033E-2</c:v>
                </c:pt>
                <c:pt idx="1182">
                  <c:v>1.6371625635742567E-2</c:v>
                </c:pt>
                <c:pt idx="1183">
                  <c:v>1.6680283884994377E-2</c:v>
                </c:pt>
                <c:pt idx="1184">
                  <c:v>1.7192066731828246E-2</c:v>
                </c:pt>
                <c:pt idx="1185">
                  <c:v>1.7303239727988442E-2</c:v>
                </c:pt>
                <c:pt idx="1186">
                  <c:v>1.6119369407853863E-2</c:v>
                </c:pt>
                <c:pt idx="1187">
                  <c:v>1.6325102929014332E-2</c:v>
                </c:pt>
                <c:pt idx="1188">
                  <c:v>1.6712996624126456E-2</c:v>
                </c:pt>
                <c:pt idx="1189">
                  <c:v>1.7226391617380762E-2</c:v>
                </c:pt>
                <c:pt idx="1190">
                  <c:v>1.7346590567892665E-2</c:v>
                </c:pt>
                <c:pt idx="1191">
                  <c:v>1.7864065105704957E-2</c:v>
                </c:pt>
                <c:pt idx="1192">
                  <c:v>1.8115753400124029E-2</c:v>
                </c:pt>
                <c:pt idx="1193">
                  <c:v>1.850072732708604E-2</c:v>
                </c:pt>
                <c:pt idx="1194">
                  <c:v>1.9079482982323707E-2</c:v>
                </c:pt>
                <c:pt idx="1195">
                  <c:v>1.9626158463161139E-2</c:v>
                </c:pt>
                <c:pt idx="1196">
                  <c:v>1.9987576356071443E-2</c:v>
                </c:pt>
                <c:pt idx="1197">
                  <c:v>2.0615610908457174E-2</c:v>
                </c:pt>
                <c:pt idx="1198">
                  <c:v>2.1263379095104395E-2</c:v>
                </c:pt>
                <c:pt idx="1199">
                  <c:v>2.1924067821080945E-2</c:v>
                </c:pt>
                <c:pt idx="1200">
                  <c:v>2.2544861245711326E-2</c:v>
                </c:pt>
                <c:pt idx="1201">
                  <c:v>2.2464907309033687E-2</c:v>
                </c:pt>
                <c:pt idx="1202">
                  <c:v>2.243839820075217E-2</c:v>
                </c:pt>
                <c:pt idx="1203">
                  <c:v>2.3101521353362596E-2</c:v>
                </c:pt>
                <c:pt idx="1204">
                  <c:v>2.3645384603277395E-2</c:v>
                </c:pt>
                <c:pt idx="1205">
                  <c:v>2.409977503992319E-2</c:v>
                </c:pt>
                <c:pt idx="1206">
                  <c:v>2.465563608892013E-2</c:v>
                </c:pt>
                <c:pt idx="1207">
                  <c:v>2.4931391631444474E-2</c:v>
                </c:pt>
                <c:pt idx="1208">
                  <c:v>2.5246297983156401E-2</c:v>
                </c:pt>
                <c:pt idx="1209">
                  <c:v>2.5841423215749577E-2</c:v>
                </c:pt>
                <c:pt idx="1210">
                  <c:v>2.0259959933919547E-2</c:v>
                </c:pt>
                <c:pt idx="1211">
                  <c:v>1.9054002822693379E-2</c:v>
                </c:pt>
                <c:pt idx="1212">
                  <c:v>1.9652032409317743E-2</c:v>
                </c:pt>
                <c:pt idx="1213">
                  <c:v>2.0269419724912776E-2</c:v>
                </c:pt>
                <c:pt idx="1214">
                  <c:v>1.8015546129720176E-2</c:v>
                </c:pt>
                <c:pt idx="1215">
                  <c:v>1.794603416763112E-2</c:v>
                </c:pt>
                <c:pt idx="1216">
                  <c:v>1.8508588479070217E-2</c:v>
                </c:pt>
                <c:pt idx="1217">
                  <c:v>1.5281420809493809E-2</c:v>
                </c:pt>
                <c:pt idx="1218">
                  <c:v>1.5469461135384662E-2</c:v>
                </c:pt>
                <c:pt idx="1219">
                  <c:v>1.5915043651553246E-2</c:v>
                </c:pt>
                <c:pt idx="1220">
                  <c:v>1.2168029571139077E-2</c:v>
                </c:pt>
                <c:pt idx="1221">
                  <c:v>1.2517343914412031E-2</c:v>
                </c:pt>
                <c:pt idx="1222">
                  <c:v>1.2596498737734989E-2</c:v>
                </c:pt>
                <c:pt idx="1223">
                  <c:v>1.2972899539973881E-2</c:v>
                </c:pt>
                <c:pt idx="1224">
                  <c:v>1.3027670785446912E-2</c:v>
                </c:pt>
                <c:pt idx="1225">
                  <c:v>1.2594927762516221E-2</c:v>
                </c:pt>
                <c:pt idx="1226">
                  <c:v>1.123537997363477E-2</c:v>
                </c:pt>
                <c:pt idx="1227">
                  <c:v>1.1257578241298982E-2</c:v>
                </c:pt>
                <c:pt idx="1228">
                  <c:v>1.1299818591587836E-2</c:v>
                </c:pt>
                <c:pt idx="1229">
                  <c:v>1.1654383506913309E-2</c:v>
                </c:pt>
                <c:pt idx="1230">
                  <c:v>1.2019736020133792E-2</c:v>
                </c:pt>
                <c:pt idx="1231">
                  <c:v>1.2337663453320971E-2</c:v>
                </c:pt>
                <c:pt idx="1232">
                  <c:v>1.267653571048963E-2</c:v>
                </c:pt>
                <c:pt idx="1233">
                  <c:v>1.3058940149121743E-2</c:v>
                </c:pt>
                <c:pt idx="1234">
                  <c:v>1.3269089303528277E-2</c:v>
                </c:pt>
                <c:pt idx="1235">
                  <c:v>1.3664823585606427E-2</c:v>
                </c:pt>
                <c:pt idx="1236">
                  <c:v>1.4043788468264691E-2</c:v>
                </c:pt>
                <c:pt idx="1237">
                  <c:v>1.4485016826631525E-2</c:v>
                </c:pt>
                <c:pt idx="1238">
                  <c:v>1.4650967725985807E-2</c:v>
                </c:pt>
                <c:pt idx="1239">
                  <c:v>1.4687822065963254E-2</c:v>
                </c:pt>
                <c:pt idx="1240">
                  <c:v>1.4988782316045959E-2</c:v>
                </c:pt>
                <c:pt idx="1241">
                  <c:v>1.4527118061451875E-2</c:v>
                </c:pt>
                <c:pt idx="1242">
                  <c:v>1.495851181492572E-2</c:v>
                </c:pt>
                <c:pt idx="1243">
                  <c:v>1.5004092947665783E-2</c:v>
                </c:pt>
                <c:pt idx="1244">
                  <c:v>1.5428626720334354E-2</c:v>
                </c:pt>
                <c:pt idx="1245">
                  <c:v>1.5754065554410616E-2</c:v>
                </c:pt>
                <c:pt idx="1246">
                  <c:v>1.4266185707377654E-2</c:v>
                </c:pt>
                <c:pt idx="1247">
                  <c:v>1.369476825864095E-2</c:v>
                </c:pt>
                <c:pt idx="1248">
                  <c:v>1.4092435891694908E-2</c:v>
                </c:pt>
                <c:pt idx="1249">
                  <c:v>1.4449799303937435E-2</c:v>
                </c:pt>
                <c:pt idx="1250">
                  <c:v>1.2496759253446812E-2</c:v>
                </c:pt>
                <c:pt idx="1251">
                  <c:v>1.2386147994861301E-2</c:v>
                </c:pt>
                <c:pt idx="1252">
                  <c:v>1.2752315758334791E-2</c:v>
                </c:pt>
                <c:pt idx="1253">
                  <c:v>1.3042147626922551E-2</c:v>
                </c:pt>
                <c:pt idx="1254">
                  <c:v>1.3346761164925064E-2</c:v>
                </c:pt>
                <c:pt idx="1255">
                  <c:v>1.3518206095911679E-2</c:v>
                </c:pt>
                <c:pt idx="1256">
                  <c:v>1.3733658617239965E-2</c:v>
                </c:pt>
                <c:pt idx="1257">
                  <c:v>1.3624005316079312E-2</c:v>
                </c:pt>
                <c:pt idx="1258">
                  <c:v>1.3676804465330318E-2</c:v>
                </c:pt>
                <c:pt idx="1259">
                  <c:v>1.4100152897611807E-2</c:v>
                </c:pt>
                <c:pt idx="1260">
                  <c:v>1.4462389810120478E-2</c:v>
                </c:pt>
                <c:pt idx="1261">
                  <c:v>1.4711244734879851E-2</c:v>
                </c:pt>
                <c:pt idx="1262">
                  <c:v>1.4693739853823938E-2</c:v>
                </c:pt>
                <c:pt idx="1263">
                  <c:v>1.5155435462009282E-2</c:v>
                </c:pt>
                <c:pt idx="1264">
                  <c:v>1.5631638125479189E-2</c:v>
                </c:pt>
                <c:pt idx="1265">
                  <c:v>1.6106396151771465E-2</c:v>
                </c:pt>
                <c:pt idx="1266">
                  <c:v>1.6549423083742382E-2</c:v>
                </c:pt>
                <c:pt idx="1267">
                  <c:v>1.7047561983023308E-2</c:v>
                </c:pt>
                <c:pt idx="1268">
                  <c:v>1.7583217618018992E-2</c:v>
                </c:pt>
                <c:pt idx="1269">
                  <c:v>1.8135704219691115E-2</c:v>
                </c:pt>
                <c:pt idx="1270">
                  <c:v>1.8374687015675396E-2</c:v>
                </c:pt>
                <c:pt idx="1271">
                  <c:v>1.8945722096380568E-2</c:v>
                </c:pt>
                <c:pt idx="1272">
                  <c:v>1.8281253329640906E-2</c:v>
                </c:pt>
                <c:pt idx="1273">
                  <c:v>1.8821955497575704E-2</c:v>
                </c:pt>
                <c:pt idx="1274">
                  <c:v>1.9397562598897949E-2</c:v>
                </c:pt>
                <c:pt idx="1275">
                  <c:v>1.9962472732837713E-2</c:v>
                </c:pt>
                <c:pt idx="1276">
                  <c:v>1.9573965087152211E-2</c:v>
                </c:pt>
                <c:pt idx="1277">
                  <c:v>1.914599872910178E-2</c:v>
                </c:pt>
                <c:pt idx="1278">
                  <c:v>1.9393529656861266E-2</c:v>
                </c:pt>
                <c:pt idx="1279">
                  <c:v>1.9042622449161373E-2</c:v>
                </c:pt>
                <c:pt idx="1280">
                  <c:v>1.9636563194634526E-2</c:v>
                </c:pt>
                <c:pt idx="1281">
                  <c:v>2.0017911454017549E-2</c:v>
                </c:pt>
                <c:pt idx="1282">
                  <c:v>2.0279825760387889E-2</c:v>
                </c:pt>
                <c:pt idx="1283">
                  <c:v>2.0830422106513032E-2</c:v>
                </c:pt>
                <c:pt idx="1284">
                  <c:v>2.1470650890925876E-2</c:v>
                </c:pt>
                <c:pt idx="1285">
                  <c:v>2.2080571999897144E-2</c:v>
                </c:pt>
                <c:pt idx="1286">
                  <c:v>2.187196953258954E-2</c:v>
                </c:pt>
                <c:pt idx="1287">
                  <c:v>2.2528655237184302E-2</c:v>
                </c:pt>
                <c:pt idx="1288">
                  <c:v>2.3098478178325239E-2</c:v>
                </c:pt>
                <c:pt idx="1289">
                  <c:v>2.3376505689962516E-2</c:v>
                </c:pt>
                <c:pt idx="1290">
                  <c:v>2.3530882366397186E-2</c:v>
                </c:pt>
                <c:pt idx="1291">
                  <c:v>2.144471217961854E-2</c:v>
                </c:pt>
                <c:pt idx="1292">
                  <c:v>2.2062765977171286E-2</c:v>
                </c:pt>
                <c:pt idx="1293">
                  <c:v>2.272434501636033E-2</c:v>
                </c:pt>
                <c:pt idx="1294">
                  <c:v>2.3438272002274073E-2</c:v>
                </c:pt>
                <c:pt idx="1295">
                  <c:v>2.399004671296838E-2</c:v>
                </c:pt>
                <c:pt idx="1296">
                  <c:v>2.4600074327076706E-2</c:v>
                </c:pt>
                <c:pt idx="1297">
                  <c:v>2.4837410533700859E-2</c:v>
                </c:pt>
                <c:pt idx="1298">
                  <c:v>2.5436767196161652E-2</c:v>
                </c:pt>
                <c:pt idx="1299">
                  <c:v>2.6215189118837398E-2</c:v>
                </c:pt>
                <c:pt idx="1300">
                  <c:v>2.6842951483012432E-2</c:v>
                </c:pt>
                <c:pt idx="1301">
                  <c:v>2.73188544086106E-2</c:v>
                </c:pt>
                <c:pt idx="1302">
                  <c:v>2.1755514745958441E-2</c:v>
                </c:pt>
                <c:pt idx="1303">
                  <c:v>2.2249510688950109E-2</c:v>
                </c:pt>
                <c:pt idx="1304">
                  <c:v>2.1830356708946962E-2</c:v>
                </c:pt>
                <c:pt idx="1305">
                  <c:v>2.2496935729514105E-2</c:v>
                </c:pt>
                <c:pt idx="1306">
                  <c:v>2.0303394257642451E-2</c:v>
                </c:pt>
                <c:pt idx="1307">
                  <c:v>2.0501915477047175E-2</c:v>
                </c:pt>
                <c:pt idx="1308">
                  <c:v>2.1141732115970171E-2</c:v>
                </c:pt>
                <c:pt idx="1309">
                  <c:v>2.1234874616046076E-2</c:v>
                </c:pt>
                <c:pt idx="1310">
                  <c:v>1.6435219088614807E-2</c:v>
                </c:pt>
                <c:pt idx="1311">
                  <c:v>1.5439830298181757E-2</c:v>
                </c:pt>
                <c:pt idx="1312">
                  <c:v>1.5404877547388023E-2</c:v>
                </c:pt>
                <c:pt idx="1313">
                  <c:v>1.5855836730446448E-2</c:v>
                </c:pt>
                <c:pt idx="1314">
                  <c:v>1.6242579983285321E-2</c:v>
                </c:pt>
                <c:pt idx="1315">
                  <c:v>1.6617447810571357E-2</c:v>
                </c:pt>
                <c:pt idx="1316">
                  <c:v>1.6816709372736761E-2</c:v>
                </c:pt>
                <c:pt idx="1317">
                  <c:v>1.7303377623345769E-2</c:v>
                </c:pt>
                <c:pt idx="1318">
                  <c:v>1.7284422553166968E-2</c:v>
                </c:pt>
                <c:pt idx="1319">
                  <c:v>1.6252212703281938E-2</c:v>
                </c:pt>
                <c:pt idx="1320">
                  <c:v>1.66691916036402E-2</c:v>
                </c:pt>
                <c:pt idx="1321">
                  <c:v>1.6802450197678159E-2</c:v>
                </c:pt>
                <c:pt idx="1322">
                  <c:v>1.7263548721380553E-2</c:v>
                </c:pt>
                <c:pt idx="1323">
                  <c:v>1.7370085211255284E-2</c:v>
                </c:pt>
                <c:pt idx="1324">
                  <c:v>1.7913235923880003E-2</c:v>
                </c:pt>
                <c:pt idx="1325">
                  <c:v>1.8084403362570313E-2</c:v>
                </c:pt>
                <c:pt idx="1326">
                  <c:v>1.8209210456233735E-2</c:v>
                </c:pt>
                <c:pt idx="1327">
                  <c:v>1.8041731266675597E-2</c:v>
                </c:pt>
                <c:pt idx="1328">
                  <c:v>1.8602315622571121E-2</c:v>
                </c:pt>
                <c:pt idx="1329">
                  <c:v>1.9045713940202335E-2</c:v>
                </c:pt>
                <c:pt idx="1330">
                  <c:v>1.9643095651568902E-2</c:v>
                </c:pt>
                <c:pt idx="1331">
                  <c:v>2.0225431505245233E-2</c:v>
                </c:pt>
                <c:pt idx="1332">
                  <c:v>1.750581352602033E-2</c:v>
                </c:pt>
                <c:pt idx="1333">
                  <c:v>1.6303130742472725E-2</c:v>
                </c:pt>
                <c:pt idx="1334">
                  <c:v>1.6815344194907465E-2</c:v>
                </c:pt>
                <c:pt idx="1335">
                  <c:v>1.7302281212060292E-2</c:v>
                </c:pt>
                <c:pt idx="1336">
                  <c:v>1.775605706978077E-2</c:v>
                </c:pt>
                <c:pt idx="1337">
                  <c:v>1.4626723647473428E-2</c:v>
                </c:pt>
                <c:pt idx="1338">
                  <c:v>1.4493756455245222E-2</c:v>
                </c:pt>
                <c:pt idx="1339">
                  <c:v>1.4948707911235856E-2</c:v>
                </c:pt>
                <c:pt idx="1340">
                  <c:v>1.541124414316818E-2</c:v>
                </c:pt>
                <c:pt idx="1341">
                  <c:v>1.5705090348931007E-2</c:v>
                </c:pt>
                <c:pt idx="1342">
                  <c:v>1.6182991001864364E-2</c:v>
                </c:pt>
                <c:pt idx="1343">
                  <c:v>1.6213218962034596E-2</c:v>
                </c:pt>
                <c:pt idx="1344">
                  <c:v>1.6557812804330441E-2</c:v>
                </c:pt>
                <c:pt idx="1345">
                  <c:v>1.7010514701432812E-2</c:v>
                </c:pt>
                <c:pt idx="1346">
                  <c:v>1.7266612451981248E-2</c:v>
                </c:pt>
                <c:pt idx="1347">
                  <c:v>1.7308690780394376E-2</c:v>
                </c:pt>
                <c:pt idx="1348">
                  <c:v>1.7689605428982361E-2</c:v>
                </c:pt>
                <c:pt idx="1349">
                  <c:v>1.8164870461773258E-2</c:v>
                </c:pt>
                <c:pt idx="1350">
                  <c:v>1.8696048256353785E-2</c:v>
                </c:pt>
                <c:pt idx="1351">
                  <c:v>1.9250466644531575E-2</c:v>
                </c:pt>
                <c:pt idx="1352">
                  <c:v>1.9501532688788625E-2</c:v>
                </c:pt>
                <c:pt idx="1353">
                  <c:v>2.010983982069469E-2</c:v>
                </c:pt>
                <c:pt idx="1354">
                  <c:v>2.0688099626933507E-2</c:v>
                </c:pt>
                <c:pt idx="1355">
                  <c:v>2.0363908317640084E-2</c:v>
                </c:pt>
                <c:pt idx="1356">
                  <c:v>2.0963313917285748E-2</c:v>
                </c:pt>
                <c:pt idx="1357">
                  <c:v>2.037470153663731E-2</c:v>
                </c:pt>
                <c:pt idx="1358">
                  <c:v>2.0671300249593124E-2</c:v>
                </c:pt>
                <c:pt idx="1359">
                  <c:v>2.1096250070717856E-2</c:v>
                </c:pt>
                <c:pt idx="1360">
                  <c:v>2.1425704530170391E-2</c:v>
                </c:pt>
                <c:pt idx="1361">
                  <c:v>2.1972512036004178E-2</c:v>
                </c:pt>
                <c:pt idx="1362">
                  <c:v>2.2656870121730208E-2</c:v>
                </c:pt>
                <c:pt idx="1363">
                  <c:v>2.3291017369942251E-2</c:v>
                </c:pt>
                <c:pt idx="1364">
                  <c:v>2.3951672657268844E-2</c:v>
                </c:pt>
                <c:pt idx="1365">
                  <c:v>2.4649525205605018E-2</c:v>
                </c:pt>
                <c:pt idx="1366">
                  <c:v>2.1491738971854555E-2</c:v>
                </c:pt>
                <c:pt idx="1367">
                  <c:v>2.2115333010689363E-2</c:v>
                </c:pt>
                <c:pt idx="1368">
                  <c:v>2.2790045904457695E-2</c:v>
                </c:pt>
                <c:pt idx="1369">
                  <c:v>2.3359462242343039E-2</c:v>
                </c:pt>
                <c:pt idx="1370">
                  <c:v>2.2165971117855687E-2</c:v>
                </c:pt>
                <c:pt idx="1371">
                  <c:v>2.1332724472192872E-2</c:v>
                </c:pt>
                <c:pt idx="1372">
                  <c:v>2.0108660421459517E-2</c:v>
                </c:pt>
                <c:pt idx="1373">
                  <c:v>1.7823166019963432E-2</c:v>
                </c:pt>
                <c:pt idx="1374">
                  <c:v>1.6883875956504098E-2</c:v>
                </c:pt>
                <c:pt idx="1375">
                  <c:v>1.620714107302627E-2</c:v>
                </c:pt>
                <c:pt idx="1376">
                  <c:v>1.6715056226509459E-2</c:v>
                </c:pt>
                <c:pt idx="1377">
                  <c:v>1.7044418421467037E-2</c:v>
                </c:pt>
                <c:pt idx="1378">
                  <c:v>1.7575938724375465E-2</c:v>
                </c:pt>
                <c:pt idx="1379">
                  <c:v>1.8084218383275799E-2</c:v>
                </c:pt>
                <c:pt idx="1380">
                  <c:v>1.8549000049494786E-2</c:v>
                </c:pt>
                <c:pt idx="1381">
                  <c:v>1.8243122192762556E-2</c:v>
                </c:pt>
                <c:pt idx="1382">
                  <c:v>1.8767220075465132E-2</c:v>
                </c:pt>
                <c:pt idx="1383">
                  <c:v>1.9154716884406654E-2</c:v>
                </c:pt>
                <c:pt idx="1384">
                  <c:v>1.9672939128014998E-2</c:v>
                </c:pt>
                <c:pt idx="1385">
                  <c:v>2.0208471045498715E-2</c:v>
                </c:pt>
                <c:pt idx="1386">
                  <c:v>2.0572151409727797E-2</c:v>
                </c:pt>
                <c:pt idx="1387">
                  <c:v>2.1204362668985011E-2</c:v>
                </c:pt>
                <c:pt idx="1388">
                  <c:v>2.1861020889143622E-2</c:v>
                </c:pt>
                <c:pt idx="1389">
                  <c:v>2.2493513258658435E-2</c:v>
                </c:pt>
                <c:pt idx="1390">
                  <c:v>2.3060848916488109E-2</c:v>
                </c:pt>
                <c:pt idx="1391">
                  <c:v>2.3731381019112076E-2</c:v>
                </c:pt>
                <c:pt idx="1392">
                  <c:v>2.409317539192625E-2</c:v>
                </c:pt>
                <c:pt idx="1393">
                  <c:v>2.473817277684541E-2</c:v>
                </c:pt>
                <c:pt idx="1394">
                  <c:v>2.4898600136671906E-2</c:v>
                </c:pt>
                <c:pt idx="1395">
                  <c:v>2.5676273975886527E-2</c:v>
                </c:pt>
                <c:pt idx="1396">
                  <c:v>2.6478507190787468E-2</c:v>
                </c:pt>
                <c:pt idx="1397">
                  <c:v>2.7137329729958762E-2</c:v>
                </c:pt>
                <c:pt idx="1398">
                  <c:v>2.7138070776164848E-2</c:v>
                </c:pt>
                <c:pt idx="1399">
                  <c:v>2.7545604955717076E-2</c:v>
                </c:pt>
                <c:pt idx="1400">
                  <c:v>2.6938685567842111E-2</c:v>
                </c:pt>
                <c:pt idx="1401">
                  <c:v>2.7557684874384175E-2</c:v>
                </c:pt>
                <c:pt idx="1402">
                  <c:v>2.8248646406449768E-2</c:v>
                </c:pt>
                <c:pt idx="1403">
                  <c:v>2.9132185828359913E-2</c:v>
                </c:pt>
                <c:pt idx="1404">
                  <c:v>3.0025709330916275E-2</c:v>
                </c:pt>
                <c:pt idx="1405">
                  <c:v>3.0952435443394519E-2</c:v>
                </c:pt>
                <c:pt idx="1406">
                  <c:v>3.1727695717136142E-2</c:v>
                </c:pt>
                <c:pt idx="1407">
                  <c:v>3.2717663788292994E-2</c:v>
                </c:pt>
                <c:pt idx="1408">
                  <c:v>3.3314966733112079E-2</c:v>
                </c:pt>
                <c:pt idx="1409">
                  <c:v>3.0213108467475932E-2</c:v>
                </c:pt>
                <c:pt idx="1410">
                  <c:v>3.1148213427870993E-2</c:v>
                </c:pt>
                <c:pt idx="1411">
                  <c:v>3.1301924146305768E-2</c:v>
                </c:pt>
                <c:pt idx="1412">
                  <c:v>3.1544855878240949E-2</c:v>
                </c:pt>
                <c:pt idx="1413">
                  <c:v>3.1937255378456618E-2</c:v>
                </c:pt>
                <c:pt idx="1414">
                  <c:v>3.2930201746293186E-2</c:v>
                </c:pt>
                <c:pt idx="1415">
                  <c:v>3.1951077770009044E-2</c:v>
                </c:pt>
                <c:pt idx="1416">
                  <c:v>3.0932093582960892E-2</c:v>
                </c:pt>
                <c:pt idx="1417">
                  <c:v>3.1904018508297542E-2</c:v>
                </c:pt>
                <c:pt idx="1418">
                  <c:v>3.2286138164924719E-2</c:v>
                </c:pt>
                <c:pt idx="1419">
                  <c:v>3.3263109401622075E-2</c:v>
                </c:pt>
                <c:pt idx="1420">
                  <c:v>3.1730374390083728E-2</c:v>
                </c:pt>
                <c:pt idx="1421">
                  <c:v>3.1985543971373563E-2</c:v>
                </c:pt>
                <c:pt idx="1422">
                  <c:v>3.2980725130845961E-2</c:v>
                </c:pt>
                <c:pt idx="1423">
                  <c:v>3.4016685411252655E-2</c:v>
                </c:pt>
                <c:pt idx="1424">
                  <c:v>3.5069736292885026E-2</c:v>
                </c:pt>
                <c:pt idx="1425">
                  <c:v>3.6120713309765573E-2</c:v>
                </c:pt>
                <c:pt idx="1426">
                  <c:v>3.7244655671375679E-2</c:v>
                </c:pt>
                <c:pt idx="1427">
                  <c:v>3.3635235954640463E-2</c:v>
                </c:pt>
                <c:pt idx="1428">
                  <c:v>3.4482847094065405E-2</c:v>
                </c:pt>
                <c:pt idx="1429">
                  <c:v>3.503468330996453E-2</c:v>
                </c:pt>
                <c:pt idx="1430">
                  <c:v>3.4336177514500126E-2</c:v>
                </c:pt>
                <c:pt idx="1431">
                  <c:v>3.5031422070896011E-2</c:v>
                </c:pt>
                <c:pt idx="1432">
                  <c:v>3.5797901982680499E-2</c:v>
                </c:pt>
                <c:pt idx="1433">
                  <c:v>3.6377702716465635E-2</c:v>
                </c:pt>
                <c:pt idx="1434">
                  <c:v>3.7034441948265343E-2</c:v>
                </c:pt>
                <c:pt idx="1435">
                  <c:v>3.6355644926631472E-2</c:v>
                </c:pt>
                <c:pt idx="1436">
                  <c:v>3.6781846590020657E-2</c:v>
                </c:pt>
                <c:pt idx="1437">
                  <c:v>3.6875837463761656E-2</c:v>
                </c:pt>
                <c:pt idx="1438">
                  <c:v>3.8034522231072933E-2</c:v>
                </c:pt>
                <c:pt idx="1439">
                  <c:v>3.8828435962288611E-2</c:v>
                </c:pt>
                <c:pt idx="1440">
                  <c:v>3.8042232874011567E-2</c:v>
                </c:pt>
                <c:pt idx="1441">
                  <c:v>3.8692303986827957E-2</c:v>
                </c:pt>
                <c:pt idx="1442">
                  <c:v>3.8518564895864582E-2</c:v>
                </c:pt>
                <c:pt idx="1443">
                  <c:v>3.9643981736245691E-2</c:v>
                </c:pt>
                <c:pt idx="1444">
                  <c:v>4.0849129428737502E-2</c:v>
                </c:pt>
                <c:pt idx="1445">
                  <c:v>4.2117428056082797E-2</c:v>
                </c:pt>
                <c:pt idx="1446">
                  <c:v>4.1752736739808047E-2</c:v>
                </c:pt>
                <c:pt idx="1447">
                  <c:v>4.300402783180883E-2</c:v>
                </c:pt>
                <c:pt idx="1448">
                  <c:v>4.2004446211018183E-2</c:v>
                </c:pt>
                <c:pt idx="1449">
                  <c:v>4.3311382635653303E-2</c:v>
                </c:pt>
                <c:pt idx="1450">
                  <c:v>4.2305891738155292E-2</c:v>
                </c:pt>
                <c:pt idx="1451">
                  <c:v>4.3517615436071327E-2</c:v>
                </c:pt>
                <c:pt idx="1452">
                  <c:v>4.4884993144613201E-2</c:v>
                </c:pt>
                <c:pt idx="1453">
                  <c:v>4.6295335566633719E-2</c:v>
                </c:pt>
                <c:pt idx="1454">
                  <c:v>4.6783632411351306E-2</c:v>
                </c:pt>
                <c:pt idx="1455">
                  <c:v>4.8246311140316356E-2</c:v>
                </c:pt>
                <c:pt idx="1456">
                  <c:v>4.9622892661068632E-2</c:v>
                </c:pt>
                <c:pt idx="1457">
                  <c:v>4.475091537912982E-2</c:v>
                </c:pt>
                <c:pt idx="1458">
                  <c:v>4.6138759729458065E-2</c:v>
                </c:pt>
                <c:pt idx="1459">
                  <c:v>4.7561878451207421E-2</c:v>
                </c:pt>
                <c:pt idx="1460">
                  <c:v>4.7676553058378431E-2</c:v>
                </c:pt>
                <c:pt idx="1461">
                  <c:v>4.8886366559414786E-2</c:v>
                </c:pt>
                <c:pt idx="1462">
                  <c:v>5.0420247900230628E-2</c:v>
                </c:pt>
                <c:pt idx="1463">
                  <c:v>5.1451947078715886E-2</c:v>
                </c:pt>
                <c:pt idx="1464">
                  <c:v>5.3029108230547906E-2</c:v>
                </c:pt>
                <c:pt idx="1465">
                  <c:v>5.309107113154711E-2</c:v>
                </c:pt>
                <c:pt idx="1466">
                  <c:v>4.6002306518964191E-2</c:v>
                </c:pt>
                <c:pt idx="1467">
                  <c:v>4.7431104494337031E-2</c:v>
                </c:pt>
                <c:pt idx="1468">
                  <c:v>4.7664389071306185E-2</c:v>
                </c:pt>
                <c:pt idx="1469">
                  <c:v>4.9161888389581285E-2</c:v>
                </c:pt>
                <c:pt idx="1470">
                  <c:v>4.8665372949479604E-2</c:v>
                </c:pt>
                <c:pt idx="1471">
                  <c:v>4.9922952897120058E-2</c:v>
                </c:pt>
                <c:pt idx="1472">
                  <c:v>3.9847121389899737E-2</c:v>
                </c:pt>
                <c:pt idx="1473">
                  <c:v>4.094606151860012E-2</c:v>
                </c:pt>
                <c:pt idx="1474">
                  <c:v>3.4157436770524824E-2</c:v>
                </c:pt>
                <c:pt idx="1475">
                  <c:v>3.3940501244427254E-2</c:v>
                </c:pt>
                <c:pt idx="1476">
                  <c:v>3.4007205903134809E-2</c:v>
                </c:pt>
                <c:pt idx="1477">
                  <c:v>1.8130638145848085E-2</c:v>
                </c:pt>
                <c:pt idx="1478">
                  <c:v>1.8550972739080837E-2</c:v>
                </c:pt>
                <c:pt idx="1479">
                  <c:v>1.8232340340780855E-2</c:v>
                </c:pt>
                <c:pt idx="1480">
                  <c:v>1.7277624546940099E-2</c:v>
                </c:pt>
                <c:pt idx="1481">
                  <c:v>1.7581398397730704E-2</c:v>
                </c:pt>
                <c:pt idx="1482">
                  <c:v>1.7798903737457711E-2</c:v>
                </c:pt>
                <c:pt idx="1483">
                  <c:v>1.811061335688428E-2</c:v>
                </c:pt>
                <c:pt idx="1484">
                  <c:v>1.7837288921356553E-2</c:v>
                </c:pt>
                <c:pt idx="1485">
                  <c:v>1.8360882709982065E-2</c:v>
                </c:pt>
                <c:pt idx="1486">
                  <c:v>1.8765070241292391E-2</c:v>
                </c:pt>
                <c:pt idx="1487">
                  <c:v>1.5391021906274354E-2</c:v>
                </c:pt>
                <c:pt idx="1488">
                  <c:v>1.5002336297227747E-2</c:v>
                </c:pt>
                <c:pt idx="1489">
                  <c:v>1.5411029488497013E-2</c:v>
                </c:pt>
                <c:pt idx="1490">
                  <c:v>1.5892955109807261E-2</c:v>
                </c:pt>
                <c:pt idx="1491">
                  <c:v>1.5620917091306852E-2</c:v>
                </c:pt>
                <c:pt idx="1492">
                  <c:v>1.5918163849148875E-2</c:v>
                </c:pt>
                <c:pt idx="1493">
                  <c:v>1.6284821763168818E-2</c:v>
                </c:pt>
                <c:pt idx="1494">
                  <c:v>1.6512192652215218E-2</c:v>
                </c:pt>
                <c:pt idx="1495">
                  <c:v>1.2602802098750695E-2</c:v>
                </c:pt>
                <c:pt idx="1496">
                  <c:v>1.2847594373738867E-2</c:v>
                </c:pt>
                <c:pt idx="1497">
                  <c:v>1.279912152444327E-2</c:v>
                </c:pt>
                <c:pt idx="1498">
                  <c:v>1.1654219113421236E-2</c:v>
                </c:pt>
                <c:pt idx="1499">
                  <c:v>1.2014369366888156E-2</c:v>
                </c:pt>
                <c:pt idx="1500">
                  <c:v>1.112948508966459E-2</c:v>
                </c:pt>
                <c:pt idx="1501">
                  <c:v>1.1348947802163861E-2</c:v>
                </c:pt>
                <c:pt idx="1502">
                  <c:v>1.1704494980822237E-2</c:v>
                </c:pt>
                <c:pt idx="1503">
                  <c:v>1.11218896903312E-2</c:v>
                </c:pt>
                <c:pt idx="1504">
                  <c:v>1.0839961982598078E-2</c:v>
                </c:pt>
                <c:pt idx="1505">
                  <c:v>1.1169741199144934E-2</c:v>
                </c:pt>
                <c:pt idx="1506">
                  <c:v>1.0575567156218673E-2</c:v>
                </c:pt>
                <c:pt idx="1507">
                  <c:v>1.0325282827736055E-2</c:v>
                </c:pt>
                <c:pt idx="1508">
                  <c:v>1.0315655191011942E-2</c:v>
                </c:pt>
                <c:pt idx="1509">
                  <c:v>9.4772424159463922E-3</c:v>
                </c:pt>
                <c:pt idx="1510">
                  <c:v>9.7132183872317025E-3</c:v>
                </c:pt>
                <c:pt idx="1511">
                  <c:v>9.9286378709946294E-3</c:v>
                </c:pt>
                <c:pt idx="1512">
                  <c:v>9.9511290049144798E-3</c:v>
                </c:pt>
                <c:pt idx="1513">
                  <c:v>1.0193052711931541E-2</c:v>
                </c:pt>
                <c:pt idx="1514">
                  <c:v>1.0300364426239762E-2</c:v>
                </c:pt>
                <c:pt idx="1515">
                  <c:v>9.632888169048278E-3</c:v>
                </c:pt>
                <c:pt idx="1516">
                  <c:v>9.8205328191344598E-3</c:v>
                </c:pt>
                <c:pt idx="1517">
                  <c:v>9.6601462321489334E-3</c:v>
                </c:pt>
                <c:pt idx="1518">
                  <c:v>9.9041190330898532E-3</c:v>
                </c:pt>
                <c:pt idx="1519">
                  <c:v>9.7264265797809592E-3</c:v>
                </c:pt>
                <c:pt idx="1520">
                  <c:v>9.485945652469966E-3</c:v>
                </c:pt>
                <c:pt idx="1521">
                  <c:v>8.6133565138321894E-3</c:v>
                </c:pt>
                <c:pt idx="1522">
                  <c:v>8.7355436007664055E-3</c:v>
                </c:pt>
                <c:pt idx="1523">
                  <c:v>8.4624764737114035E-3</c:v>
                </c:pt>
                <c:pt idx="1524">
                  <c:v>8.0045257974803077E-3</c:v>
                </c:pt>
                <c:pt idx="1525">
                  <c:v>8.2560380024681457E-3</c:v>
                </c:pt>
                <c:pt idx="1526">
                  <c:v>8.515453000858729E-3</c:v>
                </c:pt>
                <c:pt idx="1527">
                  <c:v>8.7787015276951669E-3</c:v>
                </c:pt>
                <c:pt idx="1528">
                  <c:v>9.0539509234717642E-3</c:v>
                </c:pt>
                <c:pt idx="1529">
                  <c:v>9.3384373403508272E-3</c:v>
                </c:pt>
                <c:pt idx="1530">
                  <c:v>9.6318626745049742E-3</c:v>
                </c:pt>
                <c:pt idx="1531">
                  <c:v>9.9345077986416636E-3</c:v>
                </c:pt>
                <c:pt idx="1532">
                  <c:v>1.0108875154083577E-2</c:v>
                </c:pt>
                <c:pt idx="1533">
                  <c:v>1.0388837116107457E-2</c:v>
                </c:pt>
                <c:pt idx="1534">
                  <c:v>1.0307252708920732E-2</c:v>
                </c:pt>
                <c:pt idx="1535">
                  <c:v>1.0629788669733088E-2</c:v>
                </c:pt>
                <c:pt idx="1536">
                  <c:v>1.0675390746935494E-2</c:v>
                </c:pt>
                <c:pt idx="1537">
                  <c:v>1.1010774456643224E-2</c:v>
                </c:pt>
                <c:pt idx="1538">
                  <c:v>1.0592716354665238E-2</c:v>
                </c:pt>
                <c:pt idx="1539">
                  <c:v>1.0822374961272247E-2</c:v>
                </c:pt>
                <c:pt idx="1540">
                  <c:v>1.0482474330384741E-2</c:v>
                </c:pt>
                <c:pt idx="1541">
                  <c:v>1.079402188970776E-2</c:v>
                </c:pt>
                <c:pt idx="1542">
                  <c:v>1.1048372519217271E-2</c:v>
                </c:pt>
                <c:pt idx="1543">
                  <c:v>1.1111538358444457E-2</c:v>
                </c:pt>
                <c:pt idx="1544">
                  <c:v>1.1416230882461192E-2</c:v>
                </c:pt>
                <c:pt idx="1545">
                  <c:v>1.1551993440106637E-2</c:v>
                </c:pt>
                <c:pt idx="1546">
                  <c:v>1.1914971467928264E-2</c:v>
                </c:pt>
                <c:pt idx="1547">
                  <c:v>1.1582703197241079E-2</c:v>
                </c:pt>
                <c:pt idx="1548">
                  <c:v>1.1907792500686541E-2</c:v>
                </c:pt>
                <c:pt idx="1549">
                  <c:v>1.1648606571722148E-2</c:v>
                </c:pt>
                <c:pt idx="1550">
                  <c:v>1.158392606033954E-2</c:v>
                </c:pt>
                <c:pt idx="1551">
                  <c:v>1.1778223887728674E-2</c:v>
                </c:pt>
                <c:pt idx="1552">
                  <c:v>1.2141431658435712E-2</c:v>
                </c:pt>
                <c:pt idx="1553">
                  <c:v>1.2322114104088811E-2</c:v>
                </c:pt>
                <c:pt idx="1554">
                  <c:v>1.2694154879198397E-2</c:v>
                </c:pt>
                <c:pt idx="1555">
                  <c:v>1.3090804500168411E-2</c:v>
                </c:pt>
                <c:pt idx="1556">
                  <c:v>1.3453850415232903E-2</c:v>
                </c:pt>
                <c:pt idx="1557">
                  <c:v>1.2749100576208991E-2</c:v>
                </c:pt>
                <c:pt idx="1558">
                  <c:v>1.2246117643102551E-2</c:v>
                </c:pt>
                <c:pt idx="1559">
                  <c:v>1.2552507773680756E-2</c:v>
                </c:pt>
                <c:pt idx="1560">
                  <c:v>1.2441769118264549E-2</c:v>
                </c:pt>
                <c:pt idx="1561">
                  <c:v>1.2818356591297935E-2</c:v>
                </c:pt>
                <c:pt idx="1562">
                  <c:v>1.3212733837476615E-2</c:v>
                </c:pt>
                <c:pt idx="1563">
                  <c:v>1.3469932385447934E-2</c:v>
                </c:pt>
                <c:pt idx="1564">
                  <c:v>1.3284695503502815E-2</c:v>
                </c:pt>
                <c:pt idx="1565">
                  <c:v>1.3537141878061498E-2</c:v>
                </c:pt>
                <c:pt idx="1566">
                  <c:v>1.3182996021701169E-2</c:v>
                </c:pt>
                <c:pt idx="1567">
                  <c:v>1.1600154463115247E-2</c:v>
                </c:pt>
                <c:pt idx="1568">
                  <c:v>1.1668245325802415E-2</c:v>
                </c:pt>
                <c:pt idx="1569">
                  <c:v>1.1941259466824169E-2</c:v>
                </c:pt>
                <c:pt idx="1570">
                  <c:v>1.1981205570516429E-2</c:v>
                </c:pt>
                <c:pt idx="1571">
                  <c:v>1.2355771872888655E-2</c:v>
                </c:pt>
                <c:pt idx="1572">
                  <c:v>1.2633917991716192E-2</c:v>
                </c:pt>
                <c:pt idx="1573">
                  <c:v>1.2901757387883447E-2</c:v>
                </c:pt>
                <c:pt idx="1574">
                  <c:v>1.3292521171579239E-2</c:v>
                </c:pt>
                <c:pt idx="1575">
                  <c:v>1.3563983277943713E-2</c:v>
                </c:pt>
                <c:pt idx="1576">
                  <c:v>1.385534159902365E-2</c:v>
                </c:pt>
                <c:pt idx="1577">
                  <c:v>1.4166889537241599E-2</c:v>
                </c:pt>
                <c:pt idx="1578">
                  <c:v>1.4590881382850966E-2</c:v>
                </c:pt>
                <c:pt idx="1579">
                  <c:v>1.5012515426171318E-2</c:v>
                </c:pt>
                <c:pt idx="1580">
                  <c:v>1.5158756314514027E-2</c:v>
                </c:pt>
                <c:pt idx="1581">
                  <c:v>1.2738751786966117E-2</c:v>
                </c:pt>
                <c:pt idx="1582">
                  <c:v>1.2792207339892199E-2</c:v>
                </c:pt>
                <c:pt idx="1583">
                  <c:v>1.1332035222019888E-2</c:v>
                </c:pt>
                <c:pt idx="1584">
                  <c:v>1.126479138477697E-2</c:v>
                </c:pt>
                <c:pt idx="1585">
                  <c:v>1.1466295746704424E-2</c:v>
                </c:pt>
                <c:pt idx="1586">
                  <c:v>1.1233868161144739E-2</c:v>
                </c:pt>
                <c:pt idx="1587">
                  <c:v>1.147902999474012E-2</c:v>
                </c:pt>
                <c:pt idx="1588">
                  <c:v>1.1433241948718136E-2</c:v>
                </c:pt>
                <c:pt idx="1589">
                  <c:v>1.1792488655295478E-2</c:v>
                </c:pt>
                <c:pt idx="1590">
                  <c:v>1.1455819506279058E-2</c:v>
                </c:pt>
                <c:pt idx="1591">
                  <c:v>1.1672638687851431E-2</c:v>
                </c:pt>
                <c:pt idx="1592">
                  <c:v>1.165960276350355E-2</c:v>
                </c:pt>
                <c:pt idx="1593">
                  <c:v>1.1570293769307332E-2</c:v>
                </c:pt>
                <c:pt idx="1594">
                  <c:v>1.1918834428671836E-2</c:v>
                </c:pt>
                <c:pt idx="1595">
                  <c:v>1.2292757032458686E-2</c:v>
                </c:pt>
                <c:pt idx="1596">
                  <c:v>1.2553200641627031E-2</c:v>
                </c:pt>
                <c:pt idx="1597">
                  <c:v>1.1908424102474597E-2</c:v>
                </c:pt>
                <c:pt idx="1598">
                  <c:v>1.225270736351085E-2</c:v>
                </c:pt>
                <c:pt idx="1599">
                  <c:v>1.2602862954368842E-2</c:v>
                </c:pt>
                <c:pt idx="1600">
                  <c:v>1.2997919836261754E-2</c:v>
                </c:pt>
                <c:pt idx="1601">
                  <c:v>1.3223078302951155E-2</c:v>
                </c:pt>
                <c:pt idx="1602">
                  <c:v>1.3631922045086838E-2</c:v>
                </c:pt>
                <c:pt idx="1603">
                  <c:v>1.3775222007850424E-2</c:v>
                </c:pt>
                <c:pt idx="1604">
                  <c:v>1.3822050297366157E-2</c:v>
                </c:pt>
                <c:pt idx="1605">
                  <c:v>1.4164645004085876E-2</c:v>
                </c:pt>
                <c:pt idx="1606">
                  <c:v>1.425720488246795E-2</c:v>
                </c:pt>
                <c:pt idx="1607">
                  <c:v>1.3971252576678354E-2</c:v>
                </c:pt>
                <c:pt idx="1608">
                  <c:v>1.4404544920341891E-2</c:v>
                </c:pt>
                <c:pt idx="1609">
                  <c:v>1.4160291554091575E-2</c:v>
                </c:pt>
                <c:pt idx="1610">
                  <c:v>1.4176287615125406E-2</c:v>
                </c:pt>
                <c:pt idx="1611">
                  <c:v>1.461956590115375E-2</c:v>
                </c:pt>
                <c:pt idx="1612">
                  <c:v>1.4898892634532649E-2</c:v>
                </c:pt>
                <c:pt idx="1613">
                  <c:v>1.4975162406892378E-2</c:v>
                </c:pt>
                <c:pt idx="1614">
                  <c:v>1.5281152337212269E-2</c:v>
                </c:pt>
                <c:pt idx="1615">
                  <c:v>1.5750056725968083E-2</c:v>
                </c:pt>
                <c:pt idx="1616">
                  <c:v>1.6222812550571012E-2</c:v>
                </c:pt>
                <c:pt idx="1617">
                  <c:v>1.634782899002717E-2</c:v>
                </c:pt>
                <c:pt idx="1618">
                  <c:v>1.4506701966163183E-2</c:v>
                </c:pt>
                <c:pt idx="1619">
                  <c:v>1.4962002668397376E-2</c:v>
                </c:pt>
                <c:pt idx="1620">
                  <c:v>1.4868264354981252E-2</c:v>
                </c:pt>
                <c:pt idx="1621">
                  <c:v>1.5162187038247841E-2</c:v>
                </c:pt>
                <c:pt idx="1622">
                  <c:v>1.5257523617625954E-2</c:v>
                </c:pt>
                <c:pt idx="1623">
                  <c:v>1.5533155460827459E-2</c:v>
                </c:pt>
                <c:pt idx="1624">
                  <c:v>1.5916776049911853E-2</c:v>
                </c:pt>
                <c:pt idx="1625">
                  <c:v>1.4704111345323999E-2</c:v>
                </c:pt>
                <c:pt idx="1626">
                  <c:v>1.515660982114922E-2</c:v>
                </c:pt>
                <c:pt idx="1627">
                  <c:v>1.5632849389031846E-2</c:v>
                </c:pt>
                <c:pt idx="1628">
                  <c:v>1.4945230120203254E-2</c:v>
                </c:pt>
                <c:pt idx="1629">
                  <c:v>1.532013692921055E-2</c:v>
                </c:pt>
                <c:pt idx="1630">
                  <c:v>1.5616061694023959E-2</c:v>
                </c:pt>
                <c:pt idx="1631">
                  <c:v>1.5962069975318658E-2</c:v>
                </c:pt>
                <c:pt idx="1632">
                  <c:v>1.5272295040526442E-2</c:v>
                </c:pt>
                <c:pt idx="1633">
                  <c:v>1.2609834939800356E-2</c:v>
                </c:pt>
                <c:pt idx="1634">
                  <c:v>1.2862784984045304E-2</c:v>
                </c:pt>
                <c:pt idx="1635">
                  <c:v>1.3225132455827921E-2</c:v>
                </c:pt>
                <c:pt idx="1636">
                  <c:v>1.2925405030976462E-2</c:v>
                </c:pt>
                <c:pt idx="1637">
                  <c:v>1.3258241778498905E-2</c:v>
                </c:pt>
                <c:pt idx="1638">
                  <c:v>1.3636402222343554E-2</c:v>
                </c:pt>
                <c:pt idx="1639">
                  <c:v>1.375644358976881E-2</c:v>
                </c:pt>
                <c:pt idx="1640">
                  <c:v>1.400717538798369E-2</c:v>
                </c:pt>
                <c:pt idx="1641">
                  <c:v>1.067128420855145E-2</c:v>
                </c:pt>
                <c:pt idx="1642">
                  <c:v>1.0980306666259997E-2</c:v>
                </c:pt>
                <c:pt idx="1643">
                  <c:v>1.1181502328636839E-2</c:v>
                </c:pt>
                <c:pt idx="1644">
                  <c:v>1.1298375599704992E-2</c:v>
                </c:pt>
                <c:pt idx="1645">
                  <c:v>1.150035776825729E-2</c:v>
                </c:pt>
                <c:pt idx="1646">
                  <c:v>1.1593249036492127E-2</c:v>
                </c:pt>
                <c:pt idx="1647">
                  <c:v>1.187806658005033E-2</c:v>
                </c:pt>
                <c:pt idx="1648">
                  <c:v>1.1495421869939383E-2</c:v>
                </c:pt>
                <c:pt idx="1649">
                  <c:v>1.1510506014977369E-2</c:v>
                </c:pt>
                <c:pt idx="1650">
                  <c:v>1.1752752875811451E-2</c:v>
                </c:pt>
                <c:pt idx="1651">
                  <c:v>1.1900401611649106E-2</c:v>
                </c:pt>
                <c:pt idx="1652">
                  <c:v>1.2272871971368043E-2</c:v>
                </c:pt>
                <c:pt idx="1653">
                  <c:v>1.2581859487168511E-2</c:v>
                </c:pt>
                <c:pt idx="1654">
                  <c:v>1.2668724178153191E-2</c:v>
                </c:pt>
                <c:pt idx="1655">
                  <c:v>1.2167684162613596E-2</c:v>
                </c:pt>
                <c:pt idx="1656">
                  <c:v>1.2539866131320875E-2</c:v>
                </c:pt>
                <c:pt idx="1657">
                  <c:v>1.2894159833477629E-2</c:v>
                </c:pt>
                <c:pt idx="1658">
                  <c:v>1.3266644706983022E-2</c:v>
                </c:pt>
                <c:pt idx="1659">
                  <c:v>1.3548643701724934E-2</c:v>
                </c:pt>
                <c:pt idx="1660">
                  <c:v>1.2874883738225455E-2</c:v>
                </c:pt>
                <c:pt idx="1661">
                  <c:v>1.322211677066522E-2</c:v>
                </c:pt>
                <c:pt idx="1662">
                  <c:v>1.3193790081817721E-2</c:v>
                </c:pt>
                <c:pt idx="1663">
                  <c:v>1.3607452575342384E-2</c:v>
                </c:pt>
                <c:pt idx="1664">
                  <c:v>1.3917084424889193E-2</c:v>
                </c:pt>
                <c:pt idx="1665">
                  <c:v>1.4215903697907062E-2</c:v>
                </c:pt>
                <c:pt idx="1666">
                  <c:v>1.3646805169720742E-2</c:v>
                </c:pt>
                <c:pt idx="1667">
                  <c:v>1.4029979692373242E-2</c:v>
                </c:pt>
                <c:pt idx="1668">
                  <c:v>1.4381266319775364E-2</c:v>
                </c:pt>
                <c:pt idx="1669">
                  <c:v>1.482242293874296E-2</c:v>
                </c:pt>
                <c:pt idx="1670">
                  <c:v>1.5274644108746505E-2</c:v>
                </c:pt>
                <c:pt idx="1671">
                  <c:v>1.557184966989077E-2</c:v>
                </c:pt>
                <c:pt idx="1672">
                  <c:v>1.6061136590904208E-2</c:v>
                </c:pt>
                <c:pt idx="1673">
                  <c:v>1.6557441670700914E-2</c:v>
                </c:pt>
                <c:pt idx="1674">
                  <c:v>1.6819290294727302E-2</c:v>
                </c:pt>
                <c:pt idx="1675">
                  <c:v>1.7291827794272543E-2</c:v>
                </c:pt>
                <c:pt idx="1676">
                  <c:v>1.5434887283032304E-2</c:v>
                </c:pt>
                <c:pt idx="1677">
                  <c:v>1.5616822714747271E-2</c:v>
                </c:pt>
                <c:pt idx="1678">
                  <c:v>1.5571332118344203E-2</c:v>
                </c:pt>
                <c:pt idx="1679">
                  <c:v>1.6055633253929145E-2</c:v>
                </c:pt>
                <c:pt idx="1680">
                  <c:v>1.6248977668016876E-2</c:v>
                </c:pt>
                <c:pt idx="1681">
                  <c:v>1.6684164955035864E-2</c:v>
                </c:pt>
                <c:pt idx="1682">
                  <c:v>1.7188335001793769E-2</c:v>
                </c:pt>
                <c:pt idx="1683">
                  <c:v>1.763339147967298E-2</c:v>
                </c:pt>
                <c:pt idx="1684">
                  <c:v>1.7933013444820445E-2</c:v>
                </c:pt>
                <c:pt idx="1685">
                  <c:v>1.8322164283837303E-2</c:v>
                </c:pt>
                <c:pt idx="1686">
                  <c:v>1.8895303257540512E-2</c:v>
                </c:pt>
                <c:pt idx="1687">
                  <c:v>1.8914012952576591E-2</c:v>
                </c:pt>
                <c:pt idx="1688">
                  <c:v>1.3619028994445326E-2</c:v>
                </c:pt>
                <c:pt idx="1689">
                  <c:v>1.3958024527322133E-2</c:v>
                </c:pt>
                <c:pt idx="1690">
                  <c:v>1.2492599323151592E-2</c:v>
                </c:pt>
                <c:pt idx="1691">
                  <c:v>1.2884286761540744E-2</c:v>
                </c:pt>
                <c:pt idx="1692">
                  <c:v>1.2344339515089772E-2</c:v>
                </c:pt>
                <c:pt idx="1693">
                  <c:v>1.2604849249838217E-2</c:v>
                </c:pt>
                <c:pt idx="1694">
                  <c:v>1.1788086022533385E-2</c:v>
                </c:pt>
                <c:pt idx="1695">
                  <c:v>1.2056452301191244E-2</c:v>
                </c:pt>
                <c:pt idx="1696">
                  <c:v>1.0854216301307458E-2</c:v>
                </c:pt>
                <c:pt idx="1697">
                  <c:v>9.5585435250349713E-3</c:v>
                </c:pt>
                <c:pt idx="1698">
                  <c:v>9.8561230293076254E-3</c:v>
                </c:pt>
                <c:pt idx="1699">
                  <c:v>1.0148175086524989E-2</c:v>
                </c:pt>
                <c:pt idx="1700">
                  <c:v>1.0467043390956578E-2</c:v>
                </c:pt>
                <c:pt idx="1701">
                  <c:v>1.0795470299706039E-2</c:v>
                </c:pt>
                <c:pt idx="1702">
                  <c:v>1.1095990379947886E-2</c:v>
                </c:pt>
                <c:pt idx="1703">
                  <c:v>1.1370755354331978E-2</c:v>
                </c:pt>
                <c:pt idx="1704">
                  <c:v>1.1504997583316207E-2</c:v>
                </c:pt>
                <c:pt idx="1705">
                  <c:v>1.1568121617211144E-2</c:v>
                </c:pt>
                <c:pt idx="1706">
                  <c:v>1.1833737172377724E-2</c:v>
                </c:pt>
                <c:pt idx="1707">
                  <c:v>1.2205567941262686E-2</c:v>
                </c:pt>
                <c:pt idx="1708">
                  <c:v>1.2589082093616337E-2</c:v>
                </c:pt>
                <c:pt idx="1709">
                  <c:v>1.288156120691932E-2</c:v>
                </c:pt>
                <c:pt idx="1710">
                  <c:v>1.2949222827123495E-2</c:v>
                </c:pt>
                <c:pt idx="1711">
                  <c:v>1.2996837643369232E-2</c:v>
                </c:pt>
                <c:pt idx="1712">
                  <c:v>1.3350511998154235E-2</c:v>
                </c:pt>
                <c:pt idx="1713">
                  <c:v>1.2434635807975698E-2</c:v>
                </c:pt>
                <c:pt idx="1714">
                  <c:v>1.2761418914113486E-2</c:v>
                </c:pt>
                <c:pt idx="1715">
                  <c:v>1.3160767207513318E-2</c:v>
                </c:pt>
                <c:pt idx="1716">
                  <c:v>1.3567986978821424E-2</c:v>
                </c:pt>
                <c:pt idx="1717">
                  <c:v>1.3963534912237049E-2</c:v>
                </c:pt>
                <c:pt idx="1718">
                  <c:v>1.4385797794818599E-2</c:v>
                </c:pt>
                <c:pt idx="1719">
                  <c:v>1.457386338502142E-2</c:v>
                </c:pt>
                <c:pt idx="1720">
                  <c:v>1.4375290777912894E-2</c:v>
                </c:pt>
                <c:pt idx="1721">
                  <c:v>1.4065012699406142E-2</c:v>
                </c:pt>
                <c:pt idx="1722">
                  <c:v>1.4084372921736258E-2</c:v>
                </c:pt>
                <c:pt idx="1723">
                  <c:v>1.4252221576964458E-2</c:v>
                </c:pt>
                <c:pt idx="1724">
                  <c:v>1.4699300120649701E-2</c:v>
                </c:pt>
                <c:pt idx="1725">
                  <c:v>1.5139191890422777E-2</c:v>
                </c:pt>
                <c:pt idx="1726">
                  <c:v>1.5223205429964415E-2</c:v>
                </c:pt>
                <c:pt idx="1727">
                  <c:v>1.5458827127642396E-2</c:v>
                </c:pt>
                <c:pt idx="1728">
                  <c:v>1.4995945843422436E-2</c:v>
                </c:pt>
                <c:pt idx="1729">
                  <c:v>1.5083591512712699E-2</c:v>
                </c:pt>
                <c:pt idx="1730">
                  <c:v>1.0647836656079475E-2</c:v>
                </c:pt>
                <c:pt idx="1731">
                  <c:v>1.0268233753538013E-2</c:v>
                </c:pt>
                <c:pt idx="1732">
                  <c:v>1.0515697581936736E-2</c:v>
                </c:pt>
                <c:pt idx="1733">
                  <c:v>1.0790784373920163E-2</c:v>
                </c:pt>
                <c:pt idx="1734">
                  <c:v>1.1096746168112312E-2</c:v>
                </c:pt>
                <c:pt idx="1735">
                  <c:v>1.1344222422512856E-2</c:v>
                </c:pt>
                <c:pt idx="1736">
                  <c:v>1.1660998835630898E-2</c:v>
                </c:pt>
                <c:pt idx="1737">
                  <c:v>1.1245603744351131E-2</c:v>
                </c:pt>
                <c:pt idx="1738">
                  <c:v>1.1288929713639729E-2</c:v>
                </c:pt>
                <c:pt idx="1739">
                  <c:v>1.0644565975588691E-2</c:v>
                </c:pt>
                <c:pt idx="1740">
                  <c:v>1.068573779050278E-2</c:v>
                </c:pt>
                <c:pt idx="1741">
                  <c:v>1.0825941166097391E-2</c:v>
                </c:pt>
                <c:pt idx="1742">
                  <c:v>1.1134140748934125E-2</c:v>
                </c:pt>
                <c:pt idx="1743">
                  <c:v>1.1395057965848039E-2</c:v>
                </c:pt>
                <c:pt idx="1744">
                  <c:v>1.174344699304985E-2</c:v>
                </c:pt>
                <c:pt idx="1745">
                  <c:v>1.2107647532308174E-2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31-42D1-AABD-F4372530D7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1711120"/>
        <c:axId val="1811715440"/>
      </c:lineChart>
      <c:dateAx>
        <c:axId val="18117111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715440"/>
        <c:crosses val="autoZero"/>
        <c:auto val="1"/>
        <c:lblOffset val="100"/>
        <c:baseTimeUnit val="days"/>
      </c:dateAx>
      <c:valAx>
        <c:axId val="181171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71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6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'sigma esp INTESA+BMW'!$Y$1</c:f>
              <c:strCache>
                <c:ptCount val="1"/>
                <c:pt idx="0">
                  <c:v>RE(99%) Sigma sempl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INTESA+BMW'!$Y$2:$Y$1747</c:f>
              <c:numCache>
                <c:formatCode>0.00%</c:formatCode>
                <c:ptCount val="1746"/>
                <c:pt idx="0">
                  <c:v>4.7013683308881886E-2</c:v>
                </c:pt>
                <c:pt idx="1">
                  <c:v>4.8935889232229468E-2</c:v>
                </c:pt>
                <c:pt idx="2">
                  <c:v>4.893822190637076E-2</c:v>
                </c:pt>
                <c:pt idx="3">
                  <c:v>4.9053546785968107E-2</c:v>
                </c:pt>
                <c:pt idx="4">
                  <c:v>4.9050951087875043E-2</c:v>
                </c:pt>
                <c:pt idx="5">
                  <c:v>4.9079282935052933E-2</c:v>
                </c:pt>
                <c:pt idx="6">
                  <c:v>4.9154868260435483E-2</c:v>
                </c:pt>
                <c:pt idx="7">
                  <c:v>4.9150756042610294E-2</c:v>
                </c:pt>
                <c:pt idx="8">
                  <c:v>4.914034365773657E-2</c:v>
                </c:pt>
                <c:pt idx="9">
                  <c:v>4.9135436878203383E-2</c:v>
                </c:pt>
                <c:pt idx="10">
                  <c:v>4.9089520343298963E-2</c:v>
                </c:pt>
                <c:pt idx="11">
                  <c:v>4.9083234546547068E-2</c:v>
                </c:pt>
                <c:pt idx="12">
                  <c:v>4.9087082019050828E-2</c:v>
                </c:pt>
                <c:pt idx="13">
                  <c:v>4.9053386475099728E-2</c:v>
                </c:pt>
                <c:pt idx="14">
                  <c:v>4.9050658113299485E-2</c:v>
                </c:pt>
                <c:pt idx="15">
                  <c:v>4.9072079719654757E-2</c:v>
                </c:pt>
                <c:pt idx="16">
                  <c:v>4.9055961422194358E-2</c:v>
                </c:pt>
                <c:pt idx="17">
                  <c:v>4.9071960207843879E-2</c:v>
                </c:pt>
                <c:pt idx="18">
                  <c:v>4.8943436307834445E-2</c:v>
                </c:pt>
                <c:pt idx="19">
                  <c:v>4.8982428650542219E-2</c:v>
                </c:pt>
                <c:pt idx="20">
                  <c:v>4.8478098585124231E-2</c:v>
                </c:pt>
                <c:pt idx="21">
                  <c:v>4.7973747459867426E-2</c:v>
                </c:pt>
                <c:pt idx="22">
                  <c:v>4.7782617433461079E-2</c:v>
                </c:pt>
                <c:pt idx="23">
                  <c:v>4.7780189798572889E-2</c:v>
                </c:pt>
                <c:pt idx="24">
                  <c:v>4.7754129214728748E-2</c:v>
                </c:pt>
                <c:pt idx="25">
                  <c:v>4.7748934410755742E-2</c:v>
                </c:pt>
                <c:pt idx="26">
                  <c:v>4.7749603996289955E-2</c:v>
                </c:pt>
                <c:pt idx="27">
                  <c:v>4.7922747818367771E-2</c:v>
                </c:pt>
                <c:pt idx="28">
                  <c:v>4.7924751249002757E-2</c:v>
                </c:pt>
                <c:pt idx="29">
                  <c:v>4.8143166544906787E-2</c:v>
                </c:pt>
                <c:pt idx="30">
                  <c:v>4.8097311453348807E-2</c:v>
                </c:pt>
                <c:pt idx="31">
                  <c:v>4.8080106529061764E-2</c:v>
                </c:pt>
                <c:pt idx="32">
                  <c:v>4.8073523353015277E-2</c:v>
                </c:pt>
                <c:pt idx="33">
                  <c:v>4.799967244843819E-2</c:v>
                </c:pt>
                <c:pt idx="34">
                  <c:v>4.8023225596489007E-2</c:v>
                </c:pt>
                <c:pt idx="35">
                  <c:v>4.8027234392674187E-2</c:v>
                </c:pt>
                <c:pt idx="36">
                  <c:v>4.8066768848403246E-2</c:v>
                </c:pt>
                <c:pt idx="37">
                  <c:v>4.8096886243349908E-2</c:v>
                </c:pt>
                <c:pt idx="38">
                  <c:v>4.8124809899411793E-2</c:v>
                </c:pt>
                <c:pt idx="39">
                  <c:v>4.8217028191656387E-2</c:v>
                </c:pt>
                <c:pt idx="40">
                  <c:v>4.8203391729738795E-2</c:v>
                </c:pt>
                <c:pt idx="41">
                  <c:v>4.8025181273131476E-2</c:v>
                </c:pt>
                <c:pt idx="42">
                  <c:v>4.8037635214859001E-2</c:v>
                </c:pt>
                <c:pt idx="43">
                  <c:v>4.8059071407993072E-2</c:v>
                </c:pt>
                <c:pt idx="44">
                  <c:v>4.8091400715650698E-2</c:v>
                </c:pt>
                <c:pt idx="45">
                  <c:v>4.8181386120636875E-2</c:v>
                </c:pt>
                <c:pt idx="46">
                  <c:v>4.8115206230498628E-2</c:v>
                </c:pt>
                <c:pt idx="47">
                  <c:v>4.8067360905420596E-2</c:v>
                </c:pt>
                <c:pt idx="48">
                  <c:v>4.8051736471770926E-2</c:v>
                </c:pt>
                <c:pt idx="49">
                  <c:v>4.804813786974596E-2</c:v>
                </c:pt>
                <c:pt idx="50">
                  <c:v>4.8032603882655261E-2</c:v>
                </c:pt>
                <c:pt idx="51">
                  <c:v>4.8048892701760534E-2</c:v>
                </c:pt>
                <c:pt idx="52">
                  <c:v>4.8058413330233078E-2</c:v>
                </c:pt>
                <c:pt idx="53">
                  <c:v>4.8039340003327879E-2</c:v>
                </c:pt>
                <c:pt idx="54">
                  <c:v>4.8039987874489584E-2</c:v>
                </c:pt>
                <c:pt idx="55">
                  <c:v>4.8141559561564198E-2</c:v>
                </c:pt>
                <c:pt idx="56">
                  <c:v>4.809175062908317E-2</c:v>
                </c:pt>
                <c:pt idx="57">
                  <c:v>4.8214791721821713E-2</c:v>
                </c:pt>
                <c:pt idx="58">
                  <c:v>4.822422263445824E-2</c:v>
                </c:pt>
                <c:pt idx="59">
                  <c:v>4.8227980107457949E-2</c:v>
                </c:pt>
                <c:pt idx="60">
                  <c:v>4.8201913828349062E-2</c:v>
                </c:pt>
                <c:pt idx="61">
                  <c:v>4.8178608605491766E-2</c:v>
                </c:pt>
                <c:pt idx="62">
                  <c:v>4.8223016688797485E-2</c:v>
                </c:pt>
                <c:pt idx="63">
                  <c:v>4.8254317257917761E-2</c:v>
                </c:pt>
                <c:pt idx="64">
                  <c:v>4.8304583365988862E-2</c:v>
                </c:pt>
                <c:pt idx="65">
                  <c:v>4.8290144753354754E-2</c:v>
                </c:pt>
                <c:pt idx="66">
                  <c:v>4.8264465938146872E-2</c:v>
                </c:pt>
                <c:pt idx="67">
                  <c:v>4.8249837731089894E-2</c:v>
                </c:pt>
                <c:pt idx="68">
                  <c:v>4.8194949653197122E-2</c:v>
                </c:pt>
                <c:pt idx="69">
                  <c:v>4.8183069063427612E-2</c:v>
                </c:pt>
                <c:pt idx="70">
                  <c:v>4.8083055902749007E-2</c:v>
                </c:pt>
                <c:pt idx="71">
                  <c:v>4.8091078915654464E-2</c:v>
                </c:pt>
                <c:pt idx="72">
                  <c:v>4.7877889619717534E-2</c:v>
                </c:pt>
                <c:pt idx="73">
                  <c:v>4.7748147733079935E-2</c:v>
                </c:pt>
                <c:pt idx="74">
                  <c:v>4.7736864419304866E-2</c:v>
                </c:pt>
                <c:pt idx="75">
                  <c:v>4.7240428662889328E-2</c:v>
                </c:pt>
                <c:pt idx="76">
                  <c:v>4.7190350886906346E-2</c:v>
                </c:pt>
                <c:pt idx="77">
                  <c:v>4.7184129427618474E-2</c:v>
                </c:pt>
                <c:pt idx="78">
                  <c:v>4.7204175118798951E-2</c:v>
                </c:pt>
                <c:pt idx="79">
                  <c:v>4.7217695867117944E-2</c:v>
                </c:pt>
                <c:pt idx="80">
                  <c:v>4.7286806193564304E-2</c:v>
                </c:pt>
                <c:pt idx="81">
                  <c:v>4.7239494939894155E-2</c:v>
                </c:pt>
                <c:pt idx="82">
                  <c:v>4.7160513242311894E-2</c:v>
                </c:pt>
                <c:pt idx="83">
                  <c:v>4.7164866739208333E-2</c:v>
                </c:pt>
                <c:pt idx="84">
                  <c:v>4.7574122874502731E-2</c:v>
                </c:pt>
                <c:pt idx="85">
                  <c:v>4.7423380462580808E-2</c:v>
                </c:pt>
                <c:pt idx="86">
                  <c:v>4.7343922772881346E-2</c:v>
                </c:pt>
                <c:pt idx="87">
                  <c:v>4.7394040615665795E-2</c:v>
                </c:pt>
                <c:pt idx="88">
                  <c:v>4.7366854332896009E-2</c:v>
                </c:pt>
                <c:pt idx="89">
                  <c:v>4.7382822033453009E-2</c:v>
                </c:pt>
                <c:pt idx="90">
                  <c:v>4.7128297495339415E-2</c:v>
                </c:pt>
                <c:pt idx="91">
                  <c:v>4.7156586468541511E-2</c:v>
                </c:pt>
                <c:pt idx="92">
                  <c:v>4.7155518102592747E-2</c:v>
                </c:pt>
                <c:pt idx="93">
                  <c:v>4.6723903123897362E-2</c:v>
                </c:pt>
                <c:pt idx="94">
                  <c:v>4.672635771703864E-2</c:v>
                </c:pt>
                <c:pt idx="95">
                  <c:v>4.6724585119746316E-2</c:v>
                </c:pt>
                <c:pt idx="96">
                  <c:v>4.6914983857348019E-2</c:v>
                </c:pt>
                <c:pt idx="97">
                  <c:v>4.6914380584044187E-2</c:v>
                </c:pt>
                <c:pt idx="98">
                  <c:v>4.6944534973568444E-2</c:v>
                </c:pt>
                <c:pt idx="99">
                  <c:v>4.693411733056696E-2</c:v>
                </c:pt>
                <c:pt idx="100">
                  <c:v>4.6912872723084878E-2</c:v>
                </c:pt>
                <c:pt idx="101">
                  <c:v>4.691202134451352E-2</c:v>
                </c:pt>
                <c:pt idx="102">
                  <c:v>4.6852139201711086E-2</c:v>
                </c:pt>
                <c:pt idx="103">
                  <c:v>4.6804435154206118E-2</c:v>
                </c:pt>
                <c:pt idx="104">
                  <c:v>4.6820027875241615E-2</c:v>
                </c:pt>
                <c:pt idx="105">
                  <c:v>4.6838939912908245E-2</c:v>
                </c:pt>
                <c:pt idx="106">
                  <c:v>4.6901323586306803E-2</c:v>
                </c:pt>
                <c:pt idx="107">
                  <c:v>4.6891167888065667E-2</c:v>
                </c:pt>
                <c:pt idx="108">
                  <c:v>4.6931674678156655E-2</c:v>
                </c:pt>
                <c:pt idx="109">
                  <c:v>4.6929899774115366E-2</c:v>
                </c:pt>
                <c:pt idx="110">
                  <c:v>4.6990334907960077E-2</c:v>
                </c:pt>
                <c:pt idx="111">
                  <c:v>4.6987936539363014E-2</c:v>
                </c:pt>
                <c:pt idx="112">
                  <c:v>4.6955267989026481E-2</c:v>
                </c:pt>
                <c:pt idx="113">
                  <c:v>4.6973776904752074E-2</c:v>
                </c:pt>
                <c:pt idx="114">
                  <c:v>4.7102401110201614E-2</c:v>
                </c:pt>
                <c:pt idx="115">
                  <c:v>4.7163175869802232E-2</c:v>
                </c:pt>
                <c:pt idx="116">
                  <c:v>4.7162878875601583E-2</c:v>
                </c:pt>
                <c:pt idx="117">
                  <c:v>4.7119849666180262E-2</c:v>
                </c:pt>
                <c:pt idx="118">
                  <c:v>4.6901791217317815E-2</c:v>
                </c:pt>
                <c:pt idx="119">
                  <c:v>4.6883492494842145E-2</c:v>
                </c:pt>
                <c:pt idx="120">
                  <c:v>4.6875177087688638E-2</c:v>
                </c:pt>
                <c:pt idx="121">
                  <c:v>4.6851732028827184E-2</c:v>
                </c:pt>
                <c:pt idx="122">
                  <c:v>4.6880272401677955E-2</c:v>
                </c:pt>
                <c:pt idx="123">
                  <c:v>4.6875291084544662E-2</c:v>
                </c:pt>
                <c:pt idx="124">
                  <c:v>4.6182262902643191E-2</c:v>
                </c:pt>
                <c:pt idx="125">
                  <c:v>4.6150079812960397E-2</c:v>
                </c:pt>
                <c:pt idx="126">
                  <c:v>4.6123493876732022E-2</c:v>
                </c:pt>
                <c:pt idx="127">
                  <c:v>4.5959766969578326E-2</c:v>
                </c:pt>
                <c:pt idx="128">
                  <c:v>4.5853585575757833E-2</c:v>
                </c:pt>
                <c:pt idx="129">
                  <c:v>4.5839476667902231E-2</c:v>
                </c:pt>
                <c:pt idx="130">
                  <c:v>4.5771919869699425E-2</c:v>
                </c:pt>
                <c:pt idx="131">
                  <c:v>4.5869449653866419E-2</c:v>
                </c:pt>
                <c:pt idx="132">
                  <c:v>4.5851751854176351E-2</c:v>
                </c:pt>
                <c:pt idx="133">
                  <c:v>4.5834839551959113E-2</c:v>
                </c:pt>
                <c:pt idx="134">
                  <c:v>4.5846289231130044E-2</c:v>
                </c:pt>
                <c:pt idx="135">
                  <c:v>4.5682515764082034E-2</c:v>
                </c:pt>
                <c:pt idx="136">
                  <c:v>4.5678953606682608E-2</c:v>
                </c:pt>
                <c:pt idx="137">
                  <c:v>4.5680951768571142E-2</c:v>
                </c:pt>
                <c:pt idx="138">
                  <c:v>4.5604003808152313E-2</c:v>
                </c:pt>
                <c:pt idx="139">
                  <c:v>4.5557972399534859E-2</c:v>
                </c:pt>
                <c:pt idx="140">
                  <c:v>4.5453789564038574E-2</c:v>
                </c:pt>
                <c:pt idx="141">
                  <c:v>4.5346539718369751E-2</c:v>
                </c:pt>
                <c:pt idx="142">
                  <c:v>4.5364819322254682E-2</c:v>
                </c:pt>
                <c:pt idx="143">
                  <c:v>4.541209165190091E-2</c:v>
                </c:pt>
                <c:pt idx="144">
                  <c:v>4.5372372844861744E-2</c:v>
                </c:pt>
                <c:pt idx="145">
                  <c:v>4.5440734543991772E-2</c:v>
                </c:pt>
                <c:pt idx="146">
                  <c:v>4.5453689629001828E-2</c:v>
                </c:pt>
                <c:pt idx="147">
                  <c:v>4.5029367011275585E-2</c:v>
                </c:pt>
                <c:pt idx="148">
                  <c:v>4.4936755933368037E-2</c:v>
                </c:pt>
                <c:pt idx="149">
                  <c:v>4.4227474047451899E-2</c:v>
                </c:pt>
                <c:pt idx="150">
                  <c:v>4.2006929664083106E-2</c:v>
                </c:pt>
                <c:pt idx="151">
                  <c:v>4.104701901271042E-2</c:v>
                </c:pt>
                <c:pt idx="152">
                  <c:v>4.1032051058000174E-2</c:v>
                </c:pt>
                <c:pt idx="153">
                  <c:v>4.0507470754674001E-2</c:v>
                </c:pt>
                <c:pt idx="154">
                  <c:v>4.0429688774806363E-2</c:v>
                </c:pt>
                <c:pt idx="155">
                  <c:v>4.0506185964791504E-2</c:v>
                </c:pt>
                <c:pt idx="156">
                  <c:v>4.0512481294687666E-2</c:v>
                </c:pt>
                <c:pt idx="157">
                  <c:v>4.0413839697090219E-2</c:v>
                </c:pt>
                <c:pt idx="158">
                  <c:v>4.0365507929318763E-2</c:v>
                </c:pt>
                <c:pt idx="159">
                  <c:v>4.0355749476803655E-2</c:v>
                </c:pt>
                <c:pt idx="160">
                  <c:v>4.0196248227968294E-2</c:v>
                </c:pt>
                <c:pt idx="161">
                  <c:v>4.0103707407741766E-2</c:v>
                </c:pt>
                <c:pt idx="162">
                  <c:v>4.0105447675210716E-2</c:v>
                </c:pt>
                <c:pt idx="163">
                  <c:v>4.0102356078579537E-2</c:v>
                </c:pt>
                <c:pt idx="164">
                  <c:v>3.99079368767832E-2</c:v>
                </c:pt>
                <c:pt idx="165">
                  <c:v>3.9777163548850268E-2</c:v>
                </c:pt>
                <c:pt idx="166">
                  <c:v>3.973647787029265E-2</c:v>
                </c:pt>
                <c:pt idx="167">
                  <c:v>3.9621321650463774E-2</c:v>
                </c:pt>
                <c:pt idx="168">
                  <c:v>3.9615788038570472E-2</c:v>
                </c:pt>
                <c:pt idx="169">
                  <c:v>3.9575946954133315E-2</c:v>
                </c:pt>
                <c:pt idx="170">
                  <c:v>3.9725625786081381E-2</c:v>
                </c:pt>
                <c:pt idx="171">
                  <c:v>3.9707815379118161E-2</c:v>
                </c:pt>
                <c:pt idx="172">
                  <c:v>3.9764231114886694E-2</c:v>
                </c:pt>
                <c:pt idx="173">
                  <c:v>3.9739690400638725E-2</c:v>
                </c:pt>
                <c:pt idx="174">
                  <c:v>3.9636780795864641E-2</c:v>
                </c:pt>
                <c:pt idx="175">
                  <c:v>3.9380211362931392E-2</c:v>
                </c:pt>
                <c:pt idx="176">
                  <c:v>3.9249330952278644E-2</c:v>
                </c:pt>
                <c:pt idx="177">
                  <c:v>3.9252691449860939E-2</c:v>
                </c:pt>
                <c:pt idx="178">
                  <c:v>3.9220155319137001E-2</c:v>
                </c:pt>
                <c:pt idx="179">
                  <c:v>3.91168391142451E-2</c:v>
                </c:pt>
                <c:pt idx="180">
                  <c:v>3.9191834461058006E-2</c:v>
                </c:pt>
                <c:pt idx="181">
                  <c:v>3.8916343921507029E-2</c:v>
                </c:pt>
                <c:pt idx="182">
                  <c:v>3.8910890939791207E-2</c:v>
                </c:pt>
                <c:pt idx="183">
                  <c:v>3.8898322316020903E-2</c:v>
                </c:pt>
                <c:pt idx="184">
                  <c:v>3.8902555695837795E-2</c:v>
                </c:pt>
                <c:pt idx="185">
                  <c:v>3.8755378280470265E-2</c:v>
                </c:pt>
                <c:pt idx="186">
                  <c:v>3.8754803777970012E-2</c:v>
                </c:pt>
                <c:pt idx="187">
                  <c:v>3.8690165957625984E-2</c:v>
                </c:pt>
                <c:pt idx="188">
                  <c:v>3.7774881827572451E-2</c:v>
                </c:pt>
                <c:pt idx="189">
                  <c:v>3.7724266560827474E-2</c:v>
                </c:pt>
                <c:pt idx="190">
                  <c:v>3.7723109642362647E-2</c:v>
                </c:pt>
                <c:pt idx="191">
                  <c:v>3.7679665590735087E-2</c:v>
                </c:pt>
                <c:pt idx="192">
                  <c:v>3.7687709463485507E-2</c:v>
                </c:pt>
                <c:pt idx="193">
                  <c:v>3.7637210478268096E-2</c:v>
                </c:pt>
                <c:pt idx="194">
                  <c:v>3.7658264890215364E-2</c:v>
                </c:pt>
                <c:pt idx="195">
                  <c:v>3.7655174025965639E-2</c:v>
                </c:pt>
                <c:pt idx="196">
                  <c:v>3.7652901451626961E-2</c:v>
                </c:pt>
                <c:pt idx="197">
                  <c:v>3.7579171693112173E-2</c:v>
                </c:pt>
                <c:pt idx="198">
                  <c:v>3.7631331366455634E-2</c:v>
                </c:pt>
                <c:pt idx="199">
                  <c:v>3.7626221606298089E-2</c:v>
                </c:pt>
                <c:pt idx="200">
                  <c:v>3.7666209583850349E-2</c:v>
                </c:pt>
                <c:pt idx="201">
                  <c:v>3.7553389812052217E-2</c:v>
                </c:pt>
                <c:pt idx="202">
                  <c:v>3.7308670309257337E-2</c:v>
                </c:pt>
                <c:pt idx="203">
                  <c:v>3.7202698986690166E-2</c:v>
                </c:pt>
                <c:pt idx="204">
                  <c:v>3.7187629152926241E-2</c:v>
                </c:pt>
                <c:pt idx="205">
                  <c:v>3.7464633602924215E-2</c:v>
                </c:pt>
                <c:pt idx="206">
                  <c:v>3.7394508193930254E-2</c:v>
                </c:pt>
                <c:pt idx="207">
                  <c:v>3.7225066854700041E-2</c:v>
                </c:pt>
                <c:pt idx="208">
                  <c:v>3.7162338580620562E-2</c:v>
                </c:pt>
                <c:pt idx="209">
                  <c:v>3.7115844542648303E-2</c:v>
                </c:pt>
                <c:pt idx="210">
                  <c:v>3.7083322884778634E-2</c:v>
                </c:pt>
                <c:pt idx="211">
                  <c:v>3.7120518419594913E-2</c:v>
                </c:pt>
                <c:pt idx="212">
                  <c:v>3.7109688209750497E-2</c:v>
                </c:pt>
                <c:pt idx="213">
                  <c:v>3.7095143075999912E-2</c:v>
                </c:pt>
                <c:pt idx="214">
                  <c:v>3.7135869853488393E-2</c:v>
                </c:pt>
                <c:pt idx="215">
                  <c:v>3.7140027073793727E-2</c:v>
                </c:pt>
                <c:pt idx="216">
                  <c:v>3.7183609444522585E-2</c:v>
                </c:pt>
                <c:pt idx="217">
                  <c:v>3.6666909634949382E-2</c:v>
                </c:pt>
                <c:pt idx="218">
                  <c:v>3.6605759382091402E-2</c:v>
                </c:pt>
                <c:pt idx="219">
                  <c:v>3.6580967341146367E-2</c:v>
                </c:pt>
                <c:pt idx="220">
                  <c:v>3.6594843727355018E-2</c:v>
                </c:pt>
                <c:pt idx="221">
                  <c:v>3.6631185039808389E-2</c:v>
                </c:pt>
                <c:pt idx="222">
                  <c:v>3.6637036494677588E-2</c:v>
                </c:pt>
                <c:pt idx="223">
                  <c:v>3.6620914886595808E-2</c:v>
                </c:pt>
                <c:pt idx="224">
                  <c:v>3.6787692623875531E-2</c:v>
                </c:pt>
                <c:pt idx="225">
                  <c:v>3.6857177211174701E-2</c:v>
                </c:pt>
                <c:pt idx="226">
                  <c:v>3.6857154862050323E-2</c:v>
                </c:pt>
                <c:pt idx="227">
                  <c:v>3.6845572085325358E-2</c:v>
                </c:pt>
                <c:pt idx="228">
                  <c:v>3.6828859834006057E-2</c:v>
                </c:pt>
                <c:pt idx="229">
                  <c:v>3.7014096823134224E-2</c:v>
                </c:pt>
                <c:pt idx="230">
                  <c:v>3.6990644587022309E-2</c:v>
                </c:pt>
                <c:pt idx="231">
                  <c:v>3.6983178114145275E-2</c:v>
                </c:pt>
                <c:pt idx="232">
                  <c:v>3.6791779899456228E-2</c:v>
                </c:pt>
                <c:pt idx="233">
                  <c:v>3.683388536008203E-2</c:v>
                </c:pt>
                <c:pt idx="234">
                  <c:v>3.6877644412227725E-2</c:v>
                </c:pt>
                <c:pt idx="235">
                  <c:v>3.6775736991375513E-2</c:v>
                </c:pt>
                <c:pt idx="236">
                  <c:v>3.6759457343751772E-2</c:v>
                </c:pt>
                <c:pt idx="237">
                  <c:v>3.6615058375717158E-2</c:v>
                </c:pt>
                <c:pt idx="238">
                  <c:v>3.6350476054822917E-2</c:v>
                </c:pt>
                <c:pt idx="239">
                  <c:v>3.6240793636861071E-2</c:v>
                </c:pt>
                <c:pt idx="240">
                  <c:v>3.6172671037691131E-2</c:v>
                </c:pt>
                <c:pt idx="241">
                  <c:v>3.6382796036400572E-2</c:v>
                </c:pt>
                <c:pt idx="242">
                  <c:v>3.6271032328095393E-2</c:v>
                </c:pt>
                <c:pt idx="243">
                  <c:v>3.6232390044615224E-2</c:v>
                </c:pt>
                <c:pt idx="244">
                  <c:v>3.6211129617099276E-2</c:v>
                </c:pt>
                <c:pt idx="245">
                  <c:v>3.6211221378077203E-2</c:v>
                </c:pt>
                <c:pt idx="246">
                  <c:v>3.6184925305360736E-2</c:v>
                </c:pt>
                <c:pt idx="247">
                  <c:v>3.6124342146296937E-2</c:v>
                </c:pt>
                <c:pt idx="248">
                  <c:v>3.6140572968621373E-2</c:v>
                </c:pt>
                <c:pt idx="249">
                  <c:v>3.6139237932284608E-2</c:v>
                </c:pt>
                <c:pt idx="250">
                  <c:v>3.6159242615090015E-2</c:v>
                </c:pt>
                <c:pt idx="251">
                  <c:v>3.6201602295850559E-2</c:v>
                </c:pt>
                <c:pt idx="252">
                  <c:v>3.6284333698206689E-2</c:v>
                </c:pt>
                <c:pt idx="253">
                  <c:v>3.6280801933044921E-2</c:v>
                </c:pt>
                <c:pt idx="254">
                  <c:v>3.6072829713128605E-2</c:v>
                </c:pt>
                <c:pt idx="255">
                  <c:v>3.6112928207287183E-2</c:v>
                </c:pt>
                <c:pt idx="256">
                  <c:v>3.6155431412857854E-2</c:v>
                </c:pt>
                <c:pt idx="257">
                  <c:v>3.6155813275614609E-2</c:v>
                </c:pt>
                <c:pt idx="258">
                  <c:v>3.5970696234928282E-2</c:v>
                </c:pt>
                <c:pt idx="259">
                  <c:v>3.5772775721189053E-2</c:v>
                </c:pt>
                <c:pt idx="260">
                  <c:v>3.486870597034513E-2</c:v>
                </c:pt>
                <c:pt idx="261">
                  <c:v>3.4868350794493019E-2</c:v>
                </c:pt>
                <c:pt idx="262">
                  <c:v>3.4891993921133492E-2</c:v>
                </c:pt>
                <c:pt idx="263">
                  <c:v>3.4867718011273793E-2</c:v>
                </c:pt>
                <c:pt idx="264">
                  <c:v>3.4870396137099573E-2</c:v>
                </c:pt>
                <c:pt idx="265">
                  <c:v>3.4834802870712972E-2</c:v>
                </c:pt>
                <c:pt idx="266">
                  <c:v>3.4986203487941687E-2</c:v>
                </c:pt>
                <c:pt idx="267">
                  <c:v>3.4975553254229221E-2</c:v>
                </c:pt>
                <c:pt idx="268">
                  <c:v>3.514949365438505E-2</c:v>
                </c:pt>
                <c:pt idx="269">
                  <c:v>3.5103028179474069E-2</c:v>
                </c:pt>
                <c:pt idx="270">
                  <c:v>3.5124634445122489E-2</c:v>
                </c:pt>
                <c:pt idx="271">
                  <c:v>3.5184727068657828E-2</c:v>
                </c:pt>
                <c:pt idx="272">
                  <c:v>3.518404077834443E-2</c:v>
                </c:pt>
                <c:pt idx="273">
                  <c:v>3.5188664981319076E-2</c:v>
                </c:pt>
                <c:pt idx="274">
                  <c:v>3.5224782944627241E-2</c:v>
                </c:pt>
                <c:pt idx="275">
                  <c:v>3.5253974415708218E-2</c:v>
                </c:pt>
                <c:pt idx="276">
                  <c:v>3.5242643786018782E-2</c:v>
                </c:pt>
                <c:pt idx="277">
                  <c:v>3.5259252589307843E-2</c:v>
                </c:pt>
                <c:pt idx="278">
                  <c:v>3.525381317348205E-2</c:v>
                </c:pt>
                <c:pt idx="279">
                  <c:v>3.5238667783175331E-2</c:v>
                </c:pt>
                <c:pt idx="280">
                  <c:v>3.5206773541647467E-2</c:v>
                </c:pt>
                <c:pt idx="281">
                  <c:v>3.5169729409364969E-2</c:v>
                </c:pt>
                <c:pt idx="282">
                  <c:v>3.5166733078702175E-2</c:v>
                </c:pt>
                <c:pt idx="283">
                  <c:v>3.5149789775121662E-2</c:v>
                </c:pt>
                <c:pt idx="284">
                  <c:v>3.5109431863892426E-2</c:v>
                </c:pt>
                <c:pt idx="285">
                  <c:v>3.5109522508318038E-2</c:v>
                </c:pt>
                <c:pt idx="286">
                  <c:v>3.5066864499145756E-2</c:v>
                </c:pt>
                <c:pt idx="287">
                  <c:v>3.5070719354707618E-2</c:v>
                </c:pt>
                <c:pt idx="288">
                  <c:v>3.5062013378622324E-2</c:v>
                </c:pt>
                <c:pt idx="289">
                  <c:v>3.4732613152297739E-2</c:v>
                </c:pt>
                <c:pt idx="290">
                  <c:v>3.4501203195993535E-2</c:v>
                </c:pt>
                <c:pt idx="291">
                  <c:v>3.4763153783002737E-2</c:v>
                </c:pt>
                <c:pt idx="292">
                  <c:v>3.4589582588783981E-2</c:v>
                </c:pt>
                <c:pt idx="293">
                  <c:v>3.4549099213947429E-2</c:v>
                </c:pt>
                <c:pt idx="294">
                  <c:v>3.4651005260453616E-2</c:v>
                </c:pt>
                <c:pt idx="295">
                  <c:v>3.4537193994875259E-2</c:v>
                </c:pt>
                <c:pt idx="296">
                  <c:v>3.4533192876354368E-2</c:v>
                </c:pt>
                <c:pt idx="297">
                  <c:v>3.4500229363003496E-2</c:v>
                </c:pt>
                <c:pt idx="298">
                  <c:v>3.4335301981856997E-2</c:v>
                </c:pt>
                <c:pt idx="299">
                  <c:v>3.4339911722396643E-2</c:v>
                </c:pt>
                <c:pt idx="300">
                  <c:v>3.405083122966919E-2</c:v>
                </c:pt>
                <c:pt idx="301">
                  <c:v>3.1276037958876533E-2</c:v>
                </c:pt>
                <c:pt idx="302">
                  <c:v>3.1265174547866557E-2</c:v>
                </c:pt>
                <c:pt idx="303">
                  <c:v>3.1097274893643948E-2</c:v>
                </c:pt>
                <c:pt idx="304">
                  <c:v>3.1094879231809501E-2</c:v>
                </c:pt>
                <c:pt idx="305">
                  <c:v>3.1075388405582199E-2</c:v>
                </c:pt>
                <c:pt idx="306">
                  <c:v>3.1010719111987228E-2</c:v>
                </c:pt>
                <c:pt idx="307">
                  <c:v>3.100791044478083E-2</c:v>
                </c:pt>
                <c:pt idx="308">
                  <c:v>3.101992424566679E-2</c:v>
                </c:pt>
                <c:pt idx="309">
                  <c:v>3.1291292010213384E-2</c:v>
                </c:pt>
                <c:pt idx="310">
                  <c:v>3.1226853443461253E-2</c:v>
                </c:pt>
                <c:pt idx="311">
                  <c:v>3.1228839276905743E-2</c:v>
                </c:pt>
                <c:pt idx="312">
                  <c:v>3.1185625485918682E-2</c:v>
                </c:pt>
                <c:pt idx="313">
                  <c:v>3.1188314588455567E-2</c:v>
                </c:pt>
                <c:pt idx="314">
                  <c:v>3.1279315155918502E-2</c:v>
                </c:pt>
                <c:pt idx="315">
                  <c:v>3.1296126473026722E-2</c:v>
                </c:pt>
                <c:pt idx="316">
                  <c:v>3.1329392395764023E-2</c:v>
                </c:pt>
                <c:pt idx="317">
                  <c:v>3.1275054219328635E-2</c:v>
                </c:pt>
                <c:pt idx="318">
                  <c:v>3.1276296849120214E-2</c:v>
                </c:pt>
                <c:pt idx="319">
                  <c:v>3.1235953371760182E-2</c:v>
                </c:pt>
                <c:pt idx="320">
                  <c:v>3.1196081911832606E-2</c:v>
                </c:pt>
                <c:pt idx="321">
                  <c:v>3.1150993460285065E-2</c:v>
                </c:pt>
                <c:pt idx="322">
                  <c:v>3.1105745268673511E-2</c:v>
                </c:pt>
                <c:pt idx="323">
                  <c:v>3.1129738184426735E-2</c:v>
                </c:pt>
                <c:pt idx="324">
                  <c:v>3.112682397306743E-2</c:v>
                </c:pt>
                <c:pt idx="325">
                  <c:v>3.1152377767374013E-2</c:v>
                </c:pt>
                <c:pt idx="326">
                  <c:v>3.1241678342363053E-2</c:v>
                </c:pt>
                <c:pt idx="327">
                  <c:v>3.1047380721023192E-2</c:v>
                </c:pt>
                <c:pt idx="328">
                  <c:v>3.1038682979031645E-2</c:v>
                </c:pt>
                <c:pt idx="329">
                  <c:v>3.0753353501726897E-2</c:v>
                </c:pt>
                <c:pt idx="330">
                  <c:v>3.0749889318972139E-2</c:v>
                </c:pt>
                <c:pt idx="331">
                  <c:v>3.0750968447866543E-2</c:v>
                </c:pt>
                <c:pt idx="332">
                  <c:v>3.0709200630336188E-2</c:v>
                </c:pt>
                <c:pt idx="333">
                  <c:v>3.0875885528694941E-2</c:v>
                </c:pt>
                <c:pt idx="334">
                  <c:v>3.088476017038096E-2</c:v>
                </c:pt>
                <c:pt idx="335">
                  <c:v>3.0927987642574616E-2</c:v>
                </c:pt>
                <c:pt idx="336">
                  <c:v>3.0871366781446211E-2</c:v>
                </c:pt>
                <c:pt idx="337">
                  <c:v>3.0802813929437546E-2</c:v>
                </c:pt>
                <c:pt idx="338">
                  <c:v>3.0765384665140446E-2</c:v>
                </c:pt>
                <c:pt idx="339">
                  <c:v>3.0613836767472605E-2</c:v>
                </c:pt>
                <c:pt idx="340">
                  <c:v>3.06460308003694E-2</c:v>
                </c:pt>
                <c:pt idx="341">
                  <c:v>3.0575448458084357E-2</c:v>
                </c:pt>
                <c:pt idx="342">
                  <c:v>3.0543929054357915E-2</c:v>
                </c:pt>
                <c:pt idx="343">
                  <c:v>3.0512916879311947E-2</c:v>
                </c:pt>
                <c:pt idx="344">
                  <c:v>3.060109414264596E-2</c:v>
                </c:pt>
                <c:pt idx="345">
                  <c:v>3.0471630113162982E-2</c:v>
                </c:pt>
                <c:pt idx="346">
                  <c:v>3.048711632012718E-2</c:v>
                </c:pt>
                <c:pt idx="347">
                  <c:v>3.0502119628966016E-2</c:v>
                </c:pt>
                <c:pt idx="348">
                  <c:v>3.2391714050102854E-2</c:v>
                </c:pt>
                <c:pt idx="349">
                  <c:v>3.2380611943789953E-2</c:v>
                </c:pt>
                <c:pt idx="350">
                  <c:v>3.2361366028581889E-2</c:v>
                </c:pt>
                <c:pt idx="351">
                  <c:v>3.2333939463032105E-2</c:v>
                </c:pt>
                <c:pt idx="352">
                  <c:v>3.2384399337976329E-2</c:v>
                </c:pt>
                <c:pt idx="353">
                  <c:v>3.2733167999860473E-2</c:v>
                </c:pt>
                <c:pt idx="354">
                  <c:v>3.2865958637001917E-2</c:v>
                </c:pt>
                <c:pt idx="355">
                  <c:v>3.2734533258869922E-2</c:v>
                </c:pt>
                <c:pt idx="356">
                  <c:v>3.2769238887704728E-2</c:v>
                </c:pt>
                <c:pt idx="357">
                  <c:v>3.2572057066178169E-2</c:v>
                </c:pt>
                <c:pt idx="358">
                  <c:v>3.2558845982750814E-2</c:v>
                </c:pt>
                <c:pt idx="359">
                  <c:v>3.2555547312699058E-2</c:v>
                </c:pt>
                <c:pt idx="360">
                  <c:v>3.251325708342416E-2</c:v>
                </c:pt>
                <c:pt idx="361">
                  <c:v>3.251339741860524E-2</c:v>
                </c:pt>
                <c:pt idx="362">
                  <c:v>3.2431358839676877E-2</c:v>
                </c:pt>
                <c:pt idx="363">
                  <c:v>3.2336043901465245E-2</c:v>
                </c:pt>
                <c:pt idx="364">
                  <c:v>3.2376367158975142E-2</c:v>
                </c:pt>
                <c:pt idx="365">
                  <c:v>3.2361807707190049E-2</c:v>
                </c:pt>
                <c:pt idx="366">
                  <c:v>3.2377694218663801E-2</c:v>
                </c:pt>
                <c:pt idx="367">
                  <c:v>3.2377370371072835E-2</c:v>
                </c:pt>
                <c:pt idx="368">
                  <c:v>3.2389246132657923E-2</c:v>
                </c:pt>
                <c:pt idx="369">
                  <c:v>3.2388248768305941E-2</c:v>
                </c:pt>
                <c:pt idx="370">
                  <c:v>3.2466233584643109E-2</c:v>
                </c:pt>
                <c:pt idx="371">
                  <c:v>3.2554893943574054E-2</c:v>
                </c:pt>
                <c:pt idx="372">
                  <c:v>3.2552899703939868E-2</c:v>
                </c:pt>
                <c:pt idx="373">
                  <c:v>3.2540087119882863E-2</c:v>
                </c:pt>
                <c:pt idx="374">
                  <c:v>3.2524190322876664E-2</c:v>
                </c:pt>
                <c:pt idx="375">
                  <c:v>3.2546404564162454E-2</c:v>
                </c:pt>
                <c:pt idx="376">
                  <c:v>3.2549753739888561E-2</c:v>
                </c:pt>
                <c:pt idx="377">
                  <c:v>3.2528365986663928E-2</c:v>
                </c:pt>
                <c:pt idx="378">
                  <c:v>3.2500011127598739E-2</c:v>
                </c:pt>
                <c:pt idx="379">
                  <c:v>3.2548868538403629E-2</c:v>
                </c:pt>
                <c:pt idx="380">
                  <c:v>3.2452465718042882E-2</c:v>
                </c:pt>
                <c:pt idx="381">
                  <c:v>3.2457112397621099E-2</c:v>
                </c:pt>
                <c:pt idx="382">
                  <c:v>3.2457161134393626E-2</c:v>
                </c:pt>
                <c:pt idx="383">
                  <c:v>3.2464301644211671E-2</c:v>
                </c:pt>
                <c:pt idx="384">
                  <c:v>3.1370512699896692E-2</c:v>
                </c:pt>
                <c:pt idx="385">
                  <c:v>3.1317275604742408E-2</c:v>
                </c:pt>
                <c:pt idx="386">
                  <c:v>3.1390261892560611E-2</c:v>
                </c:pt>
                <c:pt idx="387">
                  <c:v>3.134954755886922E-2</c:v>
                </c:pt>
                <c:pt idx="388">
                  <c:v>3.1396475948365428E-2</c:v>
                </c:pt>
                <c:pt idx="389">
                  <c:v>3.1381982547906591E-2</c:v>
                </c:pt>
                <c:pt idx="390">
                  <c:v>3.0919868435919907E-2</c:v>
                </c:pt>
                <c:pt idx="391">
                  <c:v>3.0883713248624548E-2</c:v>
                </c:pt>
                <c:pt idx="392">
                  <c:v>3.1050160625469416E-2</c:v>
                </c:pt>
                <c:pt idx="393">
                  <c:v>3.1148465056894978E-2</c:v>
                </c:pt>
                <c:pt idx="394">
                  <c:v>3.1257009722794209E-2</c:v>
                </c:pt>
                <c:pt idx="395">
                  <c:v>3.1259006127805647E-2</c:v>
                </c:pt>
                <c:pt idx="396">
                  <c:v>3.0805280443379341E-2</c:v>
                </c:pt>
                <c:pt idx="397">
                  <c:v>3.0805014539513804E-2</c:v>
                </c:pt>
                <c:pt idx="398">
                  <c:v>3.0828393997599905E-2</c:v>
                </c:pt>
                <c:pt idx="399">
                  <c:v>3.078587063298982E-2</c:v>
                </c:pt>
                <c:pt idx="400">
                  <c:v>3.0844144028062771E-2</c:v>
                </c:pt>
                <c:pt idx="401">
                  <c:v>3.0842496731275985E-2</c:v>
                </c:pt>
                <c:pt idx="402">
                  <c:v>3.087688031704313E-2</c:v>
                </c:pt>
                <c:pt idx="403">
                  <c:v>3.0980191400549931E-2</c:v>
                </c:pt>
                <c:pt idx="404">
                  <c:v>3.0992954829552333E-2</c:v>
                </c:pt>
                <c:pt idx="405">
                  <c:v>3.096897702288777E-2</c:v>
                </c:pt>
                <c:pt idx="406">
                  <c:v>3.0871956115905316E-2</c:v>
                </c:pt>
                <c:pt idx="407">
                  <c:v>3.0863668010310031E-2</c:v>
                </c:pt>
                <c:pt idx="408">
                  <c:v>3.0769494687297762E-2</c:v>
                </c:pt>
                <c:pt idx="409">
                  <c:v>3.0774596419259979E-2</c:v>
                </c:pt>
                <c:pt idx="410">
                  <c:v>3.0705921242561968E-2</c:v>
                </c:pt>
                <c:pt idx="411">
                  <c:v>3.0671053044382755E-2</c:v>
                </c:pt>
                <c:pt idx="412">
                  <c:v>3.0575652716080509E-2</c:v>
                </c:pt>
                <c:pt idx="413">
                  <c:v>3.0524869396001974E-2</c:v>
                </c:pt>
                <c:pt idx="414">
                  <c:v>3.029084155496773E-2</c:v>
                </c:pt>
                <c:pt idx="415">
                  <c:v>2.9789714884533774E-2</c:v>
                </c:pt>
                <c:pt idx="416">
                  <c:v>2.978518024565208E-2</c:v>
                </c:pt>
                <c:pt idx="417">
                  <c:v>2.9793370668349802E-2</c:v>
                </c:pt>
                <c:pt idx="418">
                  <c:v>2.9796846784671639E-2</c:v>
                </c:pt>
                <c:pt idx="419">
                  <c:v>2.9858520382049305E-2</c:v>
                </c:pt>
                <c:pt idx="420">
                  <c:v>3.0158019128869378E-2</c:v>
                </c:pt>
                <c:pt idx="421">
                  <c:v>3.0210649747314886E-2</c:v>
                </c:pt>
                <c:pt idx="422">
                  <c:v>3.0208855130084169E-2</c:v>
                </c:pt>
                <c:pt idx="423">
                  <c:v>3.0211568492428741E-2</c:v>
                </c:pt>
                <c:pt idx="424">
                  <c:v>3.0129988401643059E-2</c:v>
                </c:pt>
                <c:pt idx="425">
                  <c:v>3.0126916605862395E-2</c:v>
                </c:pt>
                <c:pt idx="426">
                  <c:v>3.0107365274410994E-2</c:v>
                </c:pt>
                <c:pt idx="427">
                  <c:v>3.0234408166556433E-2</c:v>
                </c:pt>
                <c:pt idx="428">
                  <c:v>3.0235553109653705E-2</c:v>
                </c:pt>
                <c:pt idx="429">
                  <c:v>2.9999623932979672E-2</c:v>
                </c:pt>
                <c:pt idx="430">
                  <c:v>2.9996973163367337E-2</c:v>
                </c:pt>
                <c:pt idx="431">
                  <c:v>2.984045013714183E-2</c:v>
                </c:pt>
                <c:pt idx="432">
                  <c:v>2.984010459169481E-2</c:v>
                </c:pt>
                <c:pt idx="433">
                  <c:v>2.9906816858670096E-2</c:v>
                </c:pt>
                <c:pt idx="434">
                  <c:v>2.9939159461307069E-2</c:v>
                </c:pt>
                <c:pt idx="435">
                  <c:v>2.994794274406486E-2</c:v>
                </c:pt>
                <c:pt idx="436">
                  <c:v>2.9944253204321505E-2</c:v>
                </c:pt>
                <c:pt idx="437">
                  <c:v>2.9949893240987492E-2</c:v>
                </c:pt>
                <c:pt idx="438">
                  <c:v>2.9951658511817577E-2</c:v>
                </c:pt>
                <c:pt idx="439">
                  <c:v>3.0005677028677551E-2</c:v>
                </c:pt>
                <c:pt idx="440">
                  <c:v>3.0149450144589009E-2</c:v>
                </c:pt>
                <c:pt idx="441">
                  <c:v>3.014633011199935E-2</c:v>
                </c:pt>
                <c:pt idx="442">
                  <c:v>3.0368265024148047E-2</c:v>
                </c:pt>
                <c:pt idx="443">
                  <c:v>3.0338511344287764E-2</c:v>
                </c:pt>
                <c:pt idx="444">
                  <c:v>3.0340511098946327E-2</c:v>
                </c:pt>
                <c:pt idx="445">
                  <c:v>3.0228871553851497E-2</c:v>
                </c:pt>
                <c:pt idx="446">
                  <c:v>3.0193220237294437E-2</c:v>
                </c:pt>
                <c:pt idx="447">
                  <c:v>3.0162086310119223E-2</c:v>
                </c:pt>
                <c:pt idx="448">
                  <c:v>3.0145009885553499E-2</c:v>
                </c:pt>
                <c:pt idx="449">
                  <c:v>3.0099747495421273E-2</c:v>
                </c:pt>
                <c:pt idx="450">
                  <c:v>3.0071519112693214E-2</c:v>
                </c:pt>
                <c:pt idx="451">
                  <c:v>2.9940430642834266E-2</c:v>
                </c:pt>
                <c:pt idx="452">
                  <c:v>2.9982992417285647E-2</c:v>
                </c:pt>
                <c:pt idx="453">
                  <c:v>2.9979393075393192E-2</c:v>
                </c:pt>
                <c:pt idx="454">
                  <c:v>2.9783411943990985E-2</c:v>
                </c:pt>
                <c:pt idx="455">
                  <c:v>2.9705276085624472E-2</c:v>
                </c:pt>
                <c:pt idx="456">
                  <c:v>2.969685002588961E-2</c:v>
                </c:pt>
                <c:pt idx="457">
                  <c:v>2.9629652638380893E-2</c:v>
                </c:pt>
                <c:pt idx="458">
                  <c:v>2.974465675241696E-2</c:v>
                </c:pt>
                <c:pt idx="459">
                  <c:v>2.9873379953033352E-2</c:v>
                </c:pt>
                <c:pt idx="460">
                  <c:v>2.9833320289502637E-2</c:v>
                </c:pt>
                <c:pt idx="461">
                  <c:v>2.985933957952884E-2</c:v>
                </c:pt>
                <c:pt idx="462">
                  <c:v>2.986878651755398E-2</c:v>
                </c:pt>
                <c:pt idx="463">
                  <c:v>2.9832831941022972E-2</c:v>
                </c:pt>
                <c:pt idx="464">
                  <c:v>2.9849053130951406E-2</c:v>
                </c:pt>
                <c:pt idx="465">
                  <c:v>2.9923696462312722E-2</c:v>
                </c:pt>
                <c:pt idx="466">
                  <c:v>2.995504678082404E-2</c:v>
                </c:pt>
                <c:pt idx="467">
                  <c:v>2.9943211595552775E-2</c:v>
                </c:pt>
                <c:pt idx="468">
                  <c:v>2.9936975667264464E-2</c:v>
                </c:pt>
                <c:pt idx="469">
                  <c:v>2.993062228902197E-2</c:v>
                </c:pt>
                <c:pt idx="470">
                  <c:v>2.971323297070981E-2</c:v>
                </c:pt>
                <c:pt idx="471">
                  <c:v>2.9723968093954573E-2</c:v>
                </c:pt>
                <c:pt idx="472">
                  <c:v>2.9628435832616734E-2</c:v>
                </c:pt>
                <c:pt idx="473">
                  <c:v>2.9621332875450088E-2</c:v>
                </c:pt>
                <c:pt idx="474">
                  <c:v>2.9600199102521464E-2</c:v>
                </c:pt>
                <c:pt idx="475">
                  <c:v>2.9713875791188275E-2</c:v>
                </c:pt>
                <c:pt idx="476">
                  <c:v>2.9695156823855349E-2</c:v>
                </c:pt>
                <c:pt idx="477">
                  <c:v>2.9679353878642553E-2</c:v>
                </c:pt>
                <c:pt idx="478">
                  <c:v>2.981806046254901E-2</c:v>
                </c:pt>
                <c:pt idx="479">
                  <c:v>3.011371342229139E-2</c:v>
                </c:pt>
                <c:pt idx="480">
                  <c:v>3.0038752397571256E-2</c:v>
                </c:pt>
                <c:pt idx="481">
                  <c:v>3.0025299320958196E-2</c:v>
                </c:pt>
                <c:pt idx="482">
                  <c:v>3.0084015190347643E-2</c:v>
                </c:pt>
                <c:pt idx="483">
                  <c:v>3.0491183815060593E-2</c:v>
                </c:pt>
                <c:pt idx="484">
                  <c:v>3.0975538028276999E-2</c:v>
                </c:pt>
                <c:pt idx="485">
                  <c:v>3.1008594705911781E-2</c:v>
                </c:pt>
                <c:pt idx="486">
                  <c:v>3.1052021995908449E-2</c:v>
                </c:pt>
                <c:pt idx="487">
                  <c:v>3.1064521979708513E-2</c:v>
                </c:pt>
                <c:pt idx="488">
                  <c:v>3.103872077784154E-2</c:v>
                </c:pt>
                <c:pt idx="489">
                  <c:v>3.1052432767988226E-2</c:v>
                </c:pt>
                <c:pt idx="490">
                  <c:v>3.1128093132205017E-2</c:v>
                </c:pt>
                <c:pt idx="491">
                  <c:v>3.1144456319102676E-2</c:v>
                </c:pt>
                <c:pt idx="492">
                  <c:v>3.1101306284405231E-2</c:v>
                </c:pt>
                <c:pt idx="493">
                  <c:v>3.110932511107796E-2</c:v>
                </c:pt>
                <c:pt idx="494">
                  <c:v>3.1010691736264577E-2</c:v>
                </c:pt>
                <c:pt idx="495">
                  <c:v>3.1021320706541552E-2</c:v>
                </c:pt>
                <c:pt idx="496">
                  <c:v>3.1114175706256783E-2</c:v>
                </c:pt>
                <c:pt idx="497">
                  <c:v>3.122577538670791E-2</c:v>
                </c:pt>
                <c:pt idx="498">
                  <c:v>3.1054106238225108E-2</c:v>
                </c:pt>
                <c:pt idx="499">
                  <c:v>3.1129846714364143E-2</c:v>
                </c:pt>
                <c:pt idx="500">
                  <c:v>3.109612906465898E-2</c:v>
                </c:pt>
                <c:pt idx="501">
                  <c:v>3.1012327705690922E-2</c:v>
                </c:pt>
                <c:pt idx="502">
                  <c:v>3.1082937001005111E-2</c:v>
                </c:pt>
                <c:pt idx="503">
                  <c:v>3.1099314993027691E-2</c:v>
                </c:pt>
                <c:pt idx="504">
                  <c:v>3.1089655235698052E-2</c:v>
                </c:pt>
                <c:pt idx="505">
                  <c:v>3.0859092957171843E-2</c:v>
                </c:pt>
                <c:pt idx="506">
                  <c:v>3.1100511107339416E-2</c:v>
                </c:pt>
                <c:pt idx="507">
                  <c:v>3.114456852305688E-2</c:v>
                </c:pt>
                <c:pt idx="508">
                  <c:v>3.1167923570398187E-2</c:v>
                </c:pt>
                <c:pt idx="509">
                  <c:v>3.1770341614329248E-2</c:v>
                </c:pt>
                <c:pt idx="510">
                  <c:v>3.1802465544368171E-2</c:v>
                </c:pt>
                <c:pt idx="511">
                  <c:v>3.1774164833796539E-2</c:v>
                </c:pt>
                <c:pt idx="512">
                  <c:v>3.1773214796045772E-2</c:v>
                </c:pt>
                <c:pt idx="513">
                  <c:v>3.2293713977129192E-2</c:v>
                </c:pt>
                <c:pt idx="514">
                  <c:v>3.2164292238355603E-2</c:v>
                </c:pt>
                <c:pt idx="515">
                  <c:v>3.2035446617037631E-2</c:v>
                </c:pt>
                <c:pt idx="516">
                  <c:v>3.1952666157094557E-2</c:v>
                </c:pt>
                <c:pt idx="517">
                  <c:v>3.1925482014986017E-2</c:v>
                </c:pt>
                <c:pt idx="518">
                  <c:v>3.1906360494027654E-2</c:v>
                </c:pt>
                <c:pt idx="519">
                  <c:v>3.1908072116172984E-2</c:v>
                </c:pt>
                <c:pt idx="520">
                  <c:v>3.1899454022560267E-2</c:v>
                </c:pt>
                <c:pt idx="521">
                  <c:v>3.1952526425534616E-2</c:v>
                </c:pt>
                <c:pt idx="522">
                  <c:v>3.2181855402770985E-2</c:v>
                </c:pt>
                <c:pt idx="523">
                  <c:v>3.2223630693641189E-2</c:v>
                </c:pt>
                <c:pt idx="524">
                  <c:v>3.2204850426928437E-2</c:v>
                </c:pt>
                <c:pt idx="525">
                  <c:v>3.2188807778638966E-2</c:v>
                </c:pt>
                <c:pt idx="526">
                  <c:v>3.219041114253357E-2</c:v>
                </c:pt>
                <c:pt idx="527">
                  <c:v>3.2276049021736079E-2</c:v>
                </c:pt>
                <c:pt idx="528">
                  <c:v>3.2286519588377936E-2</c:v>
                </c:pt>
                <c:pt idx="529">
                  <c:v>3.205671770701337E-2</c:v>
                </c:pt>
                <c:pt idx="530">
                  <c:v>3.1968944106108697E-2</c:v>
                </c:pt>
                <c:pt idx="531">
                  <c:v>3.1946145743236593E-2</c:v>
                </c:pt>
                <c:pt idx="532">
                  <c:v>3.1974693889074396E-2</c:v>
                </c:pt>
                <c:pt idx="533">
                  <c:v>3.2060230892415033E-2</c:v>
                </c:pt>
                <c:pt idx="534">
                  <c:v>3.1789171328638149E-2</c:v>
                </c:pt>
                <c:pt idx="535">
                  <c:v>3.1785995852970463E-2</c:v>
                </c:pt>
                <c:pt idx="536">
                  <c:v>3.1934309924028688E-2</c:v>
                </c:pt>
                <c:pt idx="537">
                  <c:v>3.2321740818269322E-2</c:v>
                </c:pt>
                <c:pt idx="538">
                  <c:v>3.2491819035978753E-2</c:v>
                </c:pt>
                <c:pt idx="539">
                  <c:v>3.2494073634902337E-2</c:v>
                </c:pt>
                <c:pt idx="540">
                  <c:v>3.2609043180341614E-2</c:v>
                </c:pt>
                <c:pt idx="541">
                  <c:v>3.2419243260479791E-2</c:v>
                </c:pt>
                <c:pt idx="542">
                  <c:v>3.2381906238709415E-2</c:v>
                </c:pt>
                <c:pt idx="543">
                  <c:v>3.2344282735601422E-2</c:v>
                </c:pt>
                <c:pt idx="544">
                  <c:v>3.2305440509064837E-2</c:v>
                </c:pt>
                <c:pt idx="545">
                  <c:v>3.2362420617222339E-2</c:v>
                </c:pt>
                <c:pt idx="546">
                  <c:v>3.2401276102469657E-2</c:v>
                </c:pt>
                <c:pt idx="547">
                  <c:v>3.2446716933367627E-2</c:v>
                </c:pt>
                <c:pt idx="548">
                  <c:v>3.2416092147879931E-2</c:v>
                </c:pt>
                <c:pt idx="549">
                  <c:v>3.2430562058028016E-2</c:v>
                </c:pt>
                <c:pt idx="550">
                  <c:v>3.3102878374735439E-2</c:v>
                </c:pt>
                <c:pt idx="551">
                  <c:v>3.3040866256283587E-2</c:v>
                </c:pt>
                <c:pt idx="552">
                  <c:v>3.292672998317471E-2</c:v>
                </c:pt>
                <c:pt idx="553">
                  <c:v>3.2964582655968869E-2</c:v>
                </c:pt>
                <c:pt idx="554">
                  <c:v>3.3034200610105154E-2</c:v>
                </c:pt>
                <c:pt idx="555">
                  <c:v>3.2935285797905056E-2</c:v>
                </c:pt>
                <c:pt idx="556">
                  <c:v>3.308348921150224E-2</c:v>
                </c:pt>
                <c:pt idx="557">
                  <c:v>3.3111716015798258E-2</c:v>
                </c:pt>
                <c:pt idx="558">
                  <c:v>3.3078956488995136E-2</c:v>
                </c:pt>
                <c:pt idx="559">
                  <c:v>3.3084906287519339E-2</c:v>
                </c:pt>
                <c:pt idx="560">
                  <c:v>3.3114180924596032E-2</c:v>
                </c:pt>
                <c:pt idx="561">
                  <c:v>3.346468980092264E-2</c:v>
                </c:pt>
                <c:pt idx="562">
                  <c:v>3.3442221465213959E-2</c:v>
                </c:pt>
                <c:pt idx="563">
                  <c:v>3.3703655099671125E-2</c:v>
                </c:pt>
                <c:pt idx="564">
                  <c:v>3.3677071374708309E-2</c:v>
                </c:pt>
                <c:pt idx="565">
                  <c:v>3.378111183553701E-2</c:v>
                </c:pt>
                <c:pt idx="566">
                  <c:v>3.3612396821715802E-2</c:v>
                </c:pt>
                <c:pt idx="567">
                  <c:v>3.380615357844563E-2</c:v>
                </c:pt>
                <c:pt idx="568">
                  <c:v>3.3654528314944074E-2</c:v>
                </c:pt>
                <c:pt idx="569">
                  <c:v>3.4121962267198734E-2</c:v>
                </c:pt>
                <c:pt idx="570">
                  <c:v>3.4089570441829795E-2</c:v>
                </c:pt>
                <c:pt idx="571">
                  <c:v>3.4141311570732885E-2</c:v>
                </c:pt>
                <c:pt idx="572">
                  <c:v>3.420217458505851E-2</c:v>
                </c:pt>
                <c:pt idx="573">
                  <c:v>3.419287759322185E-2</c:v>
                </c:pt>
                <c:pt idx="574">
                  <c:v>3.4160904734649153E-2</c:v>
                </c:pt>
                <c:pt idx="575">
                  <c:v>3.4197587027364196E-2</c:v>
                </c:pt>
                <c:pt idx="576">
                  <c:v>3.4194893455635804E-2</c:v>
                </c:pt>
                <c:pt idx="577">
                  <c:v>3.4196386432560233E-2</c:v>
                </c:pt>
                <c:pt idx="578">
                  <c:v>3.4183435362101007E-2</c:v>
                </c:pt>
                <c:pt idx="579">
                  <c:v>3.4507530048209709E-2</c:v>
                </c:pt>
                <c:pt idx="580">
                  <c:v>3.4581224411515288E-2</c:v>
                </c:pt>
                <c:pt idx="581">
                  <c:v>3.4572454008342635E-2</c:v>
                </c:pt>
                <c:pt idx="582">
                  <c:v>3.4631664525959421E-2</c:v>
                </c:pt>
                <c:pt idx="583">
                  <c:v>3.4537158217877076E-2</c:v>
                </c:pt>
                <c:pt idx="584">
                  <c:v>3.4762697987772227E-2</c:v>
                </c:pt>
                <c:pt idx="585">
                  <c:v>3.4936343856503051E-2</c:v>
                </c:pt>
                <c:pt idx="586">
                  <c:v>3.4876679257378709E-2</c:v>
                </c:pt>
                <c:pt idx="587">
                  <c:v>3.5293653808101462E-2</c:v>
                </c:pt>
                <c:pt idx="588">
                  <c:v>3.5327138685669945E-2</c:v>
                </c:pt>
                <c:pt idx="589">
                  <c:v>3.5301193093832464E-2</c:v>
                </c:pt>
                <c:pt idx="590">
                  <c:v>3.5351732427149993E-2</c:v>
                </c:pt>
                <c:pt idx="591">
                  <c:v>3.480572797818432E-2</c:v>
                </c:pt>
                <c:pt idx="592">
                  <c:v>3.480856787479901E-2</c:v>
                </c:pt>
                <c:pt idx="593">
                  <c:v>3.4804645597364244E-2</c:v>
                </c:pt>
                <c:pt idx="594">
                  <c:v>3.4797871106562982E-2</c:v>
                </c:pt>
                <c:pt idx="595">
                  <c:v>3.484050729793009E-2</c:v>
                </c:pt>
                <c:pt idx="596">
                  <c:v>3.4857488098112996E-2</c:v>
                </c:pt>
                <c:pt idx="597">
                  <c:v>3.4893958142970638E-2</c:v>
                </c:pt>
                <c:pt idx="598">
                  <c:v>3.4892907500920049E-2</c:v>
                </c:pt>
                <c:pt idx="599">
                  <c:v>3.4957676489867237E-2</c:v>
                </c:pt>
                <c:pt idx="600">
                  <c:v>3.4965069352754008E-2</c:v>
                </c:pt>
                <c:pt idx="601">
                  <c:v>3.496630025082003E-2</c:v>
                </c:pt>
                <c:pt idx="602">
                  <c:v>3.4994344318957669E-2</c:v>
                </c:pt>
                <c:pt idx="603">
                  <c:v>3.5025097717866174E-2</c:v>
                </c:pt>
                <c:pt idx="604">
                  <c:v>3.5026761064120997E-2</c:v>
                </c:pt>
                <c:pt idx="605">
                  <c:v>3.5068754748113565E-2</c:v>
                </c:pt>
                <c:pt idx="606">
                  <c:v>3.5058457815266841E-2</c:v>
                </c:pt>
                <c:pt idx="607">
                  <c:v>3.5058285732874103E-2</c:v>
                </c:pt>
                <c:pt idx="608">
                  <c:v>3.5135201148012711E-2</c:v>
                </c:pt>
                <c:pt idx="609">
                  <c:v>3.6245565314544599E-2</c:v>
                </c:pt>
                <c:pt idx="610">
                  <c:v>3.6547074567890428E-2</c:v>
                </c:pt>
                <c:pt idx="611">
                  <c:v>3.6562634729375626E-2</c:v>
                </c:pt>
                <c:pt idx="612">
                  <c:v>3.6584647116951891E-2</c:v>
                </c:pt>
                <c:pt idx="613">
                  <c:v>3.6585080731115743E-2</c:v>
                </c:pt>
                <c:pt idx="614">
                  <c:v>3.6757391814751135E-2</c:v>
                </c:pt>
                <c:pt idx="615">
                  <c:v>3.6733153442789601E-2</c:v>
                </c:pt>
                <c:pt idx="616">
                  <c:v>3.6891651626012038E-2</c:v>
                </c:pt>
                <c:pt idx="617">
                  <c:v>3.6894887213207272E-2</c:v>
                </c:pt>
                <c:pt idx="618">
                  <c:v>3.6898579009324826E-2</c:v>
                </c:pt>
                <c:pt idx="619">
                  <c:v>3.6954299818516563E-2</c:v>
                </c:pt>
                <c:pt idx="620">
                  <c:v>3.6945648902585629E-2</c:v>
                </c:pt>
                <c:pt idx="621">
                  <c:v>3.712038553486182E-2</c:v>
                </c:pt>
                <c:pt idx="622">
                  <c:v>3.7126417749895363E-2</c:v>
                </c:pt>
                <c:pt idx="623">
                  <c:v>3.7105664325471216E-2</c:v>
                </c:pt>
                <c:pt idx="624">
                  <c:v>3.7117481027715421E-2</c:v>
                </c:pt>
                <c:pt idx="625">
                  <c:v>3.7178453794669004E-2</c:v>
                </c:pt>
                <c:pt idx="626">
                  <c:v>3.7271305083732977E-2</c:v>
                </c:pt>
                <c:pt idx="627">
                  <c:v>3.7243112046351307E-2</c:v>
                </c:pt>
                <c:pt idx="628">
                  <c:v>3.7237837674763324E-2</c:v>
                </c:pt>
                <c:pt idx="629">
                  <c:v>3.7216239456316164E-2</c:v>
                </c:pt>
                <c:pt idx="630">
                  <c:v>3.7216379532942455E-2</c:v>
                </c:pt>
                <c:pt idx="631">
                  <c:v>3.7221932851661206E-2</c:v>
                </c:pt>
                <c:pt idx="632">
                  <c:v>3.7246631967617065E-2</c:v>
                </c:pt>
                <c:pt idx="633">
                  <c:v>3.7137122977339627E-2</c:v>
                </c:pt>
                <c:pt idx="634">
                  <c:v>3.7108163130961234E-2</c:v>
                </c:pt>
                <c:pt idx="635">
                  <c:v>3.7190100884604324E-2</c:v>
                </c:pt>
                <c:pt idx="636">
                  <c:v>3.7327537223635437E-2</c:v>
                </c:pt>
                <c:pt idx="637">
                  <c:v>3.7405265405159545E-2</c:v>
                </c:pt>
                <c:pt idx="638">
                  <c:v>3.7373147708419728E-2</c:v>
                </c:pt>
                <c:pt idx="639">
                  <c:v>3.7516828833976522E-2</c:v>
                </c:pt>
                <c:pt idx="640">
                  <c:v>3.7632001512867462E-2</c:v>
                </c:pt>
                <c:pt idx="641">
                  <c:v>3.8075834108197683E-2</c:v>
                </c:pt>
                <c:pt idx="642">
                  <c:v>3.807011616996258E-2</c:v>
                </c:pt>
                <c:pt idx="643">
                  <c:v>3.8067839248162275E-2</c:v>
                </c:pt>
                <c:pt idx="644">
                  <c:v>3.7974780159939513E-2</c:v>
                </c:pt>
                <c:pt idx="645">
                  <c:v>3.8039121086179836E-2</c:v>
                </c:pt>
                <c:pt idx="646">
                  <c:v>3.8170448503738845E-2</c:v>
                </c:pt>
                <c:pt idx="647">
                  <c:v>3.8179629832354511E-2</c:v>
                </c:pt>
                <c:pt idx="648">
                  <c:v>3.6507603880533403E-2</c:v>
                </c:pt>
                <c:pt idx="649">
                  <c:v>3.6690154442920647E-2</c:v>
                </c:pt>
                <c:pt idx="650">
                  <c:v>3.7196257466153071E-2</c:v>
                </c:pt>
                <c:pt idx="651">
                  <c:v>3.7237971830481491E-2</c:v>
                </c:pt>
                <c:pt idx="652">
                  <c:v>3.7259934528524156E-2</c:v>
                </c:pt>
                <c:pt idx="653">
                  <c:v>3.6984478725191935E-2</c:v>
                </c:pt>
                <c:pt idx="654">
                  <c:v>3.7408168920832797E-2</c:v>
                </c:pt>
                <c:pt idx="655">
                  <c:v>3.7614742777138888E-2</c:v>
                </c:pt>
                <c:pt idx="656">
                  <c:v>3.8971038847542799E-2</c:v>
                </c:pt>
                <c:pt idx="657">
                  <c:v>3.980669223430218E-2</c:v>
                </c:pt>
                <c:pt idx="658">
                  <c:v>4.0408451272331967E-2</c:v>
                </c:pt>
                <c:pt idx="659">
                  <c:v>4.0872257024983615E-2</c:v>
                </c:pt>
                <c:pt idx="660">
                  <c:v>4.0911513790265558E-2</c:v>
                </c:pt>
                <c:pt idx="661">
                  <c:v>4.1208754465946899E-2</c:v>
                </c:pt>
                <c:pt idx="662">
                  <c:v>4.151980504930497E-2</c:v>
                </c:pt>
                <c:pt idx="663">
                  <c:v>4.1809189674021321E-2</c:v>
                </c:pt>
                <c:pt idx="664">
                  <c:v>4.2781252338419715E-2</c:v>
                </c:pt>
                <c:pt idx="665">
                  <c:v>4.2937569971057757E-2</c:v>
                </c:pt>
                <c:pt idx="666">
                  <c:v>4.2936680514641501E-2</c:v>
                </c:pt>
                <c:pt idx="667">
                  <c:v>4.3635254403844519E-2</c:v>
                </c:pt>
                <c:pt idx="668">
                  <c:v>4.3628353593088809E-2</c:v>
                </c:pt>
                <c:pt idx="669">
                  <c:v>4.3656511780810453E-2</c:v>
                </c:pt>
                <c:pt idx="670">
                  <c:v>4.3625564286259542E-2</c:v>
                </c:pt>
                <c:pt idx="671">
                  <c:v>4.3832641589763556E-2</c:v>
                </c:pt>
                <c:pt idx="672">
                  <c:v>4.406133625287028E-2</c:v>
                </c:pt>
                <c:pt idx="673">
                  <c:v>4.4290531446650939E-2</c:v>
                </c:pt>
                <c:pt idx="674">
                  <c:v>4.4368608327464303E-2</c:v>
                </c:pt>
                <c:pt idx="675">
                  <c:v>4.4491385731408005E-2</c:v>
                </c:pt>
                <c:pt idx="676">
                  <c:v>4.4495325014959362E-2</c:v>
                </c:pt>
                <c:pt idx="677">
                  <c:v>4.450275967428953E-2</c:v>
                </c:pt>
                <c:pt idx="678">
                  <c:v>4.4732238645183511E-2</c:v>
                </c:pt>
                <c:pt idx="679">
                  <c:v>4.4684169195120547E-2</c:v>
                </c:pt>
                <c:pt idx="680">
                  <c:v>4.468000766650132E-2</c:v>
                </c:pt>
                <c:pt idx="681">
                  <c:v>4.4690061455740858E-2</c:v>
                </c:pt>
                <c:pt idx="682">
                  <c:v>4.4681249060407983E-2</c:v>
                </c:pt>
                <c:pt idx="683">
                  <c:v>4.4712347778984259E-2</c:v>
                </c:pt>
                <c:pt idx="684">
                  <c:v>4.4709601676024939E-2</c:v>
                </c:pt>
                <c:pt idx="685">
                  <c:v>4.4728579420517223E-2</c:v>
                </c:pt>
                <c:pt idx="686">
                  <c:v>4.4674953832826533E-2</c:v>
                </c:pt>
                <c:pt idx="687">
                  <c:v>4.4887974039887243E-2</c:v>
                </c:pt>
                <c:pt idx="688">
                  <c:v>4.492067164838031E-2</c:v>
                </c:pt>
                <c:pt idx="689">
                  <c:v>4.493401116770783E-2</c:v>
                </c:pt>
                <c:pt idx="690">
                  <c:v>4.4967948460894629E-2</c:v>
                </c:pt>
                <c:pt idx="691">
                  <c:v>4.4960055331447632E-2</c:v>
                </c:pt>
                <c:pt idx="692">
                  <c:v>4.4853927652479884E-2</c:v>
                </c:pt>
                <c:pt idx="693">
                  <c:v>4.4818915267046663E-2</c:v>
                </c:pt>
                <c:pt idx="694">
                  <c:v>4.4747447750738703E-2</c:v>
                </c:pt>
                <c:pt idx="695">
                  <c:v>4.4761296579238524E-2</c:v>
                </c:pt>
                <c:pt idx="696">
                  <c:v>4.4768368865947691E-2</c:v>
                </c:pt>
                <c:pt idx="697">
                  <c:v>4.484037479985746E-2</c:v>
                </c:pt>
                <c:pt idx="698">
                  <c:v>4.4786863272413137E-2</c:v>
                </c:pt>
                <c:pt idx="699">
                  <c:v>4.4808738446613594E-2</c:v>
                </c:pt>
                <c:pt idx="700">
                  <c:v>4.4788090683830634E-2</c:v>
                </c:pt>
                <c:pt idx="701">
                  <c:v>4.4929687470914831E-2</c:v>
                </c:pt>
                <c:pt idx="702">
                  <c:v>4.5146643996677414E-2</c:v>
                </c:pt>
                <c:pt idx="703">
                  <c:v>4.5061889292498943E-2</c:v>
                </c:pt>
                <c:pt idx="704">
                  <c:v>4.5060483369504599E-2</c:v>
                </c:pt>
                <c:pt idx="705">
                  <c:v>4.5055906032532463E-2</c:v>
                </c:pt>
                <c:pt idx="706">
                  <c:v>4.5039275390359387E-2</c:v>
                </c:pt>
                <c:pt idx="707">
                  <c:v>4.5055380942210205E-2</c:v>
                </c:pt>
                <c:pt idx="708">
                  <c:v>4.5055439257728362E-2</c:v>
                </c:pt>
                <c:pt idx="709">
                  <c:v>4.5115090876111562E-2</c:v>
                </c:pt>
                <c:pt idx="710">
                  <c:v>4.5114261982356518E-2</c:v>
                </c:pt>
                <c:pt idx="711">
                  <c:v>4.5154414744322496E-2</c:v>
                </c:pt>
                <c:pt idx="712">
                  <c:v>4.5244154751836838E-2</c:v>
                </c:pt>
                <c:pt idx="713">
                  <c:v>4.543876581475137E-2</c:v>
                </c:pt>
                <c:pt idx="714">
                  <c:v>4.5429775053735667E-2</c:v>
                </c:pt>
                <c:pt idx="715">
                  <c:v>4.5446954781157164E-2</c:v>
                </c:pt>
                <c:pt idx="716">
                  <c:v>4.5513315436030148E-2</c:v>
                </c:pt>
                <c:pt idx="717">
                  <c:v>4.5508038968269625E-2</c:v>
                </c:pt>
                <c:pt idx="718">
                  <c:v>4.5513472803206105E-2</c:v>
                </c:pt>
                <c:pt idx="719">
                  <c:v>4.5464262160890015E-2</c:v>
                </c:pt>
                <c:pt idx="720">
                  <c:v>4.5265997024103499E-2</c:v>
                </c:pt>
                <c:pt idx="721">
                  <c:v>4.5381091608348474E-2</c:v>
                </c:pt>
                <c:pt idx="722">
                  <c:v>4.5346246770119204E-2</c:v>
                </c:pt>
                <c:pt idx="723">
                  <c:v>4.5365580381369681E-2</c:v>
                </c:pt>
                <c:pt idx="724">
                  <c:v>4.5379781547339536E-2</c:v>
                </c:pt>
                <c:pt idx="725">
                  <c:v>4.5504080252138444E-2</c:v>
                </c:pt>
                <c:pt idx="726">
                  <c:v>4.5520964664208526E-2</c:v>
                </c:pt>
                <c:pt idx="727">
                  <c:v>4.5435307360566078E-2</c:v>
                </c:pt>
                <c:pt idx="728">
                  <c:v>4.6096714367371172E-2</c:v>
                </c:pt>
                <c:pt idx="729">
                  <c:v>4.6132461109480161E-2</c:v>
                </c:pt>
                <c:pt idx="730">
                  <c:v>4.6207435619398135E-2</c:v>
                </c:pt>
                <c:pt idx="731">
                  <c:v>4.6207429276183778E-2</c:v>
                </c:pt>
                <c:pt idx="732">
                  <c:v>4.6280654251453154E-2</c:v>
                </c:pt>
                <c:pt idx="733">
                  <c:v>4.6281576498548124E-2</c:v>
                </c:pt>
                <c:pt idx="734">
                  <c:v>4.6245388186050083E-2</c:v>
                </c:pt>
                <c:pt idx="735">
                  <c:v>4.6214808135842528E-2</c:v>
                </c:pt>
                <c:pt idx="736">
                  <c:v>4.6206249813885394E-2</c:v>
                </c:pt>
                <c:pt idx="737">
                  <c:v>4.6205382909554879E-2</c:v>
                </c:pt>
                <c:pt idx="738">
                  <c:v>4.6219693919452999E-2</c:v>
                </c:pt>
                <c:pt idx="739">
                  <c:v>4.6177101657560476E-2</c:v>
                </c:pt>
                <c:pt idx="740">
                  <c:v>4.6080328210137439E-2</c:v>
                </c:pt>
                <c:pt idx="741">
                  <c:v>4.6080233178795275E-2</c:v>
                </c:pt>
                <c:pt idx="742">
                  <c:v>4.5923546862407551E-2</c:v>
                </c:pt>
                <c:pt idx="743">
                  <c:v>4.5958200539262348E-2</c:v>
                </c:pt>
                <c:pt idx="744">
                  <c:v>4.5943608054895613E-2</c:v>
                </c:pt>
                <c:pt idx="745">
                  <c:v>4.5961920190212328E-2</c:v>
                </c:pt>
                <c:pt idx="746">
                  <c:v>4.5964121992669936E-2</c:v>
                </c:pt>
                <c:pt idx="747">
                  <c:v>4.5981272703130786E-2</c:v>
                </c:pt>
                <c:pt idx="748">
                  <c:v>4.598025377253602E-2</c:v>
                </c:pt>
                <c:pt idx="749">
                  <c:v>4.6017936801240833E-2</c:v>
                </c:pt>
                <c:pt idx="750">
                  <c:v>4.602187780829816E-2</c:v>
                </c:pt>
                <c:pt idx="751">
                  <c:v>4.6042536896140386E-2</c:v>
                </c:pt>
                <c:pt idx="752">
                  <c:v>4.6068318499656508E-2</c:v>
                </c:pt>
                <c:pt idx="753">
                  <c:v>4.6148752119430751E-2</c:v>
                </c:pt>
                <c:pt idx="754">
                  <c:v>4.6143466660043972E-2</c:v>
                </c:pt>
                <c:pt idx="755">
                  <c:v>4.6141017436896324E-2</c:v>
                </c:pt>
                <c:pt idx="756">
                  <c:v>4.6156853134464063E-2</c:v>
                </c:pt>
                <c:pt idx="757">
                  <c:v>4.6198152845211858E-2</c:v>
                </c:pt>
                <c:pt idx="758">
                  <c:v>4.6153530835966836E-2</c:v>
                </c:pt>
                <c:pt idx="759">
                  <c:v>4.6042815417638328E-2</c:v>
                </c:pt>
                <c:pt idx="760">
                  <c:v>4.6041004123171206E-2</c:v>
                </c:pt>
                <c:pt idx="761">
                  <c:v>4.6025109179018225E-2</c:v>
                </c:pt>
                <c:pt idx="762">
                  <c:v>4.6115721219710311E-2</c:v>
                </c:pt>
                <c:pt idx="763">
                  <c:v>4.6151035323162878E-2</c:v>
                </c:pt>
                <c:pt idx="764">
                  <c:v>4.62199038191329E-2</c:v>
                </c:pt>
                <c:pt idx="765">
                  <c:v>4.6272289733610958E-2</c:v>
                </c:pt>
                <c:pt idx="766">
                  <c:v>4.6252280896052135E-2</c:v>
                </c:pt>
                <c:pt idx="767">
                  <c:v>4.6267077317671837E-2</c:v>
                </c:pt>
                <c:pt idx="768">
                  <c:v>4.6271329596133483E-2</c:v>
                </c:pt>
                <c:pt idx="769">
                  <c:v>4.6269234357054045E-2</c:v>
                </c:pt>
                <c:pt idx="770">
                  <c:v>4.6400368597525984E-2</c:v>
                </c:pt>
                <c:pt idx="771">
                  <c:v>4.6400521044255433E-2</c:v>
                </c:pt>
                <c:pt idx="772">
                  <c:v>4.6442331121743251E-2</c:v>
                </c:pt>
                <c:pt idx="773">
                  <c:v>4.6355344069640043E-2</c:v>
                </c:pt>
                <c:pt idx="774">
                  <c:v>4.6349926835457883E-2</c:v>
                </c:pt>
                <c:pt idx="775">
                  <c:v>4.6488736366820639E-2</c:v>
                </c:pt>
                <c:pt idx="776">
                  <c:v>4.6521155622774639E-2</c:v>
                </c:pt>
                <c:pt idx="777">
                  <c:v>4.6733154926242471E-2</c:v>
                </c:pt>
                <c:pt idx="778">
                  <c:v>4.6735939612141709E-2</c:v>
                </c:pt>
                <c:pt idx="779">
                  <c:v>4.6513020658497287E-2</c:v>
                </c:pt>
                <c:pt idx="780">
                  <c:v>4.6495030682426684E-2</c:v>
                </c:pt>
                <c:pt idx="781">
                  <c:v>4.6501670531525298E-2</c:v>
                </c:pt>
                <c:pt idx="782">
                  <c:v>4.6630914976902471E-2</c:v>
                </c:pt>
                <c:pt idx="783">
                  <c:v>4.6365519870674061E-2</c:v>
                </c:pt>
                <c:pt idx="784">
                  <c:v>4.6053765586004686E-2</c:v>
                </c:pt>
                <c:pt idx="785">
                  <c:v>4.6146887497079493E-2</c:v>
                </c:pt>
                <c:pt idx="786">
                  <c:v>4.6126668766763683E-2</c:v>
                </c:pt>
                <c:pt idx="787">
                  <c:v>4.6126708058489951E-2</c:v>
                </c:pt>
                <c:pt idx="788">
                  <c:v>4.6126949358773754E-2</c:v>
                </c:pt>
                <c:pt idx="789">
                  <c:v>4.6111511916920957E-2</c:v>
                </c:pt>
                <c:pt idx="790">
                  <c:v>4.6050976528554777E-2</c:v>
                </c:pt>
                <c:pt idx="791">
                  <c:v>4.609592394431837E-2</c:v>
                </c:pt>
                <c:pt idx="792">
                  <c:v>4.6108384310581174E-2</c:v>
                </c:pt>
                <c:pt idx="793">
                  <c:v>4.6109623590043898E-2</c:v>
                </c:pt>
                <c:pt idx="794">
                  <c:v>4.6088965323036704E-2</c:v>
                </c:pt>
                <c:pt idx="795">
                  <c:v>4.6078282255039058E-2</c:v>
                </c:pt>
                <c:pt idx="796">
                  <c:v>4.6097642450848832E-2</c:v>
                </c:pt>
                <c:pt idx="797">
                  <c:v>4.6011197883854819E-2</c:v>
                </c:pt>
                <c:pt idx="798">
                  <c:v>4.6011637777414294E-2</c:v>
                </c:pt>
                <c:pt idx="799">
                  <c:v>4.615487016602738E-2</c:v>
                </c:pt>
                <c:pt idx="800">
                  <c:v>4.6148769158274969E-2</c:v>
                </c:pt>
                <c:pt idx="801">
                  <c:v>4.6195109968431187E-2</c:v>
                </c:pt>
                <c:pt idx="802">
                  <c:v>4.6182851062461193E-2</c:v>
                </c:pt>
                <c:pt idx="803">
                  <c:v>4.6172148757047171E-2</c:v>
                </c:pt>
                <c:pt idx="804">
                  <c:v>4.6186997893984949E-2</c:v>
                </c:pt>
                <c:pt idx="805">
                  <c:v>4.6147226101067293E-2</c:v>
                </c:pt>
                <c:pt idx="806">
                  <c:v>4.5960832826010815E-2</c:v>
                </c:pt>
                <c:pt idx="807">
                  <c:v>4.5927189039446821E-2</c:v>
                </c:pt>
                <c:pt idx="808">
                  <c:v>4.5931680685575071E-2</c:v>
                </c:pt>
                <c:pt idx="809">
                  <c:v>4.5540732321678164E-2</c:v>
                </c:pt>
                <c:pt idx="810">
                  <c:v>4.5507871667767263E-2</c:v>
                </c:pt>
                <c:pt idx="811">
                  <c:v>4.5794302734193985E-2</c:v>
                </c:pt>
                <c:pt idx="812">
                  <c:v>4.5798296665439539E-2</c:v>
                </c:pt>
                <c:pt idx="813">
                  <c:v>4.5444824537800653E-2</c:v>
                </c:pt>
                <c:pt idx="814">
                  <c:v>4.5464051643447814E-2</c:v>
                </c:pt>
                <c:pt idx="815">
                  <c:v>4.5456558874267902E-2</c:v>
                </c:pt>
                <c:pt idx="816">
                  <c:v>4.5559653783361499E-2</c:v>
                </c:pt>
                <c:pt idx="817">
                  <c:v>4.5540574408094996E-2</c:v>
                </c:pt>
                <c:pt idx="818">
                  <c:v>4.5646889613058662E-2</c:v>
                </c:pt>
                <c:pt idx="819">
                  <c:v>4.5650592505068692E-2</c:v>
                </c:pt>
                <c:pt idx="820">
                  <c:v>4.5660306926063175E-2</c:v>
                </c:pt>
                <c:pt idx="821">
                  <c:v>4.5615853421657734E-2</c:v>
                </c:pt>
                <c:pt idx="822">
                  <c:v>4.5693576414499761E-2</c:v>
                </c:pt>
                <c:pt idx="823">
                  <c:v>4.5693193811664791E-2</c:v>
                </c:pt>
                <c:pt idx="824">
                  <c:v>4.5613828916362426E-2</c:v>
                </c:pt>
                <c:pt idx="825">
                  <c:v>4.5572282454957432E-2</c:v>
                </c:pt>
                <c:pt idx="826">
                  <c:v>4.5577680368770336E-2</c:v>
                </c:pt>
                <c:pt idx="827">
                  <c:v>4.5538136804143342E-2</c:v>
                </c:pt>
                <c:pt idx="828">
                  <c:v>4.5802485886576427E-2</c:v>
                </c:pt>
                <c:pt idx="829">
                  <c:v>4.5875946122629102E-2</c:v>
                </c:pt>
                <c:pt idx="830">
                  <c:v>4.5875952121113846E-2</c:v>
                </c:pt>
                <c:pt idx="831">
                  <c:v>4.6114336817766312E-2</c:v>
                </c:pt>
                <c:pt idx="832">
                  <c:v>4.6099685925232323E-2</c:v>
                </c:pt>
                <c:pt idx="833">
                  <c:v>4.6016194256356766E-2</c:v>
                </c:pt>
                <c:pt idx="834">
                  <c:v>4.6023745559571345E-2</c:v>
                </c:pt>
                <c:pt idx="835">
                  <c:v>4.6137218261746424E-2</c:v>
                </c:pt>
                <c:pt idx="836">
                  <c:v>4.6041796913317376E-2</c:v>
                </c:pt>
                <c:pt idx="837">
                  <c:v>4.5840778651563351E-2</c:v>
                </c:pt>
                <c:pt idx="838">
                  <c:v>4.5726065505203466E-2</c:v>
                </c:pt>
                <c:pt idx="839">
                  <c:v>4.573796535290392E-2</c:v>
                </c:pt>
                <c:pt idx="840">
                  <c:v>4.5680050879343417E-2</c:v>
                </c:pt>
                <c:pt idx="841">
                  <c:v>4.5662357033687366E-2</c:v>
                </c:pt>
                <c:pt idx="842">
                  <c:v>4.5817687157967822E-2</c:v>
                </c:pt>
                <c:pt idx="843">
                  <c:v>4.5952372284056527E-2</c:v>
                </c:pt>
                <c:pt idx="844">
                  <c:v>4.5950678672789833E-2</c:v>
                </c:pt>
                <c:pt idx="845">
                  <c:v>4.5943291536800622E-2</c:v>
                </c:pt>
                <c:pt idx="846">
                  <c:v>4.5922776556522431E-2</c:v>
                </c:pt>
                <c:pt idx="847">
                  <c:v>4.5875940645150839E-2</c:v>
                </c:pt>
                <c:pt idx="848">
                  <c:v>4.59507311680055E-2</c:v>
                </c:pt>
                <c:pt idx="849">
                  <c:v>4.6002471497669097E-2</c:v>
                </c:pt>
                <c:pt idx="850">
                  <c:v>4.5546442233223822E-2</c:v>
                </c:pt>
                <c:pt idx="851">
                  <c:v>4.5506482338425844E-2</c:v>
                </c:pt>
                <c:pt idx="852">
                  <c:v>4.5565346992649122E-2</c:v>
                </c:pt>
                <c:pt idx="853">
                  <c:v>4.5539980063778011E-2</c:v>
                </c:pt>
                <c:pt idx="854">
                  <c:v>4.5807260494131051E-2</c:v>
                </c:pt>
                <c:pt idx="855">
                  <c:v>4.5771547268433299E-2</c:v>
                </c:pt>
                <c:pt idx="856">
                  <c:v>4.5788175188907744E-2</c:v>
                </c:pt>
                <c:pt idx="857">
                  <c:v>4.5753063555116991E-2</c:v>
                </c:pt>
                <c:pt idx="858">
                  <c:v>4.5750912109723679E-2</c:v>
                </c:pt>
                <c:pt idx="859">
                  <c:v>4.5793704744501555E-2</c:v>
                </c:pt>
                <c:pt idx="860">
                  <c:v>4.577416178672656E-2</c:v>
                </c:pt>
                <c:pt idx="861">
                  <c:v>4.5507804611474391E-2</c:v>
                </c:pt>
                <c:pt idx="862">
                  <c:v>4.5501326690696564E-2</c:v>
                </c:pt>
                <c:pt idx="863">
                  <c:v>4.530364582572368E-2</c:v>
                </c:pt>
                <c:pt idx="864">
                  <c:v>4.5336845584064006E-2</c:v>
                </c:pt>
                <c:pt idx="865">
                  <c:v>4.5299510722364315E-2</c:v>
                </c:pt>
                <c:pt idx="866">
                  <c:v>4.5282334292856323E-2</c:v>
                </c:pt>
                <c:pt idx="867">
                  <c:v>4.518186327131804E-2</c:v>
                </c:pt>
                <c:pt idx="868">
                  <c:v>4.5235222264741831E-2</c:v>
                </c:pt>
                <c:pt idx="869">
                  <c:v>4.5084852145235901E-2</c:v>
                </c:pt>
                <c:pt idx="870">
                  <c:v>4.5086063013073718E-2</c:v>
                </c:pt>
                <c:pt idx="871">
                  <c:v>4.5026718888784588E-2</c:v>
                </c:pt>
                <c:pt idx="872">
                  <c:v>4.5050146970160396E-2</c:v>
                </c:pt>
                <c:pt idx="873">
                  <c:v>4.5054254369302695E-2</c:v>
                </c:pt>
                <c:pt idx="874">
                  <c:v>4.5058709048867843E-2</c:v>
                </c:pt>
                <c:pt idx="875">
                  <c:v>4.5032415374236093E-2</c:v>
                </c:pt>
                <c:pt idx="876">
                  <c:v>4.5203638392067223E-2</c:v>
                </c:pt>
                <c:pt idx="877">
                  <c:v>4.5206069016772328E-2</c:v>
                </c:pt>
                <c:pt idx="878">
                  <c:v>4.5203545582766402E-2</c:v>
                </c:pt>
                <c:pt idx="879">
                  <c:v>4.5104665808458115E-2</c:v>
                </c:pt>
                <c:pt idx="880">
                  <c:v>4.5052780637533166E-2</c:v>
                </c:pt>
                <c:pt idx="881">
                  <c:v>4.5042140768703158E-2</c:v>
                </c:pt>
                <c:pt idx="882">
                  <c:v>4.4988412827226758E-2</c:v>
                </c:pt>
                <c:pt idx="883">
                  <c:v>4.5009970615749621E-2</c:v>
                </c:pt>
                <c:pt idx="884">
                  <c:v>4.4850059596078989E-2</c:v>
                </c:pt>
                <c:pt idx="885">
                  <c:v>4.4748617815573204E-2</c:v>
                </c:pt>
                <c:pt idx="886">
                  <c:v>4.4931044431260503E-2</c:v>
                </c:pt>
                <c:pt idx="887">
                  <c:v>4.4655142351344365E-2</c:v>
                </c:pt>
                <c:pt idx="888">
                  <c:v>4.4640545425235441E-2</c:v>
                </c:pt>
                <c:pt idx="889">
                  <c:v>4.4570723612492993E-2</c:v>
                </c:pt>
                <c:pt idx="890">
                  <c:v>4.4569486228899863E-2</c:v>
                </c:pt>
                <c:pt idx="891">
                  <c:v>4.4537910250632098E-2</c:v>
                </c:pt>
                <c:pt idx="892">
                  <c:v>4.4570853382154732E-2</c:v>
                </c:pt>
                <c:pt idx="893">
                  <c:v>4.4582968932576156E-2</c:v>
                </c:pt>
                <c:pt idx="894">
                  <c:v>4.4506404357221183E-2</c:v>
                </c:pt>
                <c:pt idx="895">
                  <c:v>4.4438112835088459E-2</c:v>
                </c:pt>
                <c:pt idx="896">
                  <c:v>4.4460053230666388E-2</c:v>
                </c:pt>
                <c:pt idx="897">
                  <c:v>4.4423426997649347E-2</c:v>
                </c:pt>
                <c:pt idx="898">
                  <c:v>4.4417790246496426E-2</c:v>
                </c:pt>
                <c:pt idx="899">
                  <c:v>4.4358279263336846E-2</c:v>
                </c:pt>
                <c:pt idx="900">
                  <c:v>4.4359096135122233E-2</c:v>
                </c:pt>
                <c:pt idx="901">
                  <c:v>4.4475423855203686E-2</c:v>
                </c:pt>
                <c:pt idx="902">
                  <c:v>4.4553497069780075E-2</c:v>
                </c:pt>
                <c:pt idx="903">
                  <c:v>4.4536067192967065E-2</c:v>
                </c:pt>
                <c:pt idx="904">
                  <c:v>4.4557977263785083E-2</c:v>
                </c:pt>
                <c:pt idx="905">
                  <c:v>4.4568445543744763E-2</c:v>
                </c:pt>
                <c:pt idx="906">
                  <c:v>4.4559522468606928E-2</c:v>
                </c:pt>
                <c:pt idx="907">
                  <c:v>4.4639749510249904E-2</c:v>
                </c:pt>
                <c:pt idx="908">
                  <c:v>4.4627364604761709E-2</c:v>
                </c:pt>
                <c:pt idx="909">
                  <c:v>4.3582294944374149E-2</c:v>
                </c:pt>
                <c:pt idx="910">
                  <c:v>4.4280058328185247E-2</c:v>
                </c:pt>
                <c:pt idx="911">
                  <c:v>4.4490628512914777E-2</c:v>
                </c:pt>
                <c:pt idx="912">
                  <c:v>4.4474470659098257E-2</c:v>
                </c:pt>
                <c:pt idx="913">
                  <c:v>4.445715358107695E-2</c:v>
                </c:pt>
                <c:pt idx="914">
                  <c:v>4.4636248589514156E-2</c:v>
                </c:pt>
                <c:pt idx="915">
                  <c:v>4.4695351390096109E-2</c:v>
                </c:pt>
                <c:pt idx="916">
                  <c:v>4.4519530757755055E-2</c:v>
                </c:pt>
                <c:pt idx="917">
                  <c:v>4.4927127074821306E-2</c:v>
                </c:pt>
                <c:pt idx="918">
                  <c:v>4.4949946291850826E-2</c:v>
                </c:pt>
                <c:pt idx="919">
                  <c:v>4.4866035054656188E-2</c:v>
                </c:pt>
                <c:pt idx="920">
                  <c:v>4.5239036040862664E-2</c:v>
                </c:pt>
                <c:pt idx="921">
                  <c:v>4.5106469076809548E-2</c:v>
                </c:pt>
                <c:pt idx="922">
                  <c:v>4.5124362550728214E-2</c:v>
                </c:pt>
                <c:pt idx="923">
                  <c:v>4.511670324738358E-2</c:v>
                </c:pt>
                <c:pt idx="924">
                  <c:v>4.5133509978447048E-2</c:v>
                </c:pt>
                <c:pt idx="925">
                  <c:v>4.5132668621610694E-2</c:v>
                </c:pt>
                <c:pt idx="926">
                  <c:v>4.5137879699670064E-2</c:v>
                </c:pt>
                <c:pt idx="927">
                  <c:v>4.5163411389052173E-2</c:v>
                </c:pt>
                <c:pt idx="928">
                  <c:v>4.5184053181227729E-2</c:v>
                </c:pt>
                <c:pt idx="929">
                  <c:v>4.5184120929923209E-2</c:v>
                </c:pt>
                <c:pt idx="930">
                  <c:v>4.518365571853334E-2</c:v>
                </c:pt>
                <c:pt idx="931">
                  <c:v>4.5184344583287468E-2</c:v>
                </c:pt>
                <c:pt idx="932">
                  <c:v>4.5168157127025065E-2</c:v>
                </c:pt>
                <c:pt idx="933">
                  <c:v>4.5159084718182647E-2</c:v>
                </c:pt>
                <c:pt idx="934">
                  <c:v>4.5173354874114613E-2</c:v>
                </c:pt>
                <c:pt idx="935">
                  <c:v>4.5056555270239378E-2</c:v>
                </c:pt>
                <c:pt idx="936">
                  <c:v>4.4946167817376835E-2</c:v>
                </c:pt>
                <c:pt idx="937">
                  <c:v>4.4877795825868809E-2</c:v>
                </c:pt>
                <c:pt idx="938">
                  <c:v>4.4906733295811213E-2</c:v>
                </c:pt>
                <c:pt idx="939">
                  <c:v>4.4831757478746653E-2</c:v>
                </c:pt>
                <c:pt idx="940">
                  <c:v>4.4719598072137247E-2</c:v>
                </c:pt>
                <c:pt idx="941">
                  <c:v>4.4416982937887671E-2</c:v>
                </c:pt>
                <c:pt idx="942">
                  <c:v>4.4407041670127483E-2</c:v>
                </c:pt>
                <c:pt idx="943">
                  <c:v>4.4451251728181804E-2</c:v>
                </c:pt>
                <c:pt idx="944">
                  <c:v>4.4447859909422287E-2</c:v>
                </c:pt>
                <c:pt idx="945">
                  <c:v>4.4400844612336093E-2</c:v>
                </c:pt>
                <c:pt idx="946">
                  <c:v>4.444742002220433E-2</c:v>
                </c:pt>
                <c:pt idx="947">
                  <c:v>4.4527234234452664E-2</c:v>
                </c:pt>
                <c:pt idx="948">
                  <c:v>4.4526774326400363E-2</c:v>
                </c:pt>
                <c:pt idx="949">
                  <c:v>4.438833934042502E-2</c:v>
                </c:pt>
                <c:pt idx="950">
                  <c:v>4.4155587357543283E-2</c:v>
                </c:pt>
                <c:pt idx="951">
                  <c:v>4.4158612305425393E-2</c:v>
                </c:pt>
                <c:pt idx="952">
                  <c:v>4.409596794541587E-2</c:v>
                </c:pt>
                <c:pt idx="953">
                  <c:v>4.4105694209015486E-2</c:v>
                </c:pt>
                <c:pt idx="954">
                  <c:v>4.3680716132206213E-2</c:v>
                </c:pt>
                <c:pt idx="955">
                  <c:v>4.3506447566792533E-2</c:v>
                </c:pt>
                <c:pt idx="956">
                  <c:v>4.2237716828648637E-2</c:v>
                </c:pt>
                <c:pt idx="957">
                  <c:v>4.1532954637220926E-2</c:v>
                </c:pt>
                <c:pt idx="958">
                  <c:v>4.0988497757663007E-2</c:v>
                </c:pt>
                <c:pt idx="959">
                  <c:v>4.0536670351474964E-2</c:v>
                </c:pt>
                <c:pt idx="960">
                  <c:v>4.0503818730968609E-2</c:v>
                </c:pt>
                <c:pt idx="961">
                  <c:v>4.021858415002319E-2</c:v>
                </c:pt>
                <c:pt idx="962">
                  <c:v>3.9940252635281878E-2</c:v>
                </c:pt>
                <c:pt idx="963">
                  <c:v>3.9633019719704829E-2</c:v>
                </c:pt>
                <c:pt idx="964">
                  <c:v>3.8446488134885784E-2</c:v>
                </c:pt>
                <c:pt idx="965">
                  <c:v>3.826444659973402E-2</c:v>
                </c:pt>
                <c:pt idx="966">
                  <c:v>3.8261994378526253E-2</c:v>
                </c:pt>
                <c:pt idx="967">
                  <c:v>3.745521132092116E-2</c:v>
                </c:pt>
                <c:pt idx="968">
                  <c:v>3.7455302488305302E-2</c:v>
                </c:pt>
                <c:pt idx="969">
                  <c:v>3.7425406435981842E-2</c:v>
                </c:pt>
                <c:pt idx="970">
                  <c:v>3.7423176667866626E-2</c:v>
                </c:pt>
                <c:pt idx="971">
                  <c:v>3.7102282294056071E-2</c:v>
                </c:pt>
                <c:pt idx="972">
                  <c:v>3.7016986943367004E-2</c:v>
                </c:pt>
                <c:pt idx="973">
                  <c:v>3.6753711647371935E-2</c:v>
                </c:pt>
                <c:pt idx="974">
                  <c:v>3.6656598005447814E-2</c:v>
                </c:pt>
                <c:pt idx="975">
                  <c:v>3.6407976652340628E-2</c:v>
                </c:pt>
                <c:pt idx="976">
                  <c:v>3.6550151176367167E-2</c:v>
                </c:pt>
                <c:pt idx="977">
                  <c:v>3.6687420078177879E-2</c:v>
                </c:pt>
                <c:pt idx="978">
                  <c:v>3.6453171981902316E-2</c:v>
                </c:pt>
                <c:pt idx="979">
                  <c:v>3.6606922611024863E-2</c:v>
                </c:pt>
                <c:pt idx="980">
                  <c:v>3.660541660689396E-2</c:v>
                </c:pt>
                <c:pt idx="981">
                  <c:v>3.6626218431360991E-2</c:v>
                </c:pt>
                <c:pt idx="982">
                  <c:v>3.6680540266039223E-2</c:v>
                </c:pt>
                <c:pt idx="983">
                  <c:v>3.6636382493954817E-2</c:v>
                </c:pt>
                <c:pt idx="984">
                  <c:v>3.6636167204635424E-2</c:v>
                </c:pt>
                <c:pt idx="985">
                  <c:v>3.6622830461577958E-2</c:v>
                </c:pt>
                <c:pt idx="986">
                  <c:v>3.6747248308507452E-2</c:v>
                </c:pt>
                <c:pt idx="987">
                  <c:v>3.6458748719457902E-2</c:v>
                </c:pt>
                <c:pt idx="988">
                  <c:v>3.6401264426006427E-2</c:v>
                </c:pt>
                <c:pt idx="989">
                  <c:v>3.6463150581426497E-2</c:v>
                </c:pt>
                <c:pt idx="990">
                  <c:v>3.6532872988070939E-2</c:v>
                </c:pt>
                <c:pt idx="991">
                  <c:v>3.7008055713851476E-2</c:v>
                </c:pt>
                <c:pt idx="992">
                  <c:v>3.7002070328729764E-2</c:v>
                </c:pt>
                <c:pt idx="993">
                  <c:v>3.6958244210986486E-2</c:v>
                </c:pt>
                <c:pt idx="994">
                  <c:v>3.6947926576689882E-2</c:v>
                </c:pt>
                <c:pt idx="995">
                  <c:v>3.6954242046719647E-2</c:v>
                </c:pt>
                <c:pt idx="996">
                  <c:v>3.6968719534868126E-2</c:v>
                </c:pt>
                <c:pt idx="997">
                  <c:v>3.697981968442797E-2</c:v>
                </c:pt>
                <c:pt idx="998">
                  <c:v>3.7005431592595006E-2</c:v>
                </c:pt>
                <c:pt idx="999">
                  <c:v>3.6989885243236625E-2</c:v>
                </c:pt>
                <c:pt idx="1000">
                  <c:v>3.7001407065656688E-2</c:v>
                </c:pt>
                <c:pt idx="1001">
                  <c:v>3.6902814224679899E-2</c:v>
                </c:pt>
                <c:pt idx="1002">
                  <c:v>3.7801296885462563E-2</c:v>
                </c:pt>
                <c:pt idx="1003">
                  <c:v>3.78397488513076E-2</c:v>
                </c:pt>
                <c:pt idx="1004">
                  <c:v>3.79792200809769E-2</c:v>
                </c:pt>
                <c:pt idx="1005">
                  <c:v>3.79737223058405E-2</c:v>
                </c:pt>
                <c:pt idx="1006">
                  <c:v>3.8408483359828327E-2</c:v>
                </c:pt>
                <c:pt idx="1007">
                  <c:v>3.8448952452612865E-2</c:v>
                </c:pt>
                <c:pt idx="1008">
                  <c:v>3.8450859900551027E-2</c:v>
                </c:pt>
                <c:pt idx="1009">
                  <c:v>3.846175882036363E-2</c:v>
                </c:pt>
                <c:pt idx="1010">
                  <c:v>3.9236574485762878E-2</c:v>
                </c:pt>
                <c:pt idx="1011">
                  <c:v>3.9385950884932505E-2</c:v>
                </c:pt>
                <c:pt idx="1012">
                  <c:v>3.9344636240659203E-2</c:v>
                </c:pt>
                <c:pt idx="1013">
                  <c:v>3.9106838457029953E-2</c:v>
                </c:pt>
                <c:pt idx="1014">
                  <c:v>3.9107540554830768E-2</c:v>
                </c:pt>
                <c:pt idx="1015">
                  <c:v>3.911183365391277E-2</c:v>
                </c:pt>
                <c:pt idx="1016">
                  <c:v>3.9059183905076456E-2</c:v>
                </c:pt>
                <c:pt idx="1017">
                  <c:v>3.9061024485514802E-2</c:v>
                </c:pt>
                <c:pt idx="1018">
                  <c:v>3.9110322141023786E-2</c:v>
                </c:pt>
                <c:pt idx="1019">
                  <c:v>3.932185589763084E-2</c:v>
                </c:pt>
                <c:pt idx="1020">
                  <c:v>3.9333936952482267E-2</c:v>
                </c:pt>
                <c:pt idx="1021">
                  <c:v>3.9226640522301681E-2</c:v>
                </c:pt>
                <c:pt idx="1022">
                  <c:v>3.9223038794997958E-2</c:v>
                </c:pt>
                <c:pt idx="1023">
                  <c:v>3.9257371626499678E-2</c:v>
                </c:pt>
                <c:pt idx="1024">
                  <c:v>3.9227616548259375E-2</c:v>
                </c:pt>
                <c:pt idx="1025">
                  <c:v>3.9132207921429338E-2</c:v>
                </c:pt>
                <c:pt idx="1026">
                  <c:v>3.9159108286507475E-2</c:v>
                </c:pt>
                <c:pt idx="1027">
                  <c:v>3.9246133731218165E-2</c:v>
                </c:pt>
                <c:pt idx="1028">
                  <c:v>3.8438323814971698E-2</c:v>
                </c:pt>
                <c:pt idx="1029">
                  <c:v>3.8362420768452934E-2</c:v>
                </c:pt>
                <c:pt idx="1030">
                  <c:v>3.8251307582257449E-2</c:v>
                </c:pt>
                <c:pt idx="1031">
                  <c:v>3.8253081835149548E-2</c:v>
                </c:pt>
                <c:pt idx="1032">
                  <c:v>3.8619034177961545E-2</c:v>
                </c:pt>
                <c:pt idx="1033">
                  <c:v>3.8803089316648762E-2</c:v>
                </c:pt>
                <c:pt idx="1034">
                  <c:v>3.8801303905480006E-2</c:v>
                </c:pt>
                <c:pt idx="1035">
                  <c:v>3.8810581245766328E-2</c:v>
                </c:pt>
                <c:pt idx="1036">
                  <c:v>3.8817485499621163E-2</c:v>
                </c:pt>
                <c:pt idx="1037">
                  <c:v>3.9285842702565153E-2</c:v>
                </c:pt>
                <c:pt idx="1038">
                  <c:v>3.934481376184247E-2</c:v>
                </c:pt>
                <c:pt idx="1039">
                  <c:v>3.9345503687187026E-2</c:v>
                </c:pt>
                <c:pt idx="1040">
                  <c:v>3.9325837054045527E-2</c:v>
                </c:pt>
                <c:pt idx="1041">
                  <c:v>3.9341923932807672E-2</c:v>
                </c:pt>
                <c:pt idx="1042">
                  <c:v>3.9327785196295192E-2</c:v>
                </c:pt>
                <c:pt idx="1043">
                  <c:v>3.9329615950438913E-2</c:v>
                </c:pt>
                <c:pt idx="1044">
                  <c:v>3.935432189940874E-2</c:v>
                </c:pt>
                <c:pt idx="1045">
                  <c:v>3.9333878062411176E-2</c:v>
                </c:pt>
                <c:pt idx="1046">
                  <c:v>3.9359951578564388E-2</c:v>
                </c:pt>
                <c:pt idx="1047">
                  <c:v>3.9398714545554742E-2</c:v>
                </c:pt>
                <c:pt idx="1048">
                  <c:v>3.9412873075831939E-2</c:v>
                </c:pt>
                <c:pt idx="1049">
                  <c:v>3.9346466358113258E-2</c:v>
                </c:pt>
                <c:pt idx="1050">
                  <c:v>3.9344972217738736E-2</c:v>
                </c:pt>
                <c:pt idx="1051">
                  <c:v>3.933459015458176E-2</c:v>
                </c:pt>
                <c:pt idx="1052">
                  <c:v>3.9318803861347479E-2</c:v>
                </c:pt>
                <c:pt idx="1053">
                  <c:v>3.9236657518336104E-2</c:v>
                </c:pt>
                <c:pt idx="1054">
                  <c:v>3.9222446912012883E-2</c:v>
                </c:pt>
                <c:pt idx="1055">
                  <c:v>3.934010761882413E-2</c:v>
                </c:pt>
                <c:pt idx="1056">
                  <c:v>3.9320714644004752E-2</c:v>
                </c:pt>
                <c:pt idx="1057">
                  <c:v>3.9431393406011921E-2</c:v>
                </c:pt>
                <c:pt idx="1058">
                  <c:v>3.9462227528285043E-2</c:v>
                </c:pt>
                <c:pt idx="1059">
                  <c:v>3.9505202730240815E-2</c:v>
                </c:pt>
                <c:pt idx="1060">
                  <c:v>3.9541497602566214E-2</c:v>
                </c:pt>
                <c:pt idx="1061">
                  <c:v>3.9568197691647079E-2</c:v>
                </c:pt>
                <c:pt idx="1062">
                  <c:v>3.9468492716017101E-2</c:v>
                </c:pt>
                <c:pt idx="1063">
                  <c:v>3.9451933698504277E-2</c:v>
                </c:pt>
                <c:pt idx="1064">
                  <c:v>3.9384645382560347E-2</c:v>
                </c:pt>
                <c:pt idx="1065">
                  <c:v>3.9260737150146538E-2</c:v>
                </c:pt>
                <c:pt idx="1066">
                  <c:v>3.9886406656155421E-2</c:v>
                </c:pt>
                <c:pt idx="1067">
                  <c:v>3.9866688334743029E-2</c:v>
                </c:pt>
                <c:pt idx="1068">
                  <c:v>3.986207065820957E-2</c:v>
                </c:pt>
                <c:pt idx="1069">
                  <c:v>3.9893764387017326E-2</c:v>
                </c:pt>
                <c:pt idx="1070">
                  <c:v>4.0094919508507409E-2</c:v>
                </c:pt>
                <c:pt idx="1071">
                  <c:v>4.0301192282425048E-2</c:v>
                </c:pt>
                <c:pt idx="1072">
                  <c:v>4.0508869448002784E-2</c:v>
                </c:pt>
                <c:pt idx="1073">
                  <c:v>4.0927102118243602E-2</c:v>
                </c:pt>
                <c:pt idx="1074">
                  <c:v>4.1125623256318113E-2</c:v>
                </c:pt>
                <c:pt idx="1075">
                  <c:v>4.103479428845086E-2</c:v>
                </c:pt>
                <c:pt idx="1076">
                  <c:v>4.0999255945513381E-2</c:v>
                </c:pt>
                <c:pt idx="1077">
                  <c:v>4.0775506014437045E-2</c:v>
                </c:pt>
                <c:pt idx="1078">
                  <c:v>4.0656489535747894E-2</c:v>
                </c:pt>
                <c:pt idx="1079">
                  <c:v>4.0649148679643927E-2</c:v>
                </c:pt>
                <c:pt idx="1080">
                  <c:v>4.0662485903879608E-2</c:v>
                </c:pt>
                <c:pt idx="1081">
                  <c:v>4.0760892422328887E-2</c:v>
                </c:pt>
                <c:pt idx="1082">
                  <c:v>4.0587515237977871E-2</c:v>
                </c:pt>
                <c:pt idx="1083">
                  <c:v>4.0599698005386743E-2</c:v>
                </c:pt>
                <c:pt idx="1084">
                  <c:v>4.0607860062998359E-2</c:v>
                </c:pt>
                <c:pt idx="1085">
                  <c:v>4.0476435632612433E-2</c:v>
                </c:pt>
                <c:pt idx="1086">
                  <c:v>4.0512600846702544E-2</c:v>
                </c:pt>
                <c:pt idx="1087">
                  <c:v>4.0507840087938597E-2</c:v>
                </c:pt>
                <c:pt idx="1088">
                  <c:v>4.0507786683245096E-2</c:v>
                </c:pt>
                <c:pt idx="1089">
                  <c:v>4.0506753623852067E-2</c:v>
                </c:pt>
                <c:pt idx="1090">
                  <c:v>4.0497337179826502E-2</c:v>
                </c:pt>
                <c:pt idx="1091">
                  <c:v>4.0444336833938596E-2</c:v>
                </c:pt>
                <c:pt idx="1092">
                  <c:v>4.0485223824783971E-2</c:v>
                </c:pt>
                <c:pt idx="1093">
                  <c:v>4.0506133072927018E-2</c:v>
                </c:pt>
                <c:pt idx="1094">
                  <c:v>4.0602379641437994E-2</c:v>
                </c:pt>
                <c:pt idx="1095">
                  <c:v>4.059459945417724E-2</c:v>
                </c:pt>
                <c:pt idx="1096">
                  <c:v>4.0504371444793165E-2</c:v>
                </c:pt>
                <c:pt idx="1097">
                  <c:v>4.0530733780271062E-2</c:v>
                </c:pt>
                <c:pt idx="1098">
                  <c:v>4.0697052530310689E-2</c:v>
                </c:pt>
                <c:pt idx="1099">
                  <c:v>4.0521258868991418E-2</c:v>
                </c:pt>
                <c:pt idx="1100">
                  <c:v>4.0818089054792554E-2</c:v>
                </c:pt>
                <c:pt idx="1101">
                  <c:v>4.0790679969026876E-2</c:v>
                </c:pt>
                <c:pt idx="1102">
                  <c:v>4.0756342565212392E-2</c:v>
                </c:pt>
                <c:pt idx="1103">
                  <c:v>4.0752116203571498E-2</c:v>
                </c:pt>
                <c:pt idx="1104">
                  <c:v>4.0744549642883203E-2</c:v>
                </c:pt>
                <c:pt idx="1105">
                  <c:v>4.0741393197192173E-2</c:v>
                </c:pt>
                <c:pt idx="1106">
                  <c:v>4.0774542201105463E-2</c:v>
                </c:pt>
                <c:pt idx="1107">
                  <c:v>4.0754645471053078E-2</c:v>
                </c:pt>
                <c:pt idx="1108">
                  <c:v>4.0820271922230672E-2</c:v>
                </c:pt>
                <c:pt idx="1109">
                  <c:v>4.177362188756735E-2</c:v>
                </c:pt>
                <c:pt idx="1110">
                  <c:v>4.1777243002054106E-2</c:v>
                </c:pt>
                <c:pt idx="1111">
                  <c:v>4.1615234697373465E-2</c:v>
                </c:pt>
                <c:pt idx="1112">
                  <c:v>4.1754772860613493E-2</c:v>
                </c:pt>
                <c:pt idx="1113">
                  <c:v>4.1849696568582749E-2</c:v>
                </c:pt>
                <c:pt idx="1114">
                  <c:v>4.1832704595320264E-2</c:v>
                </c:pt>
                <c:pt idx="1115">
                  <c:v>4.2251339801218597E-2</c:v>
                </c:pt>
                <c:pt idx="1116">
                  <c:v>4.2520808881642211E-2</c:v>
                </c:pt>
                <c:pt idx="1117">
                  <c:v>4.252123761607858E-2</c:v>
                </c:pt>
                <c:pt idx="1118">
                  <c:v>4.2571077496222021E-2</c:v>
                </c:pt>
                <c:pt idx="1119">
                  <c:v>4.257527733051155E-2</c:v>
                </c:pt>
                <c:pt idx="1120">
                  <c:v>4.3094120127136315E-2</c:v>
                </c:pt>
                <c:pt idx="1121">
                  <c:v>4.3217109880503021E-2</c:v>
                </c:pt>
                <c:pt idx="1122">
                  <c:v>4.2909097072581094E-2</c:v>
                </c:pt>
                <c:pt idx="1123">
                  <c:v>4.2805111983350561E-2</c:v>
                </c:pt>
                <c:pt idx="1124">
                  <c:v>4.2782818058966568E-2</c:v>
                </c:pt>
                <c:pt idx="1125">
                  <c:v>4.2788940193398205E-2</c:v>
                </c:pt>
                <c:pt idx="1126">
                  <c:v>4.2778770967615308E-2</c:v>
                </c:pt>
                <c:pt idx="1127">
                  <c:v>4.3829577723853229E-2</c:v>
                </c:pt>
                <c:pt idx="1128">
                  <c:v>4.3639257740629017E-2</c:v>
                </c:pt>
                <c:pt idx="1129">
                  <c:v>4.3684802779353653E-2</c:v>
                </c:pt>
                <c:pt idx="1130">
                  <c:v>4.4131601780613379E-2</c:v>
                </c:pt>
                <c:pt idx="1131">
                  <c:v>4.3952087258917256E-2</c:v>
                </c:pt>
                <c:pt idx="1132">
                  <c:v>4.3989759204345495E-2</c:v>
                </c:pt>
                <c:pt idx="1133">
                  <c:v>4.4095917018712932E-2</c:v>
                </c:pt>
                <c:pt idx="1134">
                  <c:v>4.4229698174269007E-2</c:v>
                </c:pt>
                <c:pt idx="1135">
                  <c:v>4.4562860563046341E-2</c:v>
                </c:pt>
                <c:pt idx="1136">
                  <c:v>4.4696035071394816E-2</c:v>
                </c:pt>
                <c:pt idx="1137">
                  <c:v>4.4894255366053515E-2</c:v>
                </c:pt>
                <c:pt idx="1138">
                  <c:v>4.4892267377791548E-2</c:v>
                </c:pt>
                <c:pt idx="1139">
                  <c:v>4.4995733163707051E-2</c:v>
                </c:pt>
                <c:pt idx="1140">
                  <c:v>4.5394516708882657E-2</c:v>
                </c:pt>
                <c:pt idx="1141">
                  <c:v>4.5499772217053341E-2</c:v>
                </c:pt>
                <c:pt idx="1142">
                  <c:v>4.5671018133666363E-2</c:v>
                </c:pt>
                <c:pt idx="1143">
                  <c:v>4.5536503488844235E-2</c:v>
                </c:pt>
                <c:pt idx="1144">
                  <c:v>4.5539795757450562E-2</c:v>
                </c:pt>
                <c:pt idx="1145">
                  <c:v>4.5482913569429143E-2</c:v>
                </c:pt>
                <c:pt idx="1146">
                  <c:v>4.5964943050689801E-2</c:v>
                </c:pt>
                <c:pt idx="1147">
                  <c:v>4.5988970773664532E-2</c:v>
                </c:pt>
                <c:pt idx="1148">
                  <c:v>4.6504149294665967E-2</c:v>
                </c:pt>
                <c:pt idx="1149">
                  <c:v>4.6421613493579338E-2</c:v>
                </c:pt>
                <c:pt idx="1150">
                  <c:v>4.7050729580980187E-2</c:v>
                </c:pt>
                <c:pt idx="1151">
                  <c:v>4.7066157235491166E-2</c:v>
                </c:pt>
                <c:pt idx="1152">
                  <c:v>4.7016678410971728E-2</c:v>
                </c:pt>
                <c:pt idx="1153">
                  <c:v>4.7013901690355277E-2</c:v>
                </c:pt>
                <c:pt idx="1154">
                  <c:v>4.697325877297992E-2</c:v>
                </c:pt>
                <c:pt idx="1155">
                  <c:v>4.6972686666662822E-2</c:v>
                </c:pt>
                <c:pt idx="1156">
                  <c:v>4.6891554523793059E-2</c:v>
                </c:pt>
                <c:pt idx="1157">
                  <c:v>4.8629934980251747E-2</c:v>
                </c:pt>
                <c:pt idx="1158">
                  <c:v>4.8637266056411013E-2</c:v>
                </c:pt>
                <c:pt idx="1159">
                  <c:v>4.8610867467585708E-2</c:v>
                </c:pt>
                <c:pt idx="1160">
                  <c:v>4.9038167334322036E-2</c:v>
                </c:pt>
                <c:pt idx="1161">
                  <c:v>4.9102075850092831E-2</c:v>
                </c:pt>
                <c:pt idx="1162">
                  <c:v>4.9104296971588607E-2</c:v>
                </c:pt>
                <c:pt idx="1163">
                  <c:v>4.9289932467747266E-2</c:v>
                </c:pt>
                <c:pt idx="1164">
                  <c:v>4.928349492830842E-2</c:v>
                </c:pt>
                <c:pt idx="1165">
                  <c:v>4.9686356786483678E-2</c:v>
                </c:pt>
                <c:pt idx="1166">
                  <c:v>5.2040804986955382E-2</c:v>
                </c:pt>
                <c:pt idx="1167">
                  <c:v>5.2024807452127585E-2</c:v>
                </c:pt>
                <c:pt idx="1168">
                  <c:v>5.2247042029887864E-2</c:v>
                </c:pt>
                <c:pt idx="1169">
                  <c:v>5.2018189436990277E-2</c:v>
                </c:pt>
                <c:pt idx="1170">
                  <c:v>5.2623124420277986E-2</c:v>
                </c:pt>
                <c:pt idx="1171">
                  <c:v>5.2661828823727511E-2</c:v>
                </c:pt>
                <c:pt idx="1172">
                  <c:v>5.5522191980016768E-2</c:v>
                </c:pt>
                <c:pt idx="1173">
                  <c:v>5.5535546339846635E-2</c:v>
                </c:pt>
                <c:pt idx="1174">
                  <c:v>5.7141963652645074E-2</c:v>
                </c:pt>
                <c:pt idx="1175">
                  <c:v>5.7360052104527312E-2</c:v>
                </c:pt>
                <c:pt idx="1176">
                  <c:v>5.7354189015251238E-2</c:v>
                </c:pt>
                <c:pt idx="1177">
                  <c:v>5.9596319073970838E-2</c:v>
                </c:pt>
                <c:pt idx="1178">
                  <c:v>5.9611065878335145E-2</c:v>
                </c:pt>
                <c:pt idx="1179">
                  <c:v>5.9584797095996962E-2</c:v>
                </c:pt>
                <c:pt idx="1180">
                  <c:v>5.969902345760264E-2</c:v>
                </c:pt>
                <c:pt idx="1181">
                  <c:v>5.9718706420251143E-2</c:v>
                </c:pt>
                <c:pt idx="1182">
                  <c:v>5.9754362521958169E-2</c:v>
                </c:pt>
                <c:pt idx="1183">
                  <c:v>5.9769985488270609E-2</c:v>
                </c:pt>
                <c:pt idx="1184">
                  <c:v>5.9852942893653553E-2</c:v>
                </c:pt>
                <c:pt idx="1185">
                  <c:v>5.9811594740960844E-2</c:v>
                </c:pt>
                <c:pt idx="1186">
                  <c:v>5.9678340549731125E-2</c:v>
                </c:pt>
                <c:pt idx="1187">
                  <c:v>6.000753163740704E-2</c:v>
                </c:pt>
                <c:pt idx="1188">
                  <c:v>6.0072779032236304E-2</c:v>
                </c:pt>
                <c:pt idx="1189">
                  <c:v>6.0075224681144471E-2</c:v>
                </c:pt>
                <c:pt idx="1190">
                  <c:v>6.0033975460061201E-2</c:v>
                </c:pt>
                <c:pt idx="1191">
                  <c:v>6.0096231653621275E-2</c:v>
                </c:pt>
                <c:pt idx="1192">
                  <c:v>6.0085521553649691E-2</c:v>
                </c:pt>
                <c:pt idx="1193">
                  <c:v>6.0078843397057463E-2</c:v>
                </c:pt>
                <c:pt idx="1194">
                  <c:v>6.0105172433356981E-2</c:v>
                </c:pt>
                <c:pt idx="1195">
                  <c:v>6.0388351504865573E-2</c:v>
                </c:pt>
                <c:pt idx="1196">
                  <c:v>6.0375494265337094E-2</c:v>
                </c:pt>
                <c:pt idx="1197">
                  <c:v>6.0408814221302468E-2</c:v>
                </c:pt>
                <c:pt idx="1198">
                  <c:v>6.0508739434857496E-2</c:v>
                </c:pt>
                <c:pt idx="1199">
                  <c:v>6.0506855497834418E-2</c:v>
                </c:pt>
                <c:pt idx="1200">
                  <c:v>6.056338072381539E-2</c:v>
                </c:pt>
                <c:pt idx="1201">
                  <c:v>6.0492641293675917E-2</c:v>
                </c:pt>
                <c:pt idx="1202">
                  <c:v>6.0422762099239212E-2</c:v>
                </c:pt>
                <c:pt idx="1203">
                  <c:v>6.0478414432762639E-2</c:v>
                </c:pt>
                <c:pt idx="1204">
                  <c:v>6.0499861616681153E-2</c:v>
                </c:pt>
                <c:pt idx="1205">
                  <c:v>6.0463507758826016E-2</c:v>
                </c:pt>
                <c:pt idx="1206">
                  <c:v>6.0490899931091864E-2</c:v>
                </c:pt>
                <c:pt idx="1207">
                  <c:v>6.0471301119893857E-2</c:v>
                </c:pt>
                <c:pt idx="1208">
                  <c:v>6.0429149381499958E-2</c:v>
                </c:pt>
                <c:pt idx="1209">
                  <c:v>6.0461781294512018E-2</c:v>
                </c:pt>
                <c:pt idx="1210">
                  <c:v>5.9776117268292107E-2</c:v>
                </c:pt>
                <c:pt idx="1211">
                  <c:v>5.9613477074252477E-2</c:v>
                </c:pt>
                <c:pt idx="1212">
                  <c:v>5.9625405298727396E-2</c:v>
                </c:pt>
                <c:pt idx="1213">
                  <c:v>5.9629689250859132E-2</c:v>
                </c:pt>
                <c:pt idx="1214">
                  <c:v>5.936532154063421E-2</c:v>
                </c:pt>
                <c:pt idx="1215">
                  <c:v>5.9365315744142583E-2</c:v>
                </c:pt>
                <c:pt idx="1216">
                  <c:v>5.9371864859960662E-2</c:v>
                </c:pt>
                <c:pt idx="1217">
                  <c:v>5.9089342418758004E-2</c:v>
                </c:pt>
                <c:pt idx="1218">
                  <c:v>5.9071182779274055E-2</c:v>
                </c:pt>
                <c:pt idx="1219">
                  <c:v>5.9092328091890675E-2</c:v>
                </c:pt>
                <c:pt idx="1220">
                  <c:v>5.8828844468877803E-2</c:v>
                </c:pt>
                <c:pt idx="1221">
                  <c:v>5.8877526348486899E-2</c:v>
                </c:pt>
                <c:pt idx="1222">
                  <c:v>5.8865928087591148E-2</c:v>
                </c:pt>
                <c:pt idx="1223">
                  <c:v>5.8888689581214619E-2</c:v>
                </c:pt>
                <c:pt idx="1224">
                  <c:v>5.8895319611852563E-2</c:v>
                </c:pt>
                <c:pt idx="1225">
                  <c:v>5.884341322731116E-2</c:v>
                </c:pt>
                <c:pt idx="1226">
                  <c:v>5.8739577250896971E-2</c:v>
                </c:pt>
                <c:pt idx="1227">
                  <c:v>5.8720840862187984E-2</c:v>
                </c:pt>
                <c:pt idx="1228">
                  <c:v>5.8704392329083151E-2</c:v>
                </c:pt>
                <c:pt idx="1229">
                  <c:v>5.8704338033926245E-2</c:v>
                </c:pt>
                <c:pt idx="1230">
                  <c:v>5.8704253187330906E-2</c:v>
                </c:pt>
                <c:pt idx="1231">
                  <c:v>5.8700981191106033E-2</c:v>
                </c:pt>
                <c:pt idx="1232">
                  <c:v>5.8705350578534925E-2</c:v>
                </c:pt>
                <c:pt idx="1233">
                  <c:v>5.8706285132714503E-2</c:v>
                </c:pt>
                <c:pt idx="1234">
                  <c:v>5.8714821040517187E-2</c:v>
                </c:pt>
                <c:pt idx="1235">
                  <c:v>5.871357657166329E-2</c:v>
                </c:pt>
                <c:pt idx="1236">
                  <c:v>5.8725316065989429E-2</c:v>
                </c:pt>
                <c:pt idx="1237">
                  <c:v>5.8725320060447284E-2</c:v>
                </c:pt>
                <c:pt idx="1238">
                  <c:v>5.8744295426683385E-2</c:v>
                </c:pt>
                <c:pt idx="1239">
                  <c:v>5.8718156817829117E-2</c:v>
                </c:pt>
                <c:pt idx="1240">
                  <c:v>5.8741555119356789E-2</c:v>
                </c:pt>
                <c:pt idx="1241">
                  <c:v>5.8676364480790569E-2</c:v>
                </c:pt>
                <c:pt idx="1242">
                  <c:v>5.8679189397336615E-2</c:v>
                </c:pt>
                <c:pt idx="1243">
                  <c:v>5.8662014545857309E-2</c:v>
                </c:pt>
                <c:pt idx="1244">
                  <c:v>5.8660309516120446E-2</c:v>
                </c:pt>
                <c:pt idx="1245">
                  <c:v>5.8659089542932676E-2</c:v>
                </c:pt>
                <c:pt idx="1246">
                  <c:v>5.851523808272302E-2</c:v>
                </c:pt>
                <c:pt idx="1247">
                  <c:v>5.8485573688099542E-2</c:v>
                </c:pt>
                <c:pt idx="1248">
                  <c:v>5.8486105002786899E-2</c:v>
                </c:pt>
                <c:pt idx="1249">
                  <c:v>5.8517970153672522E-2</c:v>
                </c:pt>
                <c:pt idx="1250">
                  <c:v>5.8383296477830263E-2</c:v>
                </c:pt>
                <c:pt idx="1251">
                  <c:v>5.8362030854000727E-2</c:v>
                </c:pt>
                <c:pt idx="1252">
                  <c:v>5.8361048062771329E-2</c:v>
                </c:pt>
                <c:pt idx="1253">
                  <c:v>5.83655728889583E-2</c:v>
                </c:pt>
                <c:pt idx="1254">
                  <c:v>5.8359830423312484E-2</c:v>
                </c:pt>
                <c:pt idx="1255">
                  <c:v>5.8343136583127203E-2</c:v>
                </c:pt>
                <c:pt idx="1256">
                  <c:v>5.8332451683649533E-2</c:v>
                </c:pt>
                <c:pt idx="1257">
                  <c:v>5.8369093065500449E-2</c:v>
                </c:pt>
                <c:pt idx="1258">
                  <c:v>5.8397869124454438E-2</c:v>
                </c:pt>
                <c:pt idx="1259">
                  <c:v>5.8402483235873569E-2</c:v>
                </c:pt>
                <c:pt idx="1260">
                  <c:v>5.8429018705224531E-2</c:v>
                </c:pt>
                <c:pt idx="1261">
                  <c:v>5.841478194351539E-2</c:v>
                </c:pt>
                <c:pt idx="1262">
                  <c:v>5.837977448797492E-2</c:v>
                </c:pt>
                <c:pt idx="1263">
                  <c:v>5.8389596956581406E-2</c:v>
                </c:pt>
                <c:pt idx="1264">
                  <c:v>5.8428407540396944E-2</c:v>
                </c:pt>
                <c:pt idx="1265">
                  <c:v>5.8436942538743465E-2</c:v>
                </c:pt>
                <c:pt idx="1266">
                  <c:v>5.8480444135677739E-2</c:v>
                </c:pt>
                <c:pt idx="1267">
                  <c:v>5.8597050724368507E-2</c:v>
                </c:pt>
                <c:pt idx="1268">
                  <c:v>5.8612347593726799E-2</c:v>
                </c:pt>
                <c:pt idx="1269">
                  <c:v>5.8618720083672894E-2</c:v>
                </c:pt>
                <c:pt idx="1270">
                  <c:v>5.8612357879523791E-2</c:v>
                </c:pt>
                <c:pt idx="1271">
                  <c:v>5.8611750648037697E-2</c:v>
                </c:pt>
                <c:pt idx="1272">
                  <c:v>5.8498115821122791E-2</c:v>
                </c:pt>
                <c:pt idx="1273">
                  <c:v>5.8502683687310805E-2</c:v>
                </c:pt>
                <c:pt idx="1274">
                  <c:v>5.8501179875574565E-2</c:v>
                </c:pt>
                <c:pt idx="1275">
                  <c:v>5.8506060502815357E-2</c:v>
                </c:pt>
                <c:pt idx="1276">
                  <c:v>5.8419231911925766E-2</c:v>
                </c:pt>
                <c:pt idx="1277">
                  <c:v>5.8330875712318646E-2</c:v>
                </c:pt>
                <c:pt idx="1278">
                  <c:v>5.829697321446406E-2</c:v>
                </c:pt>
                <c:pt idx="1279">
                  <c:v>5.8203638548579475E-2</c:v>
                </c:pt>
                <c:pt idx="1280">
                  <c:v>5.8225447128592865E-2</c:v>
                </c:pt>
                <c:pt idx="1281">
                  <c:v>5.8391598753225499E-2</c:v>
                </c:pt>
                <c:pt idx="1282">
                  <c:v>5.8376106779342136E-2</c:v>
                </c:pt>
                <c:pt idx="1283">
                  <c:v>5.8473187632279149E-2</c:v>
                </c:pt>
                <c:pt idx="1284">
                  <c:v>5.8492738967812839E-2</c:v>
                </c:pt>
                <c:pt idx="1285">
                  <c:v>5.8490325674791288E-2</c:v>
                </c:pt>
                <c:pt idx="1286">
                  <c:v>5.8436543755646483E-2</c:v>
                </c:pt>
                <c:pt idx="1287">
                  <c:v>5.8436448568292707E-2</c:v>
                </c:pt>
                <c:pt idx="1288">
                  <c:v>5.8444440702883536E-2</c:v>
                </c:pt>
                <c:pt idx="1289">
                  <c:v>5.8388271151813262E-2</c:v>
                </c:pt>
                <c:pt idx="1290">
                  <c:v>5.8360417485711587E-2</c:v>
                </c:pt>
                <c:pt idx="1291">
                  <c:v>5.8067514070669221E-2</c:v>
                </c:pt>
                <c:pt idx="1292">
                  <c:v>5.8079134282472439E-2</c:v>
                </c:pt>
                <c:pt idx="1293">
                  <c:v>5.8099772056223964E-2</c:v>
                </c:pt>
                <c:pt idx="1294">
                  <c:v>5.8101171913786269E-2</c:v>
                </c:pt>
                <c:pt idx="1295">
                  <c:v>5.8082559942411634E-2</c:v>
                </c:pt>
                <c:pt idx="1296">
                  <c:v>5.8077102902938313E-2</c:v>
                </c:pt>
                <c:pt idx="1297">
                  <c:v>5.808276985211392E-2</c:v>
                </c:pt>
                <c:pt idx="1298">
                  <c:v>5.8063533607081712E-2</c:v>
                </c:pt>
                <c:pt idx="1299">
                  <c:v>5.8061620887955648E-2</c:v>
                </c:pt>
                <c:pt idx="1300">
                  <c:v>5.8038043949750075E-2</c:v>
                </c:pt>
                <c:pt idx="1301">
                  <c:v>5.8004692475075809E-2</c:v>
                </c:pt>
                <c:pt idx="1302">
                  <c:v>5.7223836897094489E-2</c:v>
                </c:pt>
                <c:pt idx="1303">
                  <c:v>5.7220719897931593E-2</c:v>
                </c:pt>
                <c:pt idx="1304">
                  <c:v>5.7124641356759882E-2</c:v>
                </c:pt>
                <c:pt idx="1305">
                  <c:v>5.7129648525530784E-2</c:v>
                </c:pt>
                <c:pt idx="1306">
                  <c:v>5.6842605174392158E-2</c:v>
                </c:pt>
                <c:pt idx="1307">
                  <c:v>5.6849633705286347E-2</c:v>
                </c:pt>
                <c:pt idx="1308">
                  <c:v>5.6849578445816056E-2</c:v>
                </c:pt>
                <c:pt idx="1309">
                  <c:v>5.6838759069157509E-2</c:v>
                </c:pt>
                <c:pt idx="1310">
                  <c:v>5.6339854348464141E-2</c:v>
                </c:pt>
                <c:pt idx="1311">
                  <c:v>5.6213166133275018E-2</c:v>
                </c:pt>
                <c:pt idx="1312">
                  <c:v>5.6184722023759029E-2</c:v>
                </c:pt>
                <c:pt idx="1313">
                  <c:v>5.6209324413759525E-2</c:v>
                </c:pt>
                <c:pt idx="1314">
                  <c:v>5.6212688191212702E-2</c:v>
                </c:pt>
                <c:pt idx="1315">
                  <c:v>5.6200333394602245E-2</c:v>
                </c:pt>
                <c:pt idx="1316">
                  <c:v>5.6177260852523711E-2</c:v>
                </c:pt>
                <c:pt idx="1317">
                  <c:v>5.6204176095781079E-2</c:v>
                </c:pt>
                <c:pt idx="1318">
                  <c:v>5.6347747028445083E-2</c:v>
                </c:pt>
                <c:pt idx="1319">
                  <c:v>5.6208887967582104E-2</c:v>
                </c:pt>
                <c:pt idx="1320">
                  <c:v>5.6240389417307711E-2</c:v>
                </c:pt>
                <c:pt idx="1321">
                  <c:v>5.6219325904876251E-2</c:v>
                </c:pt>
                <c:pt idx="1322">
                  <c:v>5.6241816867503694E-2</c:v>
                </c:pt>
                <c:pt idx="1323">
                  <c:v>5.6214198791101629E-2</c:v>
                </c:pt>
                <c:pt idx="1324">
                  <c:v>5.622411466669152E-2</c:v>
                </c:pt>
                <c:pt idx="1325">
                  <c:v>5.6330117155811169E-2</c:v>
                </c:pt>
                <c:pt idx="1326">
                  <c:v>5.6291742193543284E-2</c:v>
                </c:pt>
                <c:pt idx="1327">
                  <c:v>5.6225783455626899E-2</c:v>
                </c:pt>
                <c:pt idx="1328">
                  <c:v>5.6319776944544729E-2</c:v>
                </c:pt>
                <c:pt idx="1329">
                  <c:v>5.6313749661379954E-2</c:v>
                </c:pt>
                <c:pt idx="1330">
                  <c:v>5.6329197241977894E-2</c:v>
                </c:pt>
                <c:pt idx="1331">
                  <c:v>5.633828546803827E-2</c:v>
                </c:pt>
                <c:pt idx="1332">
                  <c:v>5.6111097520497803E-2</c:v>
                </c:pt>
                <c:pt idx="1333">
                  <c:v>5.6183977679326806E-2</c:v>
                </c:pt>
                <c:pt idx="1334">
                  <c:v>5.6193406043434216E-2</c:v>
                </c:pt>
                <c:pt idx="1335">
                  <c:v>5.6192584488351426E-2</c:v>
                </c:pt>
                <c:pt idx="1336">
                  <c:v>5.6231951680241726E-2</c:v>
                </c:pt>
                <c:pt idx="1337">
                  <c:v>5.5930363608429054E-2</c:v>
                </c:pt>
                <c:pt idx="1338">
                  <c:v>5.5888400703759993E-2</c:v>
                </c:pt>
                <c:pt idx="1339">
                  <c:v>5.5910298979281063E-2</c:v>
                </c:pt>
                <c:pt idx="1340">
                  <c:v>5.5922615817140482E-2</c:v>
                </c:pt>
                <c:pt idx="1341">
                  <c:v>5.6146370485331824E-2</c:v>
                </c:pt>
                <c:pt idx="1342">
                  <c:v>5.6146257192513899E-2</c:v>
                </c:pt>
                <c:pt idx="1343">
                  <c:v>5.6115120307032258E-2</c:v>
                </c:pt>
                <c:pt idx="1344">
                  <c:v>5.611477908498113E-2</c:v>
                </c:pt>
                <c:pt idx="1345">
                  <c:v>5.6118425246308043E-2</c:v>
                </c:pt>
                <c:pt idx="1346">
                  <c:v>5.6109921885056702E-2</c:v>
                </c:pt>
                <c:pt idx="1347">
                  <c:v>5.6070545399184026E-2</c:v>
                </c:pt>
                <c:pt idx="1348">
                  <c:v>5.6101123752825229E-2</c:v>
                </c:pt>
                <c:pt idx="1349">
                  <c:v>5.6114406908844533E-2</c:v>
                </c:pt>
                <c:pt idx="1350">
                  <c:v>5.6117775659264305E-2</c:v>
                </c:pt>
                <c:pt idx="1351">
                  <c:v>5.6127960770672503E-2</c:v>
                </c:pt>
                <c:pt idx="1352">
                  <c:v>5.6092551981098061E-2</c:v>
                </c:pt>
                <c:pt idx="1353">
                  <c:v>5.6096867464590486E-2</c:v>
                </c:pt>
                <c:pt idx="1354">
                  <c:v>5.6111401593509851E-2</c:v>
                </c:pt>
                <c:pt idx="1355">
                  <c:v>5.6065869322623536E-2</c:v>
                </c:pt>
                <c:pt idx="1356">
                  <c:v>5.6062440176859539E-2</c:v>
                </c:pt>
                <c:pt idx="1357">
                  <c:v>5.5931455220662264E-2</c:v>
                </c:pt>
                <c:pt idx="1358">
                  <c:v>5.5897881563101111E-2</c:v>
                </c:pt>
                <c:pt idx="1359">
                  <c:v>5.5883645059606135E-2</c:v>
                </c:pt>
                <c:pt idx="1360">
                  <c:v>5.5922092406802126E-2</c:v>
                </c:pt>
                <c:pt idx="1361">
                  <c:v>5.5911867305173474E-2</c:v>
                </c:pt>
                <c:pt idx="1362">
                  <c:v>5.5941183938394548E-2</c:v>
                </c:pt>
                <c:pt idx="1363">
                  <c:v>5.5932169435400483E-2</c:v>
                </c:pt>
                <c:pt idx="1364">
                  <c:v>5.5931947583287685E-2</c:v>
                </c:pt>
                <c:pt idx="1365">
                  <c:v>5.5935122602312072E-2</c:v>
                </c:pt>
                <c:pt idx="1366">
                  <c:v>5.5538648494161853E-2</c:v>
                </c:pt>
                <c:pt idx="1367">
                  <c:v>5.5535689696069264E-2</c:v>
                </c:pt>
                <c:pt idx="1368">
                  <c:v>5.5539822295828593E-2</c:v>
                </c:pt>
                <c:pt idx="1369">
                  <c:v>5.5523576312993587E-2</c:v>
                </c:pt>
                <c:pt idx="1370">
                  <c:v>5.5297001612356532E-2</c:v>
                </c:pt>
                <c:pt idx="1371">
                  <c:v>5.5138001367578737E-2</c:v>
                </c:pt>
                <c:pt idx="1372">
                  <c:v>5.493117662730912E-2</c:v>
                </c:pt>
                <c:pt idx="1373">
                  <c:v>5.4642280191818611E-2</c:v>
                </c:pt>
                <c:pt idx="1374">
                  <c:v>5.4527805698487572E-2</c:v>
                </c:pt>
                <c:pt idx="1375">
                  <c:v>5.4426937707077509E-2</c:v>
                </c:pt>
                <c:pt idx="1376">
                  <c:v>5.4632829451269363E-2</c:v>
                </c:pt>
                <c:pt idx="1377">
                  <c:v>5.4640329152420862E-2</c:v>
                </c:pt>
                <c:pt idx="1378">
                  <c:v>5.4684937076688186E-2</c:v>
                </c:pt>
                <c:pt idx="1379">
                  <c:v>5.4681478235970415E-2</c:v>
                </c:pt>
                <c:pt idx="1380">
                  <c:v>5.4698120236060833E-2</c:v>
                </c:pt>
                <c:pt idx="1381">
                  <c:v>5.461886512550846E-2</c:v>
                </c:pt>
                <c:pt idx="1382">
                  <c:v>5.4615838441134386E-2</c:v>
                </c:pt>
                <c:pt idx="1383">
                  <c:v>5.4604394010133547E-2</c:v>
                </c:pt>
                <c:pt idx="1384">
                  <c:v>5.4619671126559917E-2</c:v>
                </c:pt>
                <c:pt idx="1385">
                  <c:v>5.4627281643716399E-2</c:v>
                </c:pt>
                <c:pt idx="1386">
                  <c:v>5.4598659576241895E-2</c:v>
                </c:pt>
                <c:pt idx="1387">
                  <c:v>5.4653761619592664E-2</c:v>
                </c:pt>
                <c:pt idx="1388">
                  <c:v>5.5152142102884702E-2</c:v>
                </c:pt>
                <c:pt idx="1389">
                  <c:v>5.5150865551371449E-2</c:v>
                </c:pt>
                <c:pt idx="1390">
                  <c:v>5.5269448326223131E-2</c:v>
                </c:pt>
                <c:pt idx="1391">
                  <c:v>5.526246198985002E-2</c:v>
                </c:pt>
                <c:pt idx="1392">
                  <c:v>5.5273034196319293E-2</c:v>
                </c:pt>
                <c:pt idx="1393">
                  <c:v>5.5267329270569453E-2</c:v>
                </c:pt>
                <c:pt idx="1394">
                  <c:v>5.5258407522792236E-2</c:v>
                </c:pt>
                <c:pt idx="1395">
                  <c:v>5.526340367073055E-2</c:v>
                </c:pt>
                <c:pt idx="1396">
                  <c:v>5.5352330307828851E-2</c:v>
                </c:pt>
                <c:pt idx="1397">
                  <c:v>5.5407430049190402E-2</c:v>
                </c:pt>
                <c:pt idx="1398">
                  <c:v>5.5293550221583727E-2</c:v>
                </c:pt>
                <c:pt idx="1399">
                  <c:v>5.5226203608959232E-2</c:v>
                </c:pt>
                <c:pt idx="1400">
                  <c:v>5.5024260458128513E-2</c:v>
                </c:pt>
                <c:pt idx="1401">
                  <c:v>5.4988936948083093E-2</c:v>
                </c:pt>
                <c:pt idx="1402">
                  <c:v>5.4962065577029477E-2</c:v>
                </c:pt>
                <c:pt idx="1403">
                  <c:v>5.4967382001652958E-2</c:v>
                </c:pt>
                <c:pt idx="1404">
                  <c:v>5.4976364619164796E-2</c:v>
                </c:pt>
                <c:pt idx="1405">
                  <c:v>5.4988350195276335E-2</c:v>
                </c:pt>
                <c:pt idx="1406">
                  <c:v>5.4956917353503019E-2</c:v>
                </c:pt>
                <c:pt idx="1407">
                  <c:v>5.4955037899436281E-2</c:v>
                </c:pt>
                <c:pt idx="1408">
                  <c:v>5.4874579855508983E-2</c:v>
                </c:pt>
                <c:pt idx="1409">
                  <c:v>5.4203208035349289E-2</c:v>
                </c:pt>
                <c:pt idx="1410">
                  <c:v>5.4227189093944757E-2</c:v>
                </c:pt>
                <c:pt idx="1411">
                  <c:v>5.4122142749723011E-2</c:v>
                </c:pt>
                <c:pt idx="1412">
                  <c:v>5.3998356478889079E-2</c:v>
                </c:pt>
                <c:pt idx="1413">
                  <c:v>5.3988664116335856E-2</c:v>
                </c:pt>
                <c:pt idx="1414">
                  <c:v>5.3991443613108529E-2</c:v>
                </c:pt>
                <c:pt idx="1415">
                  <c:v>5.3632502220020882E-2</c:v>
                </c:pt>
                <c:pt idx="1416">
                  <c:v>5.3278308303235503E-2</c:v>
                </c:pt>
                <c:pt idx="1417">
                  <c:v>5.3279547907569842E-2</c:v>
                </c:pt>
                <c:pt idx="1418">
                  <c:v>5.3180721842517965E-2</c:v>
                </c:pt>
                <c:pt idx="1419">
                  <c:v>5.319902569193577E-2</c:v>
                </c:pt>
                <c:pt idx="1420">
                  <c:v>5.2786494716320735E-2</c:v>
                </c:pt>
                <c:pt idx="1421">
                  <c:v>5.2714145991887257E-2</c:v>
                </c:pt>
                <c:pt idx="1422">
                  <c:v>5.2747862250299538E-2</c:v>
                </c:pt>
                <c:pt idx="1423">
                  <c:v>5.27722008205374E-2</c:v>
                </c:pt>
                <c:pt idx="1424">
                  <c:v>5.2770217004896244E-2</c:v>
                </c:pt>
                <c:pt idx="1425">
                  <c:v>5.2760969378265646E-2</c:v>
                </c:pt>
                <c:pt idx="1426">
                  <c:v>5.2788464673376036E-2</c:v>
                </c:pt>
                <c:pt idx="1427">
                  <c:v>5.1848446332771768E-2</c:v>
                </c:pt>
                <c:pt idx="1428">
                  <c:v>5.1886659790498502E-2</c:v>
                </c:pt>
                <c:pt idx="1429">
                  <c:v>5.1820147707304795E-2</c:v>
                </c:pt>
                <c:pt idx="1430">
                  <c:v>5.1825108072718278E-2</c:v>
                </c:pt>
                <c:pt idx="1431">
                  <c:v>5.1805400135198645E-2</c:v>
                </c:pt>
                <c:pt idx="1432">
                  <c:v>5.1739006785282343E-2</c:v>
                </c:pt>
                <c:pt idx="1433">
                  <c:v>5.1625241377552367E-2</c:v>
                </c:pt>
                <c:pt idx="1434">
                  <c:v>5.15374016763267E-2</c:v>
                </c:pt>
                <c:pt idx="1435">
                  <c:v>5.1181100551035585E-2</c:v>
                </c:pt>
                <c:pt idx="1436">
                  <c:v>5.1026215965931758E-2</c:v>
                </c:pt>
                <c:pt idx="1437">
                  <c:v>5.0871123323432958E-2</c:v>
                </c:pt>
                <c:pt idx="1438">
                  <c:v>5.0888059639292618E-2</c:v>
                </c:pt>
                <c:pt idx="1439">
                  <c:v>5.086379988719416E-2</c:v>
                </c:pt>
                <c:pt idx="1440">
                  <c:v>5.0424812447572867E-2</c:v>
                </c:pt>
                <c:pt idx="1441">
                  <c:v>5.0310998167733864E-2</c:v>
                </c:pt>
                <c:pt idx="1442">
                  <c:v>4.9987404416052976E-2</c:v>
                </c:pt>
                <c:pt idx="1443">
                  <c:v>4.9980641469356005E-2</c:v>
                </c:pt>
                <c:pt idx="1444">
                  <c:v>4.9969730510813271E-2</c:v>
                </c:pt>
                <c:pt idx="1445">
                  <c:v>4.9965128714451572E-2</c:v>
                </c:pt>
                <c:pt idx="1446">
                  <c:v>4.95794168357655E-2</c:v>
                </c:pt>
                <c:pt idx="1447">
                  <c:v>4.9578440624614167E-2</c:v>
                </c:pt>
                <c:pt idx="1448">
                  <c:v>4.8978083738826471E-2</c:v>
                </c:pt>
                <c:pt idx="1449">
                  <c:v>4.8983139962393507E-2</c:v>
                </c:pt>
                <c:pt idx="1450">
                  <c:v>4.8485703787654405E-2</c:v>
                </c:pt>
                <c:pt idx="1451">
                  <c:v>4.8461330704083989E-2</c:v>
                </c:pt>
                <c:pt idx="1452">
                  <c:v>4.8461210342859315E-2</c:v>
                </c:pt>
                <c:pt idx="1453">
                  <c:v>4.8516264927671179E-2</c:v>
                </c:pt>
                <c:pt idx="1454">
                  <c:v>4.8260014355187682E-2</c:v>
                </c:pt>
                <c:pt idx="1455">
                  <c:v>4.8277550966838903E-2</c:v>
                </c:pt>
                <c:pt idx="1456">
                  <c:v>4.8235348003489817E-2</c:v>
                </c:pt>
                <c:pt idx="1457">
                  <c:v>4.634352399355713E-2</c:v>
                </c:pt>
                <c:pt idx="1458">
                  <c:v>4.6432294596291855E-2</c:v>
                </c:pt>
                <c:pt idx="1459">
                  <c:v>4.6581812477625578E-2</c:v>
                </c:pt>
                <c:pt idx="1460">
                  <c:v>4.6200501187702546E-2</c:v>
                </c:pt>
                <c:pt idx="1461">
                  <c:v>4.6127369775082541E-2</c:v>
                </c:pt>
                <c:pt idx="1462">
                  <c:v>4.6145271471271378E-2</c:v>
                </c:pt>
                <c:pt idx="1463">
                  <c:v>4.5988777648916956E-2</c:v>
                </c:pt>
                <c:pt idx="1464">
                  <c:v>4.5984955043547625E-2</c:v>
                </c:pt>
                <c:pt idx="1465">
                  <c:v>4.5427211010440678E-2</c:v>
                </c:pt>
                <c:pt idx="1466">
                  <c:v>4.2502513978742863E-2</c:v>
                </c:pt>
                <c:pt idx="1467">
                  <c:v>4.2492807823638505E-2</c:v>
                </c:pt>
                <c:pt idx="1468">
                  <c:v>4.2163292272178701E-2</c:v>
                </c:pt>
                <c:pt idx="1469">
                  <c:v>4.2193903243345758E-2</c:v>
                </c:pt>
                <c:pt idx="1470">
                  <c:v>4.1565993358509808E-2</c:v>
                </c:pt>
                <c:pt idx="1471">
                  <c:v>4.1457626103146371E-2</c:v>
                </c:pt>
                <c:pt idx="1472">
                  <c:v>3.7746975955955928E-2</c:v>
                </c:pt>
                <c:pt idx="1473">
                  <c:v>3.7935416062239824E-2</c:v>
                </c:pt>
                <c:pt idx="1474">
                  <c:v>3.562190017358062E-2</c:v>
                </c:pt>
                <c:pt idx="1475">
                  <c:v>3.5284228744802332E-2</c:v>
                </c:pt>
                <c:pt idx="1476">
                  <c:v>3.4991723377392418E-2</c:v>
                </c:pt>
                <c:pt idx="1477">
                  <c:v>3.1187125012985147E-2</c:v>
                </c:pt>
                <c:pt idx="1478">
                  <c:v>3.1183393181315022E-2</c:v>
                </c:pt>
                <c:pt idx="1479">
                  <c:v>3.1045915382461115E-2</c:v>
                </c:pt>
                <c:pt idx="1480">
                  <c:v>3.0801390780169795E-2</c:v>
                </c:pt>
                <c:pt idx="1481">
                  <c:v>3.0770598182381009E-2</c:v>
                </c:pt>
                <c:pt idx="1482">
                  <c:v>3.0752312927863467E-2</c:v>
                </c:pt>
                <c:pt idx="1483">
                  <c:v>3.1107408070803252E-2</c:v>
                </c:pt>
                <c:pt idx="1484">
                  <c:v>3.1006378854566533E-2</c:v>
                </c:pt>
                <c:pt idx="1485">
                  <c:v>3.1006348802111495E-2</c:v>
                </c:pt>
                <c:pt idx="1486">
                  <c:v>3.0978883106511295E-2</c:v>
                </c:pt>
                <c:pt idx="1487">
                  <c:v>3.0350493718682491E-2</c:v>
                </c:pt>
                <c:pt idx="1488">
                  <c:v>3.0322094377923325E-2</c:v>
                </c:pt>
                <c:pt idx="1489">
                  <c:v>3.0598066673338576E-2</c:v>
                </c:pt>
                <c:pt idx="1490">
                  <c:v>3.059758861852644E-2</c:v>
                </c:pt>
                <c:pt idx="1491">
                  <c:v>3.0485156660610101E-2</c:v>
                </c:pt>
                <c:pt idx="1492">
                  <c:v>3.0455315371159829E-2</c:v>
                </c:pt>
                <c:pt idx="1493">
                  <c:v>3.0439224515253986E-2</c:v>
                </c:pt>
                <c:pt idx="1494">
                  <c:v>3.0732043351542594E-2</c:v>
                </c:pt>
                <c:pt idx="1495">
                  <c:v>3.011365553694911E-2</c:v>
                </c:pt>
                <c:pt idx="1496">
                  <c:v>3.0100131650871855E-2</c:v>
                </c:pt>
                <c:pt idx="1497">
                  <c:v>3.0055583748196973E-2</c:v>
                </c:pt>
                <c:pt idx="1498">
                  <c:v>2.988288103499101E-2</c:v>
                </c:pt>
                <c:pt idx="1499">
                  <c:v>2.9953035978262772E-2</c:v>
                </c:pt>
                <c:pt idx="1500">
                  <c:v>3.0055616744158169E-2</c:v>
                </c:pt>
                <c:pt idx="1501">
                  <c:v>3.0051630412020476E-2</c:v>
                </c:pt>
                <c:pt idx="1502">
                  <c:v>3.0139950680710806E-2</c:v>
                </c:pt>
                <c:pt idx="1503">
                  <c:v>3.0042590470872706E-2</c:v>
                </c:pt>
                <c:pt idx="1504">
                  <c:v>3.0237492637236525E-2</c:v>
                </c:pt>
                <c:pt idx="1505">
                  <c:v>3.0253240931634024E-2</c:v>
                </c:pt>
                <c:pt idx="1506">
                  <c:v>3.0393480811088374E-2</c:v>
                </c:pt>
                <c:pt idx="1507">
                  <c:v>3.1064620686942903E-2</c:v>
                </c:pt>
                <c:pt idx="1508">
                  <c:v>3.1043469705794892E-2</c:v>
                </c:pt>
                <c:pt idx="1509">
                  <c:v>3.1055593415590652E-2</c:v>
                </c:pt>
                <c:pt idx="1510">
                  <c:v>3.1063204420570194E-2</c:v>
                </c:pt>
                <c:pt idx="1511">
                  <c:v>3.1106950066312932E-2</c:v>
                </c:pt>
                <c:pt idx="1512">
                  <c:v>3.1183263013761519E-2</c:v>
                </c:pt>
                <c:pt idx="1513">
                  <c:v>3.1183222181143545E-2</c:v>
                </c:pt>
                <c:pt idx="1514">
                  <c:v>3.1188724090348414E-2</c:v>
                </c:pt>
                <c:pt idx="1515">
                  <c:v>3.1118191561153058E-2</c:v>
                </c:pt>
                <c:pt idx="1516">
                  <c:v>3.112051237628306E-2</c:v>
                </c:pt>
                <c:pt idx="1517">
                  <c:v>3.1077761196838822E-2</c:v>
                </c:pt>
                <c:pt idx="1518">
                  <c:v>3.1084939988587752E-2</c:v>
                </c:pt>
                <c:pt idx="1519">
                  <c:v>3.1042593081638391E-2</c:v>
                </c:pt>
                <c:pt idx="1520">
                  <c:v>3.1018920496251254E-2</c:v>
                </c:pt>
                <c:pt idx="1521">
                  <c:v>3.0995049224639793E-2</c:v>
                </c:pt>
                <c:pt idx="1522">
                  <c:v>3.1004799890686236E-2</c:v>
                </c:pt>
                <c:pt idx="1523">
                  <c:v>3.0977562107589545E-2</c:v>
                </c:pt>
                <c:pt idx="1524">
                  <c:v>3.0947439999263516E-2</c:v>
                </c:pt>
                <c:pt idx="1525">
                  <c:v>3.1232863903743937E-2</c:v>
                </c:pt>
                <c:pt idx="1526">
                  <c:v>3.1241563997184717E-2</c:v>
                </c:pt>
                <c:pt idx="1527">
                  <c:v>3.1279718440847086E-2</c:v>
                </c:pt>
                <c:pt idx="1528">
                  <c:v>3.1369647070897462E-2</c:v>
                </c:pt>
                <c:pt idx="1529">
                  <c:v>3.1376176506543438E-2</c:v>
                </c:pt>
                <c:pt idx="1530">
                  <c:v>3.1376606976759987E-2</c:v>
                </c:pt>
                <c:pt idx="1531">
                  <c:v>3.1378453318865157E-2</c:v>
                </c:pt>
                <c:pt idx="1532">
                  <c:v>3.141168135748388E-2</c:v>
                </c:pt>
                <c:pt idx="1533">
                  <c:v>3.1428299902308804E-2</c:v>
                </c:pt>
                <c:pt idx="1534">
                  <c:v>3.1560260400773407E-2</c:v>
                </c:pt>
                <c:pt idx="1535">
                  <c:v>3.1624775980217644E-2</c:v>
                </c:pt>
                <c:pt idx="1536">
                  <c:v>3.1612747243700404E-2</c:v>
                </c:pt>
                <c:pt idx="1537">
                  <c:v>3.1614053792540335E-2</c:v>
                </c:pt>
                <c:pt idx="1538">
                  <c:v>3.1544639746895829E-2</c:v>
                </c:pt>
                <c:pt idx="1539">
                  <c:v>3.1548041309309917E-2</c:v>
                </c:pt>
                <c:pt idx="1540">
                  <c:v>3.1487975957117685E-2</c:v>
                </c:pt>
                <c:pt idx="1541">
                  <c:v>3.1501096725628536E-2</c:v>
                </c:pt>
                <c:pt idx="1542">
                  <c:v>3.1546374721124149E-2</c:v>
                </c:pt>
                <c:pt idx="1543">
                  <c:v>3.1525805288296779E-2</c:v>
                </c:pt>
                <c:pt idx="1544">
                  <c:v>3.1551019393677465E-2</c:v>
                </c:pt>
                <c:pt idx="1545">
                  <c:v>3.156002961882886E-2</c:v>
                </c:pt>
                <c:pt idx="1546">
                  <c:v>3.1576416331405517E-2</c:v>
                </c:pt>
                <c:pt idx="1547">
                  <c:v>3.1525781100885615E-2</c:v>
                </c:pt>
                <c:pt idx="1548">
                  <c:v>3.1529456056591652E-2</c:v>
                </c:pt>
                <c:pt idx="1549">
                  <c:v>3.149190088847189E-2</c:v>
                </c:pt>
                <c:pt idx="1550">
                  <c:v>3.1445314729745405E-2</c:v>
                </c:pt>
                <c:pt idx="1551">
                  <c:v>3.1435870456221218E-2</c:v>
                </c:pt>
                <c:pt idx="1552">
                  <c:v>3.1466059716938714E-2</c:v>
                </c:pt>
                <c:pt idx="1553">
                  <c:v>3.1527283407610761E-2</c:v>
                </c:pt>
                <c:pt idx="1554">
                  <c:v>3.1525461428168124E-2</c:v>
                </c:pt>
                <c:pt idx="1555">
                  <c:v>3.1527254918050723E-2</c:v>
                </c:pt>
                <c:pt idx="1556">
                  <c:v>3.2247265442219598E-2</c:v>
                </c:pt>
                <c:pt idx="1557">
                  <c:v>3.2311371479992662E-2</c:v>
                </c:pt>
                <c:pt idx="1558">
                  <c:v>3.2215450329639399E-2</c:v>
                </c:pt>
                <c:pt idx="1559">
                  <c:v>3.238650251104528E-2</c:v>
                </c:pt>
                <c:pt idx="1560">
                  <c:v>3.2337835680308728E-2</c:v>
                </c:pt>
                <c:pt idx="1561">
                  <c:v>3.2338495850094046E-2</c:v>
                </c:pt>
                <c:pt idx="1562">
                  <c:v>3.2337743058955495E-2</c:v>
                </c:pt>
                <c:pt idx="1563">
                  <c:v>3.2317949970952727E-2</c:v>
                </c:pt>
                <c:pt idx="1564">
                  <c:v>3.2327593801813347E-2</c:v>
                </c:pt>
                <c:pt idx="1565">
                  <c:v>3.2311643402397762E-2</c:v>
                </c:pt>
                <c:pt idx="1566">
                  <c:v>3.2219883510409143E-2</c:v>
                </c:pt>
                <c:pt idx="1567">
                  <c:v>3.1995916707808277E-2</c:v>
                </c:pt>
                <c:pt idx="1568">
                  <c:v>3.1962935950996502E-2</c:v>
                </c:pt>
                <c:pt idx="1569">
                  <c:v>3.1979158849787269E-2</c:v>
                </c:pt>
                <c:pt idx="1570">
                  <c:v>3.1949975443670467E-2</c:v>
                </c:pt>
                <c:pt idx="1571">
                  <c:v>3.1981268068789377E-2</c:v>
                </c:pt>
                <c:pt idx="1572">
                  <c:v>3.1972843711235155E-2</c:v>
                </c:pt>
                <c:pt idx="1573">
                  <c:v>3.2004001933433175E-2</c:v>
                </c:pt>
                <c:pt idx="1574">
                  <c:v>3.2010536382619442E-2</c:v>
                </c:pt>
                <c:pt idx="1575">
                  <c:v>3.1996785353871196E-2</c:v>
                </c:pt>
                <c:pt idx="1576">
                  <c:v>3.206830763738977E-2</c:v>
                </c:pt>
                <c:pt idx="1577">
                  <c:v>3.2173959716420203E-2</c:v>
                </c:pt>
                <c:pt idx="1578">
                  <c:v>3.217481482749928E-2</c:v>
                </c:pt>
                <c:pt idx="1579">
                  <c:v>3.2195006175631098E-2</c:v>
                </c:pt>
                <c:pt idx="1580">
                  <c:v>3.2196632617293192E-2</c:v>
                </c:pt>
                <c:pt idx="1581">
                  <c:v>3.1911159591247899E-2</c:v>
                </c:pt>
                <c:pt idx="1582">
                  <c:v>3.188422871065974E-2</c:v>
                </c:pt>
                <c:pt idx="1583">
                  <c:v>3.1678893401638909E-2</c:v>
                </c:pt>
                <c:pt idx="1584">
                  <c:v>3.1651125826128897E-2</c:v>
                </c:pt>
                <c:pt idx="1585">
                  <c:v>3.1704656464009134E-2</c:v>
                </c:pt>
                <c:pt idx="1586">
                  <c:v>3.1658031727794682E-2</c:v>
                </c:pt>
                <c:pt idx="1587">
                  <c:v>3.164366221439615E-2</c:v>
                </c:pt>
                <c:pt idx="1588">
                  <c:v>3.1691414223426757E-2</c:v>
                </c:pt>
                <c:pt idx="1589">
                  <c:v>3.1693982313293706E-2</c:v>
                </c:pt>
                <c:pt idx="1590">
                  <c:v>3.1639925697985093E-2</c:v>
                </c:pt>
                <c:pt idx="1591">
                  <c:v>3.1652590674234184E-2</c:v>
                </c:pt>
                <c:pt idx="1592">
                  <c:v>3.164838465107507E-2</c:v>
                </c:pt>
                <c:pt idx="1593">
                  <c:v>3.1653738494355495E-2</c:v>
                </c:pt>
                <c:pt idx="1594">
                  <c:v>3.1654859341628296E-2</c:v>
                </c:pt>
                <c:pt idx="1595">
                  <c:v>3.1733077044855333E-2</c:v>
                </c:pt>
                <c:pt idx="1596">
                  <c:v>3.1722051697395226E-2</c:v>
                </c:pt>
                <c:pt idx="1597">
                  <c:v>3.16197398149742E-2</c:v>
                </c:pt>
                <c:pt idx="1598">
                  <c:v>3.1621502442857864E-2</c:v>
                </c:pt>
                <c:pt idx="1599">
                  <c:v>3.2109519091522515E-2</c:v>
                </c:pt>
                <c:pt idx="1600">
                  <c:v>3.2220762948048848E-2</c:v>
                </c:pt>
                <c:pt idx="1601">
                  <c:v>3.2317209046135817E-2</c:v>
                </c:pt>
                <c:pt idx="1602">
                  <c:v>3.2366627583499286E-2</c:v>
                </c:pt>
                <c:pt idx="1603">
                  <c:v>3.2459091619290788E-2</c:v>
                </c:pt>
                <c:pt idx="1604">
                  <c:v>3.2407146068337188E-2</c:v>
                </c:pt>
                <c:pt idx="1605">
                  <c:v>3.2418275648130747E-2</c:v>
                </c:pt>
                <c:pt idx="1606">
                  <c:v>3.241711320677966E-2</c:v>
                </c:pt>
                <c:pt idx="1607">
                  <c:v>3.2341751732602474E-2</c:v>
                </c:pt>
                <c:pt idx="1608">
                  <c:v>3.2368337373303968E-2</c:v>
                </c:pt>
                <c:pt idx="1609">
                  <c:v>3.228159404576398E-2</c:v>
                </c:pt>
                <c:pt idx="1610">
                  <c:v>3.2266837581214659E-2</c:v>
                </c:pt>
                <c:pt idx="1611">
                  <c:v>3.2265985397817394E-2</c:v>
                </c:pt>
                <c:pt idx="1612">
                  <c:v>3.2246568911201159E-2</c:v>
                </c:pt>
                <c:pt idx="1613">
                  <c:v>3.2195810058110071E-2</c:v>
                </c:pt>
                <c:pt idx="1614">
                  <c:v>3.2391710646543399E-2</c:v>
                </c:pt>
                <c:pt idx="1615">
                  <c:v>3.2465414461262984E-2</c:v>
                </c:pt>
                <c:pt idx="1616">
                  <c:v>3.2475865806295606E-2</c:v>
                </c:pt>
                <c:pt idx="1617">
                  <c:v>3.2417339929190027E-2</c:v>
                </c:pt>
                <c:pt idx="1618">
                  <c:v>3.2111957282102213E-2</c:v>
                </c:pt>
                <c:pt idx="1619">
                  <c:v>3.2146726600640323E-2</c:v>
                </c:pt>
                <c:pt idx="1620">
                  <c:v>3.2063933077109405E-2</c:v>
                </c:pt>
                <c:pt idx="1621">
                  <c:v>3.2055187354280423E-2</c:v>
                </c:pt>
                <c:pt idx="1622">
                  <c:v>3.206472979082442E-2</c:v>
                </c:pt>
                <c:pt idx="1623">
                  <c:v>3.204621547907454E-2</c:v>
                </c:pt>
                <c:pt idx="1624">
                  <c:v>3.2276008219551157E-2</c:v>
                </c:pt>
                <c:pt idx="1625">
                  <c:v>3.2066912085796088E-2</c:v>
                </c:pt>
                <c:pt idx="1626">
                  <c:v>3.2073117459049359E-2</c:v>
                </c:pt>
                <c:pt idx="1627">
                  <c:v>3.2092438153166265E-2</c:v>
                </c:pt>
                <c:pt idx="1628">
                  <c:v>3.1973093868483009E-2</c:v>
                </c:pt>
                <c:pt idx="1629">
                  <c:v>3.2110988005238213E-2</c:v>
                </c:pt>
                <c:pt idx="1630">
                  <c:v>3.2110070892868561E-2</c:v>
                </c:pt>
                <c:pt idx="1631">
                  <c:v>3.2096315796855769E-2</c:v>
                </c:pt>
                <c:pt idx="1632">
                  <c:v>3.1947606488785724E-2</c:v>
                </c:pt>
                <c:pt idx="1633">
                  <c:v>3.1595400603897983E-2</c:v>
                </c:pt>
                <c:pt idx="1634">
                  <c:v>3.1580238338600686E-2</c:v>
                </c:pt>
                <c:pt idx="1635">
                  <c:v>3.1597137659643136E-2</c:v>
                </c:pt>
                <c:pt idx="1636">
                  <c:v>3.1518767496115263E-2</c:v>
                </c:pt>
                <c:pt idx="1637">
                  <c:v>3.1530394350804999E-2</c:v>
                </c:pt>
                <c:pt idx="1638">
                  <c:v>3.1545476315696583E-2</c:v>
                </c:pt>
                <c:pt idx="1639">
                  <c:v>3.1548410972210499E-2</c:v>
                </c:pt>
                <c:pt idx="1640">
                  <c:v>3.1530103107230326E-2</c:v>
                </c:pt>
                <c:pt idx="1641">
                  <c:v>3.113341451534124E-2</c:v>
                </c:pt>
                <c:pt idx="1642">
                  <c:v>3.1130142679695317E-2</c:v>
                </c:pt>
                <c:pt idx="1643">
                  <c:v>3.1111771989769499E-2</c:v>
                </c:pt>
                <c:pt idx="1644">
                  <c:v>3.1131468279691297E-2</c:v>
                </c:pt>
                <c:pt idx="1645">
                  <c:v>3.1260421884175653E-2</c:v>
                </c:pt>
                <c:pt idx="1646">
                  <c:v>3.1330837357522359E-2</c:v>
                </c:pt>
                <c:pt idx="1647">
                  <c:v>3.1319467275030648E-2</c:v>
                </c:pt>
                <c:pt idx="1648">
                  <c:v>3.1723679202145832E-2</c:v>
                </c:pt>
                <c:pt idx="1649">
                  <c:v>3.1694208143686356E-2</c:v>
                </c:pt>
                <c:pt idx="1650">
                  <c:v>3.17038602865687E-2</c:v>
                </c:pt>
                <c:pt idx="1651">
                  <c:v>3.1686775880220792E-2</c:v>
                </c:pt>
                <c:pt idx="1652">
                  <c:v>3.1687420974480789E-2</c:v>
                </c:pt>
                <c:pt idx="1653">
                  <c:v>3.1683480914158471E-2</c:v>
                </c:pt>
                <c:pt idx="1654">
                  <c:v>3.1651786018248945E-2</c:v>
                </c:pt>
                <c:pt idx="1655">
                  <c:v>3.1540111404120372E-2</c:v>
                </c:pt>
                <c:pt idx="1656">
                  <c:v>3.1538507810679801E-2</c:v>
                </c:pt>
                <c:pt idx="1657">
                  <c:v>3.1531223896402241E-2</c:v>
                </c:pt>
                <c:pt idx="1658">
                  <c:v>3.1537658142020412E-2</c:v>
                </c:pt>
                <c:pt idx="1659">
                  <c:v>3.1520017753783929E-2</c:v>
                </c:pt>
                <c:pt idx="1660">
                  <c:v>3.1406108450658173E-2</c:v>
                </c:pt>
                <c:pt idx="1661">
                  <c:v>3.1402494069234593E-2</c:v>
                </c:pt>
                <c:pt idx="1662">
                  <c:v>3.1394642972169817E-2</c:v>
                </c:pt>
                <c:pt idx="1663">
                  <c:v>3.1422837274020891E-2</c:v>
                </c:pt>
                <c:pt idx="1664">
                  <c:v>3.1427635935933139E-2</c:v>
                </c:pt>
                <c:pt idx="1665">
                  <c:v>3.1468995955300595E-2</c:v>
                </c:pt>
                <c:pt idx="1666">
                  <c:v>3.1324824688162015E-2</c:v>
                </c:pt>
                <c:pt idx="1667">
                  <c:v>3.1323022676055037E-2</c:v>
                </c:pt>
                <c:pt idx="1668">
                  <c:v>3.1324096913317508E-2</c:v>
                </c:pt>
                <c:pt idx="1669">
                  <c:v>3.1321018988360746E-2</c:v>
                </c:pt>
                <c:pt idx="1670">
                  <c:v>3.1330664542724922E-2</c:v>
                </c:pt>
                <c:pt idx="1671">
                  <c:v>3.1326113210516843E-2</c:v>
                </c:pt>
                <c:pt idx="1672">
                  <c:v>3.13366340722806E-2</c:v>
                </c:pt>
                <c:pt idx="1673">
                  <c:v>3.1424607935317893E-2</c:v>
                </c:pt>
                <c:pt idx="1674">
                  <c:v>3.1396527871080479E-2</c:v>
                </c:pt>
                <c:pt idx="1675">
                  <c:v>3.1390870463845366E-2</c:v>
                </c:pt>
                <c:pt idx="1676">
                  <c:v>3.1111619512991941E-2</c:v>
                </c:pt>
                <c:pt idx="1677">
                  <c:v>3.1103957382761834E-2</c:v>
                </c:pt>
                <c:pt idx="1678">
                  <c:v>3.1044110768925194E-2</c:v>
                </c:pt>
                <c:pt idx="1679">
                  <c:v>3.1122720939159128E-2</c:v>
                </c:pt>
                <c:pt idx="1680">
                  <c:v>3.1148360182629391E-2</c:v>
                </c:pt>
                <c:pt idx="1681">
                  <c:v>3.1174123920597901E-2</c:v>
                </c:pt>
                <c:pt idx="1682">
                  <c:v>3.1172863442864664E-2</c:v>
                </c:pt>
                <c:pt idx="1683">
                  <c:v>3.1153407540031951E-2</c:v>
                </c:pt>
                <c:pt idx="1684">
                  <c:v>3.1326293752320593E-2</c:v>
                </c:pt>
                <c:pt idx="1685">
                  <c:v>3.1302385218792785E-2</c:v>
                </c:pt>
                <c:pt idx="1686">
                  <c:v>3.1308398337030544E-2</c:v>
                </c:pt>
                <c:pt idx="1687">
                  <c:v>3.1327194201898355E-2</c:v>
                </c:pt>
                <c:pt idx="1688">
                  <c:v>3.0531701160450394E-2</c:v>
                </c:pt>
                <c:pt idx="1689">
                  <c:v>3.0540073777858931E-2</c:v>
                </c:pt>
                <c:pt idx="1690">
                  <c:v>3.0292086918410666E-2</c:v>
                </c:pt>
                <c:pt idx="1691">
                  <c:v>3.0325373377297314E-2</c:v>
                </c:pt>
                <c:pt idx="1692">
                  <c:v>3.0252962354158457E-2</c:v>
                </c:pt>
                <c:pt idx="1693">
                  <c:v>3.0281374490013488E-2</c:v>
                </c:pt>
                <c:pt idx="1694">
                  <c:v>3.0171273321478183E-2</c:v>
                </c:pt>
                <c:pt idx="1695">
                  <c:v>3.0168962162543774E-2</c:v>
                </c:pt>
                <c:pt idx="1696">
                  <c:v>3.0111904133840562E-2</c:v>
                </c:pt>
                <c:pt idx="1697">
                  <c:v>2.9965329674336811E-2</c:v>
                </c:pt>
                <c:pt idx="1698">
                  <c:v>2.9967194669758387E-2</c:v>
                </c:pt>
                <c:pt idx="1699">
                  <c:v>2.9973842234374631E-2</c:v>
                </c:pt>
                <c:pt idx="1700">
                  <c:v>2.9978241714027257E-2</c:v>
                </c:pt>
                <c:pt idx="1701">
                  <c:v>2.9990802067089706E-2</c:v>
                </c:pt>
                <c:pt idx="1702">
                  <c:v>2.9994353387892903E-2</c:v>
                </c:pt>
                <c:pt idx="1703">
                  <c:v>2.9988540132385423E-2</c:v>
                </c:pt>
                <c:pt idx="1704">
                  <c:v>3.022100162184721E-2</c:v>
                </c:pt>
                <c:pt idx="1705">
                  <c:v>3.0190581026160887E-2</c:v>
                </c:pt>
                <c:pt idx="1706">
                  <c:v>3.0193894040903248E-2</c:v>
                </c:pt>
                <c:pt idx="1707">
                  <c:v>3.0231568212515214E-2</c:v>
                </c:pt>
                <c:pt idx="1708">
                  <c:v>3.0232061986413639E-2</c:v>
                </c:pt>
                <c:pt idx="1709">
                  <c:v>3.0230257123747408E-2</c:v>
                </c:pt>
                <c:pt idx="1710">
                  <c:v>3.0191104579849727E-2</c:v>
                </c:pt>
                <c:pt idx="1711">
                  <c:v>3.0150337818248708E-2</c:v>
                </c:pt>
                <c:pt idx="1712">
                  <c:v>3.0155764650527911E-2</c:v>
                </c:pt>
                <c:pt idx="1713">
                  <c:v>2.9996934199276962E-2</c:v>
                </c:pt>
                <c:pt idx="1714">
                  <c:v>3.0027664216402E-2</c:v>
                </c:pt>
                <c:pt idx="1715">
                  <c:v>3.0108055885061442E-2</c:v>
                </c:pt>
                <c:pt idx="1716">
                  <c:v>3.0125872023255645E-2</c:v>
                </c:pt>
                <c:pt idx="1717">
                  <c:v>3.0312490934510484E-2</c:v>
                </c:pt>
                <c:pt idx="1718">
                  <c:v>3.0416412073974233E-2</c:v>
                </c:pt>
                <c:pt idx="1719">
                  <c:v>3.044714077178344E-2</c:v>
                </c:pt>
                <c:pt idx="1720">
                  <c:v>3.0351254155810262E-2</c:v>
                </c:pt>
                <c:pt idx="1721">
                  <c:v>3.0241441320209349E-2</c:v>
                </c:pt>
                <c:pt idx="1722">
                  <c:v>3.0253548150209822E-2</c:v>
                </c:pt>
                <c:pt idx="1723">
                  <c:v>3.0298918059971074E-2</c:v>
                </c:pt>
                <c:pt idx="1724">
                  <c:v>3.0298962455241905E-2</c:v>
                </c:pt>
                <c:pt idx="1725">
                  <c:v>3.0305633156828236E-2</c:v>
                </c:pt>
                <c:pt idx="1726">
                  <c:v>3.0270638512329012E-2</c:v>
                </c:pt>
                <c:pt idx="1727">
                  <c:v>3.02430985714871E-2</c:v>
                </c:pt>
                <c:pt idx="1728">
                  <c:v>3.0126089501697109E-2</c:v>
                </c:pt>
                <c:pt idx="1729">
                  <c:v>3.0084292066276233E-2</c:v>
                </c:pt>
                <c:pt idx="1730">
                  <c:v>2.9537505523480195E-2</c:v>
                </c:pt>
                <c:pt idx="1731">
                  <c:v>2.9485133497304437E-2</c:v>
                </c:pt>
                <c:pt idx="1732">
                  <c:v>2.9568457714530441E-2</c:v>
                </c:pt>
                <c:pt idx="1733">
                  <c:v>2.9651783453403226E-2</c:v>
                </c:pt>
                <c:pt idx="1734">
                  <c:v>2.9658839494775109E-2</c:v>
                </c:pt>
                <c:pt idx="1735">
                  <c:v>2.9655402972131369E-2</c:v>
                </c:pt>
                <c:pt idx="1736">
                  <c:v>2.982579389690199E-2</c:v>
                </c:pt>
                <c:pt idx="1737">
                  <c:v>2.973277015019607E-2</c:v>
                </c:pt>
                <c:pt idx="1738">
                  <c:v>2.9739231358245598E-2</c:v>
                </c:pt>
                <c:pt idx="1739">
                  <c:v>2.9640979190484473E-2</c:v>
                </c:pt>
                <c:pt idx="1740">
                  <c:v>2.965431296306386E-2</c:v>
                </c:pt>
                <c:pt idx="1741">
                  <c:v>2.9668339744172111E-2</c:v>
                </c:pt>
                <c:pt idx="1742">
                  <c:v>2.971431261678668E-2</c:v>
                </c:pt>
                <c:pt idx="1743">
                  <c:v>2.9710937102011593E-2</c:v>
                </c:pt>
                <c:pt idx="1744">
                  <c:v>2.9738934334235027E-2</c:v>
                </c:pt>
                <c:pt idx="1745">
                  <c:v>2.9752978371356091E-2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22-4CC3-A250-D5E8B821C48E}"/>
            </c:ext>
          </c:extLst>
        </c:ser>
        <c:ser>
          <c:idx val="1"/>
          <c:order val="1"/>
          <c:tx>
            <c:strRef>
              <c:f>'sigma esp INTESA+BMW'!$Z$1</c:f>
              <c:strCache>
                <c:ptCount val="1"/>
                <c:pt idx="0">
                  <c:v>RE (99%) EWMA (0,98)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INTESA+BMW'!$Z$2:$Z$1747</c:f>
              <c:numCache>
                <c:formatCode>0.00%</c:formatCode>
                <c:ptCount val="1746"/>
                <c:pt idx="0">
                  <c:v>4.0937071946509508E-2</c:v>
                </c:pt>
                <c:pt idx="1">
                  <c:v>4.1187210090090277E-2</c:v>
                </c:pt>
                <c:pt idx="2">
                  <c:v>4.150452226037591E-2</c:v>
                </c:pt>
                <c:pt idx="3">
                  <c:v>4.1900879842739935E-2</c:v>
                </c:pt>
                <c:pt idx="4">
                  <c:v>4.228702647693855E-2</c:v>
                </c:pt>
                <c:pt idx="5">
                  <c:v>4.2711717135677861E-2</c:v>
                </c:pt>
                <c:pt idx="6">
                  <c:v>4.3140478340329802E-2</c:v>
                </c:pt>
                <c:pt idx="7">
                  <c:v>4.352465376339499E-2</c:v>
                </c:pt>
                <c:pt idx="8">
                  <c:v>4.3890027151020167E-2</c:v>
                </c:pt>
                <c:pt idx="9">
                  <c:v>4.42997546189072E-2</c:v>
                </c:pt>
                <c:pt idx="10">
                  <c:v>4.4103232961382813E-2</c:v>
                </c:pt>
                <c:pt idx="11">
                  <c:v>4.4506279704481462E-2</c:v>
                </c:pt>
                <c:pt idx="12">
                  <c:v>4.4822595377538639E-2</c:v>
                </c:pt>
                <c:pt idx="13">
                  <c:v>4.4955291588139011E-2</c:v>
                </c:pt>
                <c:pt idx="14">
                  <c:v>4.5361157038151668E-2</c:v>
                </c:pt>
                <c:pt idx="15">
                  <c:v>4.5813057156111857E-2</c:v>
                </c:pt>
                <c:pt idx="16">
                  <c:v>4.617326575324826E-2</c:v>
                </c:pt>
                <c:pt idx="17">
                  <c:v>4.6506026131521896E-2</c:v>
                </c:pt>
                <c:pt idx="18">
                  <c:v>4.6158905549705233E-2</c:v>
                </c:pt>
                <c:pt idx="19">
                  <c:v>4.6610562714507642E-2</c:v>
                </c:pt>
                <c:pt idx="20">
                  <c:v>4.3665090298292783E-2</c:v>
                </c:pt>
                <c:pt idx="21">
                  <c:v>4.0517704325880061E-2</c:v>
                </c:pt>
                <c:pt idx="22">
                  <c:v>3.9205842818256467E-2</c:v>
                </c:pt>
                <c:pt idx="23">
                  <c:v>3.9566876068112843E-2</c:v>
                </c:pt>
                <c:pt idx="24">
                  <c:v>3.9756468243019309E-2</c:v>
                </c:pt>
                <c:pt idx="25">
                  <c:v>4.0103745290623473E-2</c:v>
                </c:pt>
                <c:pt idx="26">
                  <c:v>4.0508393059284289E-2</c:v>
                </c:pt>
                <c:pt idx="27">
                  <c:v>4.0921537271403956E-2</c:v>
                </c:pt>
                <c:pt idx="28">
                  <c:v>4.1210539611208165E-2</c:v>
                </c:pt>
                <c:pt idx="29">
                  <c:v>4.1624404097314369E-2</c:v>
                </c:pt>
                <c:pt idx="30">
                  <c:v>4.1685453682165828E-2</c:v>
                </c:pt>
                <c:pt idx="31">
                  <c:v>4.1984447136145367E-2</c:v>
                </c:pt>
                <c:pt idx="32">
                  <c:v>4.2126775090482502E-2</c:v>
                </c:pt>
                <c:pt idx="33">
                  <c:v>4.2032869927542668E-2</c:v>
                </c:pt>
                <c:pt idx="34">
                  <c:v>4.2436892103290054E-2</c:v>
                </c:pt>
                <c:pt idx="35">
                  <c:v>4.2776177467294341E-2</c:v>
                </c:pt>
                <c:pt idx="36">
                  <c:v>4.319569270076324E-2</c:v>
                </c:pt>
                <c:pt idx="37">
                  <c:v>4.3553905846873527E-2</c:v>
                </c:pt>
                <c:pt idx="38">
                  <c:v>4.3788992507878981E-2</c:v>
                </c:pt>
                <c:pt idx="39">
                  <c:v>4.4196405494355002E-2</c:v>
                </c:pt>
                <c:pt idx="40">
                  <c:v>4.4538482486216308E-2</c:v>
                </c:pt>
                <c:pt idx="41">
                  <c:v>4.3486118558354471E-2</c:v>
                </c:pt>
                <c:pt idx="42">
                  <c:v>4.3726218125380655E-2</c:v>
                </c:pt>
                <c:pt idx="43">
                  <c:v>4.416292985800109E-2</c:v>
                </c:pt>
                <c:pt idx="44">
                  <c:v>4.4607573431668553E-2</c:v>
                </c:pt>
                <c:pt idx="45">
                  <c:v>4.5038579506548056E-2</c:v>
                </c:pt>
                <c:pt idx="46">
                  <c:v>4.5046326502075594E-2</c:v>
                </c:pt>
                <c:pt idx="47">
                  <c:v>4.5176862171051109E-2</c:v>
                </c:pt>
                <c:pt idx="48">
                  <c:v>4.5421349769803915E-2</c:v>
                </c:pt>
                <c:pt idx="49">
                  <c:v>4.5785622066210882E-2</c:v>
                </c:pt>
                <c:pt idx="50">
                  <c:v>4.6092331773772532E-2</c:v>
                </c:pt>
                <c:pt idx="51">
                  <c:v>4.6526610310865066E-2</c:v>
                </c:pt>
                <c:pt idx="52">
                  <c:v>4.6996564775261228E-2</c:v>
                </c:pt>
                <c:pt idx="53">
                  <c:v>4.7340487327471488E-2</c:v>
                </c:pt>
                <c:pt idx="54">
                  <c:v>4.781434182904639E-2</c:v>
                </c:pt>
                <c:pt idx="55">
                  <c:v>4.8250649335400402E-2</c:v>
                </c:pt>
                <c:pt idx="56">
                  <c:v>4.8402214665120083E-2</c:v>
                </c:pt>
                <c:pt idx="57">
                  <c:v>4.8869917779702808E-2</c:v>
                </c:pt>
                <c:pt idx="58">
                  <c:v>4.9234734213375653E-2</c:v>
                </c:pt>
                <c:pt idx="59">
                  <c:v>4.9733478746850864E-2</c:v>
                </c:pt>
                <c:pt idx="60">
                  <c:v>4.9921651826097244E-2</c:v>
                </c:pt>
                <c:pt idx="61">
                  <c:v>5.0249319852365096E-2</c:v>
                </c:pt>
                <c:pt idx="62">
                  <c:v>5.0648486097079969E-2</c:v>
                </c:pt>
                <c:pt idx="63">
                  <c:v>5.0930138561759652E-2</c:v>
                </c:pt>
                <c:pt idx="64">
                  <c:v>5.1321391082534619E-2</c:v>
                </c:pt>
                <c:pt idx="65">
                  <c:v>5.1651466143788863E-2</c:v>
                </c:pt>
                <c:pt idx="66">
                  <c:v>5.2014273367018145E-2</c:v>
                </c:pt>
                <c:pt idx="67">
                  <c:v>5.2460510645360885E-2</c:v>
                </c:pt>
                <c:pt idx="68">
                  <c:v>5.2681952744838112E-2</c:v>
                </c:pt>
                <c:pt idx="69">
                  <c:v>5.3144177096508462E-2</c:v>
                </c:pt>
                <c:pt idx="70">
                  <c:v>5.3071613686736172E-2</c:v>
                </c:pt>
                <c:pt idx="71">
                  <c:v>5.3574700408663932E-2</c:v>
                </c:pt>
                <c:pt idx="72">
                  <c:v>5.2942727800570494E-2</c:v>
                </c:pt>
                <c:pt idx="73">
                  <c:v>5.2719241378487214E-2</c:v>
                </c:pt>
                <c:pt idx="74">
                  <c:v>5.3128704280514839E-2</c:v>
                </c:pt>
                <c:pt idx="75">
                  <c:v>5.0554258930578175E-2</c:v>
                </c:pt>
                <c:pt idx="76">
                  <c:v>5.0776520563454948E-2</c:v>
                </c:pt>
                <c:pt idx="77">
                  <c:v>5.1176976809953832E-2</c:v>
                </c:pt>
                <c:pt idx="78">
                  <c:v>5.1661036367343843E-2</c:v>
                </c:pt>
                <c:pt idx="79">
                  <c:v>5.2161015349154391E-2</c:v>
                </c:pt>
                <c:pt idx="80">
                  <c:v>5.26775035586525E-2</c:v>
                </c:pt>
                <c:pt idx="81">
                  <c:v>5.2934408128650801E-2</c:v>
                </c:pt>
                <c:pt idx="82">
                  <c:v>5.2934168370361918E-2</c:v>
                </c:pt>
                <c:pt idx="83">
                  <c:v>5.347066329151659E-2</c:v>
                </c:pt>
                <c:pt idx="84">
                  <c:v>5.2319732698468804E-2</c:v>
                </c:pt>
                <c:pt idx="85">
                  <c:v>5.1857755798925868E-2</c:v>
                </c:pt>
                <c:pt idx="86">
                  <c:v>5.1840902212585291E-2</c:v>
                </c:pt>
                <c:pt idx="87">
                  <c:v>5.2362434028293901E-2</c:v>
                </c:pt>
                <c:pt idx="88">
                  <c:v>5.2723849421800133E-2</c:v>
                </c:pt>
                <c:pt idx="89">
                  <c:v>5.3234386864657E-2</c:v>
                </c:pt>
                <c:pt idx="90">
                  <c:v>5.0869903657357829E-2</c:v>
                </c:pt>
                <c:pt idx="91">
                  <c:v>5.1322612595348885E-2</c:v>
                </c:pt>
                <c:pt idx="92">
                  <c:v>5.1776732721574091E-2</c:v>
                </c:pt>
                <c:pt idx="93">
                  <c:v>4.9888094128693418E-2</c:v>
                </c:pt>
                <c:pt idx="94">
                  <c:v>5.0379756717583435E-2</c:v>
                </c:pt>
                <c:pt idx="95">
                  <c:v>5.0872069372610705E-2</c:v>
                </c:pt>
                <c:pt idx="96">
                  <c:v>5.0921594124519541E-2</c:v>
                </c:pt>
                <c:pt idx="97">
                  <c:v>5.141089622803207E-2</c:v>
                </c:pt>
                <c:pt idx="98">
                  <c:v>5.1867446625179309E-2</c:v>
                </c:pt>
                <c:pt idx="99">
                  <c:v>5.2185403596397693E-2</c:v>
                </c:pt>
                <c:pt idx="100">
                  <c:v>5.2570779884130614E-2</c:v>
                </c:pt>
                <c:pt idx="101">
                  <c:v>5.3044175026389563E-2</c:v>
                </c:pt>
                <c:pt idx="102">
                  <c:v>5.321609466428262E-2</c:v>
                </c:pt>
                <c:pt idx="103">
                  <c:v>5.342368323673883E-2</c:v>
                </c:pt>
                <c:pt idx="104">
                  <c:v>5.3929165134686076E-2</c:v>
                </c:pt>
                <c:pt idx="105">
                  <c:v>5.4474348075951577E-2</c:v>
                </c:pt>
                <c:pt idx="106">
                  <c:v>5.4991710913399716E-2</c:v>
                </c:pt>
                <c:pt idx="107">
                  <c:v>5.5495747146768012E-2</c:v>
                </c:pt>
                <c:pt idx="108">
                  <c:v>5.5982399430547371E-2</c:v>
                </c:pt>
                <c:pt idx="109">
                  <c:v>5.6531021133926301E-2</c:v>
                </c:pt>
                <c:pt idx="110">
                  <c:v>5.7103343666398965E-2</c:v>
                </c:pt>
                <c:pt idx="111">
                  <c:v>5.7607099760643904E-2</c:v>
                </c:pt>
                <c:pt idx="112">
                  <c:v>5.7611208957593425E-2</c:v>
                </c:pt>
                <c:pt idx="113">
                  <c:v>5.8143252521238156E-2</c:v>
                </c:pt>
                <c:pt idx="114">
                  <c:v>5.841702880631712E-2</c:v>
                </c:pt>
                <c:pt idx="115">
                  <c:v>5.7695570512929985E-2</c:v>
                </c:pt>
                <c:pt idx="116">
                  <c:v>5.82739723621577E-2</c:v>
                </c:pt>
                <c:pt idx="117">
                  <c:v>5.8678873689658538E-2</c:v>
                </c:pt>
                <c:pt idx="118">
                  <c:v>5.8148918447653124E-2</c:v>
                </c:pt>
                <c:pt idx="119">
                  <c:v>5.8569609033653248E-2</c:v>
                </c:pt>
                <c:pt idx="120">
                  <c:v>5.9131436075613282E-2</c:v>
                </c:pt>
                <c:pt idx="121">
                  <c:v>5.9628255259843124E-2</c:v>
                </c:pt>
                <c:pt idx="122">
                  <c:v>6.0129431581592042E-2</c:v>
                </c:pt>
                <c:pt idx="123">
                  <c:v>6.0707003447659835E-2</c:v>
                </c:pt>
                <c:pt idx="124">
                  <c:v>5.7652796755410733E-2</c:v>
                </c:pt>
                <c:pt idx="125">
                  <c:v>5.8049330293278772E-2</c:v>
                </c:pt>
                <c:pt idx="126">
                  <c:v>5.8439284345892947E-2</c:v>
                </c:pt>
                <c:pt idx="127">
                  <c:v>5.8274510399579781E-2</c:v>
                </c:pt>
                <c:pt idx="128">
                  <c:v>5.8371204220999E-2</c:v>
                </c:pt>
                <c:pt idx="129">
                  <c:v>5.8138580939870899E-2</c:v>
                </c:pt>
                <c:pt idx="130">
                  <c:v>5.841785383040464E-2</c:v>
                </c:pt>
                <c:pt idx="131">
                  <c:v>5.8896529704298491E-2</c:v>
                </c:pt>
                <c:pt idx="132">
                  <c:v>5.9426323617719067E-2</c:v>
                </c:pt>
                <c:pt idx="133">
                  <c:v>5.9965162173944125E-2</c:v>
                </c:pt>
                <c:pt idx="134">
                  <c:v>6.0573317110957897E-2</c:v>
                </c:pt>
                <c:pt idx="135">
                  <c:v>6.0303565208921203E-2</c:v>
                </c:pt>
                <c:pt idx="136">
                  <c:v>6.0882291492933893E-2</c:v>
                </c:pt>
                <c:pt idx="137">
                  <c:v>6.1498077571243231E-2</c:v>
                </c:pt>
                <c:pt idx="138">
                  <c:v>6.1811076060205854E-2</c:v>
                </c:pt>
                <c:pt idx="139">
                  <c:v>6.2226808442301967E-2</c:v>
                </c:pt>
                <c:pt idx="140">
                  <c:v>6.2332277083653805E-2</c:v>
                </c:pt>
                <c:pt idx="141">
                  <c:v>6.2510948653726625E-2</c:v>
                </c:pt>
                <c:pt idx="142">
                  <c:v>6.3144994973511864E-2</c:v>
                </c:pt>
                <c:pt idx="143">
                  <c:v>6.3785799740056479E-2</c:v>
                </c:pt>
                <c:pt idx="144">
                  <c:v>6.4209046404415243E-2</c:v>
                </c:pt>
                <c:pt idx="145">
                  <c:v>6.4689150722381905E-2</c:v>
                </c:pt>
                <c:pt idx="146">
                  <c:v>6.5335495587911185E-2</c:v>
                </c:pt>
                <c:pt idx="147">
                  <c:v>6.4233292436905953E-2</c:v>
                </c:pt>
                <c:pt idx="148">
                  <c:v>6.4450161815152923E-2</c:v>
                </c:pt>
                <c:pt idx="149">
                  <c:v>6.1661767478244457E-2</c:v>
                </c:pt>
                <c:pt idx="150">
                  <c:v>5.2176057781297226E-2</c:v>
                </c:pt>
                <c:pt idx="151">
                  <c:v>4.7248249901998031E-2</c:v>
                </c:pt>
                <c:pt idx="152">
                  <c:v>4.7669092558570929E-2</c:v>
                </c:pt>
                <c:pt idx="153">
                  <c:v>4.5176990292622725E-2</c:v>
                </c:pt>
                <c:pt idx="154">
                  <c:v>4.409522786462991E-2</c:v>
                </c:pt>
                <c:pt idx="155">
                  <c:v>4.4519802587611457E-2</c:v>
                </c:pt>
                <c:pt idx="156">
                  <c:v>4.4906109197230232E-2</c:v>
                </c:pt>
                <c:pt idx="157">
                  <c:v>4.4549050422744818E-2</c:v>
                </c:pt>
                <c:pt idx="158">
                  <c:v>4.4694714523049767E-2</c:v>
                </c:pt>
                <c:pt idx="159">
                  <c:v>4.4833421890885954E-2</c:v>
                </c:pt>
                <c:pt idx="160">
                  <c:v>4.4153177244071272E-2</c:v>
                </c:pt>
                <c:pt idx="161">
                  <c:v>4.4109507196706303E-2</c:v>
                </c:pt>
                <c:pt idx="162">
                  <c:v>4.4553673316153758E-2</c:v>
                </c:pt>
                <c:pt idx="163">
                  <c:v>4.480794449887622E-2</c:v>
                </c:pt>
                <c:pt idx="164">
                  <c:v>4.4175042363491977E-2</c:v>
                </c:pt>
                <c:pt idx="165">
                  <c:v>4.3889381930778237E-2</c:v>
                </c:pt>
                <c:pt idx="166">
                  <c:v>4.4111371820047235E-2</c:v>
                </c:pt>
                <c:pt idx="167">
                  <c:v>4.3872747823749829E-2</c:v>
                </c:pt>
                <c:pt idx="168">
                  <c:v>4.4251518933985434E-2</c:v>
                </c:pt>
                <c:pt idx="169">
                  <c:v>4.4428593003129208E-2</c:v>
                </c:pt>
                <c:pt idx="170">
                  <c:v>4.4841201141897359E-2</c:v>
                </c:pt>
                <c:pt idx="171">
                  <c:v>4.5192937101379782E-2</c:v>
                </c:pt>
                <c:pt idx="172">
                  <c:v>4.5558732503978717E-2</c:v>
                </c:pt>
                <c:pt idx="173">
                  <c:v>4.5372751851805206E-2</c:v>
                </c:pt>
                <c:pt idx="174">
                  <c:v>4.520467256885613E-2</c:v>
                </c:pt>
                <c:pt idx="175">
                  <c:v>4.4236985643611212E-2</c:v>
                </c:pt>
                <c:pt idx="176">
                  <c:v>4.3825477674085851E-2</c:v>
                </c:pt>
                <c:pt idx="177">
                  <c:v>4.4232546224553873E-2</c:v>
                </c:pt>
                <c:pt idx="178">
                  <c:v>4.4516336570430269E-2</c:v>
                </c:pt>
                <c:pt idx="179">
                  <c:v>4.4147462313781714E-2</c:v>
                </c:pt>
                <c:pt idx="180">
                  <c:v>4.4569189272111995E-2</c:v>
                </c:pt>
                <c:pt idx="181">
                  <c:v>4.3497716006736437E-2</c:v>
                </c:pt>
                <c:pt idx="182">
                  <c:v>4.3914646757140283E-2</c:v>
                </c:pt>
                <c:pt idx="183">
                  <c:v>4.4297443615173737E-2</c:v>
                </c:pt>
                <c:pt idx="184">
                  <c:v>4.4744592700353567E-2</c:v>
                </c:pt>
                <c:pt idx="185">
                  <c:v>4.4389002810290082E-2</c:v>
                </c:pt>
                <c:pt idx="186">
                  <c:v>4.4837129848980251E-2</c:v>
                </c:pt>
                <c:pt idx="187">
                  <c:v>4.4971663267271096E-2</c:v>
                </c:pt>
                <c:pt idx="188">
                  <c:v>4.0389715481431193E-2</c:v>
                </c:pt>
                <c:pt idx="189">
                  <c:v>4.0510726753927223E-2</c:v>
                </c:pt>
                <c:pt idx="190">
                  <c:v>4.0779629546539832E-2</c:v>
                </c:pt>
                <c:pt idx="191">
                  <c:v>4.0899811420421928E-2</c:v>
                </c:pt>
                <c:pt idx="192">
                  <c:v>4.1215314392923669E-2</c:v>
                </c:pt>
                <c:pt idx="193">
                  <c:v>4.1315999353424726E-2</c:v>
                </c:pt>
                <c:pt idx="194">
                  <c:v>4.1221482671909476E-2</c:v>
                </c:pt>
                <c:pt idx="195">
                  <c:v>4.1553053018090182E-2</c:v>
                </c:pt>
                <c:pt idx="196">
                  <c:v>4.1963289787117643E-2</c:v>
                </c:pt>
                <c:pt idx="197">
                  <c:v>4.1943536972319104E-2</c:v>
                </c:pt>
                <c:pt idx="198">
                  <c:v>4.1689885378155836E-2</c:v>
                </c:pt>
                <c:pt idx="199">
                  <c:v>4.2082449845361726E-2</c:v>
                </c:pt>
                <c:pt idx="200">
                  <c:v>4.2479604616254954E-2</c:v>
                </c:pt>
                <c:pt idx="201">
                  <c:v>4.1800983834448323E-2</c:v>
                </c:pt>
                <c:pt idx="202">
                  <c:v>4.0917985504860317E-2</c:v>
                </c:pt>
                <c:pt idx="203">
                  <c:v>4.0698405016096464E-2</c:v>
                </c:pt>
                <c:pt idx="204">
                  <c:v>4.0976978790294515E-2</c:v>
                </c:pt>
                <c:pt idx="205">
                  <c:v>4.1367766727463985E-2</c:v>
                </c:pt>
                <c:pt idx="206">
                  <c:v>4.1311819716834453E-2</c:v>
                </c:pt>
                <c:pt idx="207">
                  <c:v>4.0797892970328667E-2</c:v>
                </c:pt>
                <c:pt idx="208">
                  <c:v>4.0887809769257835E-2</c:v>
                </c:pt>
                <c:pt idx="209">
                  <c:v>4.1019897551077711E-2</c:v>
                </c:pt>
                <c:pt idx="210">
                  <c:v>4.1196235046638545E-2</c:v>
                </c:pt>
                <c:pt idx="211">
                  <c:v>4.1614291320538836E-2</c:v>
                </c:pt>
                <c:pt idx="212">
                  <c:v>4.1955778809291959E-2</c:v>
                </c:pt>
                <c:pt idx="213">
                  <c:v>4.2125442233306748E-2</c:v>
                </c:pt>
                <c:pt idx="214">
                  <c:v>4.2215779256320682E-2</c:v>
                </c:pt>
                <c:pt idx="215">
                  <c:v>4.1871680299923102E-2</c:v>
                </c:pt>
                <c:pt idx="216">
                  <c:v>4.2075588862165308E-2</c:v>
                </c:pt>
                <c:pt idx="217">
                  <c:v>3.9434618101927492E-2</c:v>
                </c:pt>
                <c:pt idx="218">
                  <c:v>3.9329398215357095E-2</c:v>
                </c:pt>
                <c:pt idx="219">
                  <c:v>3.9576302592284521E-2</c:v>
                </c:pt>
                <c:pt idx="220">
                  <c:v>3.9977498606004705E-2</c:v>
                </c:pt>
                <c:pt idx="221">
                  <c:v>4.0383160329588115E-2</c:v>
                </c:pt>
                <c:pt idx="222">
                  <c:v>4.0785364800544691E-2</c:v>
                </c:pt>
                <c:pt idx="223">
                  <c:v>4.0804685103720546E-2</c:v>
                </c:pt>
                <c:pt idx="224">
                  <c:v>4.122057645416969E-2</c:v>
                </c:pt>
                <c:pt idx="225">
                  <c:v>4.1639279762352016E-2</c:v>
                </c:pt>
                <c:pt idx="226">
                  <c:v>4.2061255821769707E-2</c:v>
                </c:pt>
                <c:pt idx="227">
                  <c:v>4.2393858526565097E-2</c:v>
                </c:pt>
                <c:pt idx="228">
                  <c:v>4.2734623175913623E-2</c:v>
                </c:pt>
                <c:pt idx="229">
                  <c:v>4.3167334515151035E-2</c:v>
                </c:pt>
                <c:pt idx="230">
                  <c:v>4.3116141464587844E-2</c:v>
                </c:pt>
                <c:pt idx="231">
                  <c:v>4.3450682506401932E-2</c:v>
                </c:pt>
                <c:pt idx="232">
                  <c:v>4.2860006137078688E-2</c:v>
                </c:pt>
                <c:pt idx="233">
                  <c:v>4.3287132475390969E-2</c:v>
                </c:pt>
                <c:pt idx="234">
                  <c:v>4.2862675893657047E-2</c:v>
                </c:pt>
                <c:pt idx="235">
                  <c:v>4.2716991730448281E-2</c:v>
                </c:pt>
                <c:pt idx="236">
                  <c:v>4.3076741758609705E-2</c:v>
                </c:pt>
                <c:pt idx="237">
                  <c:v>4.2674973848589863E-2</c:v>
                </c:pt>
                <c:pt idx="238">
                  <c:v>4.1751657070821173E-2</c:v>
                </c:pt>
                <c:pt idx="239">
                  <c:v>4.1625563638372456E-2</c:v>
                </c:pt>
                <c:pt idx="240">
                  <c:v>4.1504674662482123E-2</c:v>
                </c:pt>
                <c:pt idx="241">
                  <c:v>4.1923202722777407E-2</c:v>
                </c:pt>
                <c:pt idx="242">
                  <c:v>4.166710210763918E-2</c:v>
                </c:pt>
                <c:pt idx="243">
                  <c:v>4.1692106971703544E-2</c:v>
                </c:pt>
                <c:pt idx="244">
                  <c:v>4.1885983461177737E-2</c:v>
                </c:pt>
                <c:pt idx="245">
                  <c:v>4.2305016068238332E-2</c:v>
                </c:pt>
                <c:pt idx="246">
                  <c:v>4.2568821235380964E-2</c:v>
                </c:pt>
                <c:pt idx="247">
                  <c:v>4.2687552794113522E-2</c:v>
                </c:pt>
                <c:pt idx="248">
                  <c:v>4.3109424644651097E-2</c:v>
                </c:pt>
                <c:pt idx="249">
                  <c:v>4.345528660163446E-2</c:v>
                </c:pt>
                <c:pt idx="250">
                  <c:v>4.3710930431070771E-2</c:v>
                </c:pt>
                <c:pt idx="251">
                  <c:v>4.3975332433366751E-2</c:v>
                </c:pt>
                <c:pt idx="252">
                  <c:v>4.4379506317189107E-2</c:v>
                </c:pt>
                <c:pt idx="253">
                  <c:v>4.4820708503159244E-2</c:v>
                </c:pt>
                <c:pt idx="254">
                  <c:v>4.4317466826126632E-2</c:v>
                </c:pt>
                <c:pt idx="255">
                  <c:v>4.4055519774975932E-2</c:v>
                </c:pt>
                <c:pt idx="256">
                  <c:v>4.447159042432116E-2</c:v>
                </c:pt>
                <c:pt idx="257">
                  <c:v>4.4895040729483394E-2</c:v>
                </c:pt>
                <c:pt idx="258">
                  <c:v>4.4126502284326179E-2</c:v>
                </c:pt>
                <c:pt idx="259">
                  <c:v>4.3657713875145027E-2</c:v>
                </c:pt>
                <c:pt idx="260">
                  <c:v>3.9250295537326091E-2</c:v>
                </c:pt>
                <c:pt idx="261">
                  <c:v>3.9639490591212578E-2</c:v>
                </c:pt>
                <c:pt idx="262">
                  <c:v>3.9954906356988652E-2</c:v>
                </c:pt>
                <c:pt idx="263">
                  <c:v>4.0246269769301929E-2</c:v>
                </c:pt>
                <c:pt idx="264">
                  <c:v>4.0492500511905463E-2</c:v>
                </c:pt>
                <c:pt idx="265">
                  <c:v>4.0647923107026918E-2</c:v>
                </c:pt>
                <c:pt idx="266">
                  <c:v>4.0754556766154901E-2</c:v>
                </c:pt>
                <c:pt idx="267">
                  <c:v>4.109983350617176E-2</c:v>
                </c:pt>
                <c:pt idx="268">
                  <c:v>4.1482540999331914E-2</c:v>
                </c:pt>
                <c:pt idx="269">
                  <c:v>4.1679872115100193E-2</c:v>
                </c:pt>
                <c:pt idx="270">
                  <c:v>4.2102675306499034E-2</c:v>
                </c:pt>
                <c:pt idx="271">
                  <c:v>4.250954764903736E-2</c:v>
                </c:pt>
                <c:pt idx="272">
                  <c:v>4.2933093376724157E-2</c:v>
                </c:pt>
                <c:pt idx="273">
                  <c:v>4.3368017038719314E-2</c:v>
                </c:pt>
                <c:pt idx="274">
                  <c:v>4.3732485517169038E-2</c:v>
                </c:pt>
                <c:pt idx="275">
                  <c:v>4.4049772480274113E-2</c:v>
                </c:pt>
                <c:pt idx="276">
                  <c:v>4.4373060617066674E-2</c:v>
                </c:pt>
                <c:pt idx="277">
                  <c:v>4.4798459576658782E-2</c:v>
                </c:pt>
                <c:pt idx="278">
                  <c:v>4.5145055365982546E-2</c:v>
                </c:pt>
                <c:pt idx="279">
                  <c:v>4.5503531005132818E-2</c:v>
                </c:pt>
                <c:pt idx="280">
                  <c:v>4.5798162153476644E-2</c:v>
                </c:pt>
                <c:pt idx="281">
                  <c:v>4.598616746423121E-2</c:v>
                </c:pt>
                <c:pt idx="282">
                  <c:v>4.6427100445435521E-2</c:v>
                </c:pt>
                <c:pt idx="283">
                  <c:v>4.6503810091748803E-2</c:v>
                </c:pt>
                <c:pt idx="284">
                  <c:v>4.6763898205115E-2</c:v>
                </c:pt>
                <c:pt idx="285">
                  <c:v>4.7236122678175632E-2</c:v>
                </c:pt>
                <c:pt idx="286">
                  <c:v>4.7276972138830656E-2</c:v>
                </c:pt>
                <c:pt idx="287">
                  <c:v>4.7751686944918437E-2</c:v>
                </c:pt>
                <c:pt idx="288">
                  <c:v>4.8150592329112847E-2</c:v>
                </c:pt>
                <c:pt idx="289">
                  <c:v>4.6774220168790084E-2</c:v>
                </c:pt>
                <c:pt idx="290">
                  <c:v>4.6132105164836033E-2</c:v>
                </c:pt>
                <c:pt idx="291">
                  <c:v>4.5336923621697126E-2</c:v>
                </c:pt>
                <c:pt idx="292">
                  <c:v>4.5057987222606614E-2</c:v>
                </c:pt>
                <c:pt idx="293">
                  <c:v>4.512803331048313E-2</c:v>
                </c:pt>
                <c:pt idx="294">
                  <c:v>4.5532579471904408E-2</c:v>
                </c:pt>
                <c:pt idx="295">
                  <c:v>4.5400425689743944E-2</c:v>
                </c:pt>
                <c:pt idx="296">
                  <c:v>4.5824283475638244E-2</c:v>
                </c:pt>
                <c:pt idx="297">
                  <c:v>4.6068555135228222E-2</c:v>
                </c:pt>
                <c:pt idx="298">
                  <c:v>4.580218406754144E-2</c:v>
                </c:pt>
                <c:pt idx="299">
                  <c:v>4.6263304604108879E-2</c:v>
                </c:pt>
                <c:pt idx="300">
                  <c:v>4.5520495027475676E-2</c:v>
                </c:pt>
                <c:pt idx="301">
                  <c:v>3.1341888489439043E-2</c:v>
                </c:pt>
                <c:pt idx="302">
                  <c:v>3.1527660533658582E-2</c:v>
                </c:pt>
                <c:pt idx="303">
                  <c:v>3.0731268335328719E-2</c:v>
                </c:pt>
                <c:pt idx="304">
                  <c:v>3.1014535651259143E-2</c:v>
                </c:pt>
                <c:pt idx="305">
                  <c:v>3.1063459007221648E-2</c:v>
                </c:pt>
                <c:pt idx="306">
                  <c:v>3.0655385561565145E-2</c:v>
                </c:pt>
                <c:pt idx="307">
                  <c:v>3.0936424269719077E-2</c:v>
                </c:pt>
                <c:pt idx="308">
                  <c:v>3.1246394680937144E-2</c:v>
                </c:pt>
                <c:pt idx="309">
                  <c:v>3.1567147677563502E-2</c:v>
                </c:pt>
                <c:pt idx="310">
                  <c:v>3.1413624270072153E-2</c:v>
                </c:pt>
                <c:pt idx="311">
                  <c:v>3.1731877357395771E-2</c:v>
                </c:pt>
                <c:pt idx="312">
                  <c:v>3.1827693265811349E-2</c:v>
                </c:pt>
                <c:pt idx="313">
                  <c:v>3.2014662042519605E-2</c:v>
                </c:pt>
                <c:pt idx="314">
                  <c:v>3.229739238368242E-2</c:v>
                </c:pt>
                <c:pt idx="315">
                  <c:v>3.2415739230957891E-2</c:v>
                </c:pt>
                <c:pt idx="316">
                  <c:v>3.2743843458659883E-2</c:v>
                </c:pt>
                <c:pt idx="317">
                  <c:v>3.2737353429128618E-2</c:v>
                </c:pt>
                <c:pt idx="318">
                  <c:v>3.3068154150047761E-2</c:v>
                </c:pt>
                <c:pt idx="319">
                  <c:v>3.3022229639016826E-2</c:v>
                </c:pt>
                <c:pt idx="320">
                  <c:v>3.3135109028637456E-2</c:v>
                </c:pt>
                <c:pt idx="321">
                  <c:v>3.3254431804495284E-2</c:v>
                </c:pt>
                <c:pt idx="322">
                  <c:v>3.3288885734096794E-2</c:v>
                </c:pt>
                <c:pt idx="323">
                  <c:v>3.3603604831767414E-2</c:v>
                </c:pt>
                <c:pt idx="324">
                  <c:v>3.3935844534094851E-2</c:v>
                </c:pt>
                <c:pt idx="325">
                  <c:v>3.4271894129992528E-2</c:v>
                </c:pt>
                <c:pt idx="326">
                  <c:v>3.4608332691416763E-2</c:v>
                </c:pt>
                <c:pt idx="327">
                  <c:v>3.3519999190841823E-2</c:v>
                </c:pt>
                <c:pt idx="328">
                  <c:v>3.3708458354459708E-2</c:v>
                </c:pt>
                <c:pt idx="329">
                  <c:v>3.2129109433947541E-2</c:v>
                </c:pt>
                <c:pt idx="330">
                  <c:v>3.2414467451987304E-2</c:v>
                </c:pt>
                <c:pt idx="331">
                  <c:v>3.2742068146673062E-2</c:v>
                </c:pt>
                <c:pt idx="332">
                  <c:v>3.2770345894009137E-2</c:v>
                </c:pt>
                <c:pt idx="333">
                  <c:v>3.3094424836730411E-2</c:v>
                </c:pt>
                <c:pt idx="334">
                  <c:v>3.3195265239955203E-2</c:v>
                </c:pt>
                <c:pt idx="335">
                  <c:v>3.338149741781641E-2</c:v>
                </c:pt>
                <c:pt idx="336">
                  <c:v>3.335378278041011E-2</c:v>
                </c:pt>
                <c:pt idx="337">
                  <c:v>3.3325388132410677E-2</c:v>
                </c:pt>
                <c:pt idx="338">
                  <c:v>3.3145549213417468E-2</c:v>
                </c:pt>
                <c:pt idx="339">
                  <c:v>3.2612441207981645E-2</c:v>
                </c:pt>
                <c:pt idx="340">
                  <c:v>3.2921852832003821E-2</c:v>
                </c:pt>
                <c:pt idx="341">
                  <c:v>3.2821376306736941E-2</c:v>
                </c:pt>
                <c:pt idx="342">
                  <c:v>3.2777288188352641E-2</c:v>
                </c:pt>
                <c:pt idx="343">
                  <c:v>3.2907343323626936E-2</c:v>
                </c:pt>
                <c:pt idx="344">
                  <c:v>3.2944761956983377E-2</c:v>
                </c:pt>
                <c:pt idx="345">
                  <c:v>3.2423959394364717E-2</c:v>
                </c:pt>
                <c:pt idx="346">
                  <c:v>3.2701897721285497E-2</c:v>
                </c:pt>
                <c:pt idx="347">
                  <c:v>3.3030301021260623E-2</c:v>
                </c:pt>
                <c:pt idx="348">
                  <c:v>3.3237914895515912E-2</c:v>
                </c:pt>
                <c:pt idx="349">
                  <c:v>3.3489369817701307E-2</c:v>
                </c:pt>
                <c:pt idx="350">
                  <c:v>3.3731581282981343E-2</c:v>
                </c:pt>
                <c:pt idx="351">
                  <c:v>3.3892842397117297E-2</c:v>
                </c:pt>
                <c:pt idx="352">
                  <c:v>3.414746440714618E-2</c:v>
                </c:pt>
                <c:pt idx="353">
                  <c:v>3.4486962191065076E-2</c:v>
                </c:pt>
                <c:pt idx="354">
                  <c:v>3.4819997465488944E-2</c:v>
                </c:pt>
                <c:pt idx="355">
                  <c:v>3.4260050680492198E-2</c:v>
                </c:pt>
                <c:pt idx="356">
                  <c:v>3.4565844730470828E-2</c:v>
                </c:pt>
                <c:pt idx="357">
                  <c:v>3.3802902696590281E-2</c:v>
                </c:pt>
                <c:pt idx="358">
                  <c:v>3.3894960216693082E-2</c:v>
                </c:pt>
                <c:pt idx="359">
                  <c:v>3.4208858809966915E-2</c:v>
                </c:pt>
                <c:pt idx="360">
                  <c:v>3.4321808446572552E-2</c:v>
                </c:pt>
                <c:pt idx="361">
                  <c:v>3.4618585440827181E-2</c:v>
                </c:pt>
                <c:pt idx="362">
                  <c:v>3.4413788507539372E-2</c:v>
                </c:pt>
                <c:pt idx="363">
                  <c:v>3.4169941037054001E-2</c:v>
                </c:pt>
                <c:pt idx="364">
                  <c:v>3.3903254714427782E-2</c:v>
                </c:pt>
                <c:pt idx="365">
                  <c:v>3.4082004877602663E-2</c:v>
                </c:pt>
                <c:pt idx="366">
                  <c:v>3.4399888464374306E-2</c:v>
                </c:pt>
                <c:pt idx="367">
                  <c:v>3.4747198549466493E-2</c:v>
                </c:pt>
                <c:pt idx="368">
                  <c:v>3.5098750663745543E-2</c:v>
                </c:pt>
                <c:pt idx="369">
                  <c:v>3.5446968953840717E-2</c:v>
                </c:pt>
                <c:pt idx="370">
                  <c:v>3.571876982401171E-2</c:v>
                </c:pt>
                <c:pt idx="371">
                  <c:v>3.596354311356522E-2</c:v>
                </c:pt>
                <c:pt idx="372">
                  <c:v>3.6316192993340352E-2</c:v>
                </c:pt>
                <c:pt idx="373">
                  <c:v>3.6616944984527992E-2</c:v>
                </c:pt>
                <c:pt idx="374">
                  <c:v>3.6896640060716426E-2</c:v>
                </c:pt>
                <c:pt idx="375">
                  <c:v>3.6759072157894646E-2</c:v>
                </c:pt>
                <c:pt idx="376">
                  <c:v>3.7131366878576613E-2</c:v>
                </c:pt>
                <c:pt idx="377">
                  <c:v>3.7398508663158921E-2</c:v>
                </c:pt>
                <c:pt idx="378">
                  <c:v>3.7582751235555573E-2</c:v>
                </c:pt>
                <c:pt idx="379">
                  <c:v>3.7827672243827298E-2</c:v>
                </c:pt>
                <c:pt idx="380">
                  <c:v>3.7661112550230171E-2</c:v>
                </c:pt>
                <c:pt idx="381">
                  <c:v>3.8002884493284615E-2</c:v>
                </c:pt>
                <c:pt idx="382">
                  <c:v>3.8244670552187283E-2</c:v>
                </c:pt>
                <c:pt idx="383">
                  <c:v>3.859718415396405E-2</c:v>
                </c:pt>
                <c:pt idx="384">
                  <c:v>3.307028928753579E-2</c:v>
                </c:pt>
                <c:pt idx="385">
                  <c:v>3.3063084232522487E-2</c:v>
                </c:pt>
                <c:pt idx="386">
                  <c:v>3.321205967425022E-2</c:v>
                </c:pt>
                <c:pt idx="387">
                  <c:v>3.3139858187401859E-2</c:v>
                </c:pt>
                <c:pt idx="388">
                  <c:v>3.3474720070429793E-2</c:v>
                </c:pt>
                <c:pt idx="389">
                  <c:v>3.3668513276872779E-2</c:v>
                </c:pt>
                <c:pt idx="390">
                  <c:v>3.1365254911126413E-2</c:v>
                </c:pt>
                <c:pt idx="391">
                  <c:v>3.1385497327535219E-2</c:v>
                </c:pt>
                <c:pt idx="392">
                  <c:v>3.1646977061831782E-2</c:v>
                </c:pt>
                <c:pt idx="393">
                  <c:v>3.1863243750097463E-2</c:v>
                </c:pt>
                <c:pt idx="394">
                  <c:v>3.2138629405839482E-2</c:v>
                </c:pt>
                <c:pt idx="395">
                  <c:v>3.2464236998882227E-2</c:v>
                </c:pt>
                <c:pt idx="396">
                  <c:v>3.0081322755015009E-2</c:v>
                </c:pt>
                <c:pt idx="397">
                  <c:v>3.0376006329682785E-2</c:v>
                </c:pt>
                <c:pt idx="398">
                  <c:v>3.031657445779062E-2</c:v>
                </c:pt>
                <c:pt idx="399">
                  <c:v>3.0373693249471787E-2</c:v>
                </c:pt>
                <c:pt idx="400">
                  <c:v>3.0668153625028692E-2</c:v>
                </c:pt>
                <c:pt idx="401">
                  <c:v>3.093096103092112E-2</c:v>
                </c:pt>
                <c:pt idx="402">
                  <c:v>3.1238572157048467E-2</c:v>
                </c:pt>
                <c:pt idx="403">
                  <c:v>3.1458469220828483E-2</c:v>
                </c:pt>
                <c:pt idx="404">
                  <c:v>3.1621976976886436E-2</c:v>
                </c:pt>
                <c:pt idx="405">
                  <c:v>3.1741752158493841E-2</c:v>
                </c:pt>
                <c:pt idx="406">
                  <c:v>3.1355468753553543E-2</c:v>
                </c:pt>
                <c:pt idx="407">
                  <c:v>3.1629194940096098E-2</c:v>
                </c:pt>
                <c:pt idx="408">
                  <c:v>3.1417402170501874E-2</c:v>
                </c:pt>
                <c:pt idx="409">
                  <c:v>3.1735408077206838E-2</c:v>
                </c:pt>
                <c:pt idx="410">
                  <c:v>3.1435575875038479E-2</c:v>
                </c:pt>
                <c:pt idx="411">
                  <c:v>3.156374432530195E-2</c:v>
                </c:pt>
                <c:pt idx="412">
                  <c:v>3.1277403361835786E-2</c:v>
                </c:pt>
                <c:pt idx="413">
                  <c:v>3.1250596617039092E-2</c:v>
                </c:pt>
                <c:pt idx="414">
                  <c:v>2.9933255330410774E-2</c:v>
                </c:pt>
                <c:pt idx="415">
                  <c:v>2.6948784362433715E-2</c:v>
                </c:pt>
                <c:pt idx="416">
                  <c:v>2.7185807798533818E-2</c:v>
                </c:pt>
                <c:pt idx="417">
                  <c:v>2.7461173280904097E-2</c:v>
                </c:pt>
                <c:pt idx="418">
                  <c:v>2.7739288259188317E-2</c:v>
                </c:pt>
                <c:pt idx="419">
                  <c:v>2.7920702120759259E-2</c:v>
                </c:pt>
                <c:pt idx="420">
                  <c:v>2.8208766058426864E-2</c:v>
                </c:pt>
                <c:pt idx="421">
                  <c:v>2.8488514834307269E-2</c:v>
                </c:pt>
                <c:pt idx="422">
                  <c:v>2.8289347101345924E-2</c:v>
                </c:pt>
                <c:pt idx="423">
                  <c:v>2.8571359638477217E-2</c:v>
                </c:pt>
                <c:pt idx="424">
                  <c:v>2.8232768713643733E-2</c:v>
                </c:pt>
                <c:pt idx="425">
                  <c:v>2.847642591594501E-2</c:v>
                </c:pt>
                <c:pt idx="426">
                  <c:v>2.8607164500078473E-2</c:v>
                </c:pt>
                <c:pt idx="427">
                  <c:v>2.8887643531062528E-2</c:v>
                </c:pt>
                <c:pt idx="428">
                  <c:v>2.9152975473664994E-2</c:v>
                </c:pt>
                <c:pt idx="429">
                  <c:v>2.7688779624283309E-2</c:v>
                </c:pt>
                <c:pt idx="430">
                  <c:v>2.7897265097274988E-2</c:v>
                </c:pt>
                <c:pt idx="431">
                  <c:v>2.7085839209218299E-2</c:v>
                </c:pt>
                <c:pt idx="432">
                  <c:v>2.7356603875963805E-2</c:v>
                </c:pt>
                <c:pt idx="433">
                  <c:v>2.7634694882079425E-2</c:v>
                </c:pt>
                <c:pt idx="434">
                  <c:v>2.776515735863317E-2</c:v>
                </c:pt>
                <c:pt idx="435">
                  <c:v>2.784600615163229E-2</c:v>
                </c:pt>
                <c:pt idx="436">
                  <c:v>2.8043594612904659E-2</c:v>
                </c:pt>
                <c:pt idx="437">
                  <c:v>2.8311043866488906E-2</c:v>
                </c:pt>
                <c:pt idx="438">
                  <c:v>2.8594648965457933E-2</c:v>
                </c:pt>
                <c:pt idx="439">
                  <c:v>2.883117456020317E-2</c:v>
                </c:pt>
                <c:pt idx="440">
                  <c:v>2.8928508686886702E-2</c:v>
                </c:pt>
                <c:pt idx="441">
                  <c:v>2.9183714565461129E-2</c:v>
                </c:pt>
                <c:pt idx="442">
                  <c:v>2.9349536532659683E-2</c:v>
                </c:pt>
                <c:pt idx="443">
                  <c:v>2.9264632040795855E-2</c:v>
                </c:pt>
                <c:pt idx="444">
                  <c:v>2.9415154745854481E-2</c:v>
                </c:pt>
                <c:pt idx="445">
                  <c:v>2.8833942774993768E-2</c:v>
                </c:pt>
                <c:pt idx="446">
                  <c:v>2.8924273637518157E-2</c:v>
                </c:pt>
                <c:pt idx="447">
                  <c:v>2.9048651040373828E-2</c:v>
                </c:pt>
                <c:pt idx="448">
                  <c:v>2.9185750146262027E-2</c:v>
                </c:pt>
                <c:pt idx="449">
                  <c:v>2.8974754909748927E-2</c:v>
                </c:pt>
                <c:pt idx="450">
                  <c:v>2.9048474329742356E-2</c:v>
                </c:pt>
                <c:pt idx="451">
                  <c:v>2.8569542294482921E-2</c:v>
                </c:pt>
                <c:pt idx="452">
                  <c:v>2.8859387630589518E-2</c:v>
                </c:pt>
                <c:pt idx="453">
                  <c:v>2.9102239664185094E-2</c:v>
                </c:pt>
                <c:pt idx="454">
                  <c:v>2.7878626726434104E-2</c:v>
                </c:pt>
                <c:pt idx="455">
                  <c:v>2.7489053203575007E-2</c:v>
                </c:pt>
                <c:pt idx="456">
                  <c:v>2.7650355625549777E-2</c:v>
                </c:pt>
                <c:pt idx="457">
                  <c:v>2.7523229605888253E-2</c:v>
                </c:pt>
                <c:pt idx="458">
                  <c:v>2.7787747610290917E-2</c:v>
                </c:pt>
                <c:pt idx="459">
                  <c:v>2.7717309348560239E-2</c:v>
                </c:pt>
                <c:pt idx="460">
                  <c:v>2.7660824791535872E-2</c:v>
                </c:pt>
                <c:pt idx="461">
                  <c:v>2.7941297303879703E-2</c:v>
                </c:pt>
                <c:pt idx="462">
                  <c:v>2.8207382201753832E-2</c:v>
                </c:pt>
                <c:pt idx="463">
                  <c:v>2.8244247568785311E-2</c:v>
                </c:pt>
                <c:pt idx="464">
                  <c:v>2.8527846154461751E-2</c:v>
                </c:pt>
                <c:pt idx="465">
                  <c:v>2.88149552076978E-2</c:v>
                </c:pt>
                <c:pt idx="466">
                  <c:v>2.9099536455813587E-2</c:v>
                </c:pt>
                <c:pt idx="467">
                  <c:v>2.9296425759958309E-2</c:v>
                </c:pt>
                <c:pt idx="468">
                  <c:v>2.9541782733987366E-2</c:v>
                </c:pt>
                <c:pt idx="469">
                  <c:v>2.977605775206767E-2</c:v>
                </c:pt>
                <c:pt idx="470">
                  <c:v>2.8767370446280173E-2</c:v>
                </c:pt>
                <c:pt idx="471">
                  <c:v>2.9057225476460228E-2</c:v>
                </c:pt>
                <c:pt idx="472">
                  <c:v>2.8704886216212096E-2</c:v>
                </c:pt>
                <c:pt idx="473">
                  <c:v>2.8171650148494157E-2</c:v>
                </c:pt>
                <c:pt idx="474">
                  <c:v>2.8281654842082515E-2</c:v>
                </c:pt>
                <c:pt idx="475">
                  <c:v>2.8409528840174753E-2</c:v>
                </c:pt>
                <c:pt idx="476">
                  <c:v>2.8534182521505726E-2</c:v>
                </c:pt>
                <c:pt idx="477">
                  <c:v>2.8735768005159333E-2</c:v>
                </c:pt>
                <c:pt idx="478">
                  <c:v>2.902028839235039E-2</c:v>
                </c:pt>
                <c:pt idx="479">
                  <c:v>2.8977600249469524E-2</c:v>
                </c:pt>
                <c:pt idx="480">
                  <c:v>2.8589395363585738E-2</c:v>
                </c:pt>
                <c:pt idx="481">
                  <c:v>2.8770004872632177E-2</c:v>
                </c:pt>
                <c:pt idx="482">
                  <c:v>2.906247309458861E-2</c:v>
                </c:pt>
                <c:pt idx="483">
                  <c:v>2.9360426332857209E-2</c:v>
                </c:pt>
                <c:pt idx="484">
                  <c:v>2.9639055158829759E-2</c:v>
                </c:pt>
                <c:pt idx="485">
                  <c:v>2.9938536389392787E-2</c:v>
                </c:pt>
                <c:pt idx="486">
                  <c:v>3.0242564033369466E-2</c:v>
                </c:pt>
                <c:pt idx="487">
                  <c:v>3.0549020819339419E-2</c:v>
                </c:pt>
                <c:pt idx="488">
                  <c:v>3.0665418174996798E-2</c:v>
                </c:pt>
                <c:pt idx="489">
                  <c:v>3.0924319478352939E-2</c:v>
                </c:pt>
                <c:pt idx="490">
                  <c:v>3.1001732248830904E-2</c:v>
                </c:pt>
                <c:pt idx="491">
                  <c:v>3.1279836395634732E-2</c:v>
                </c:pt>
                <c:pt idx="492">
                  <c:v>3.1349247440324073E-2</c:v>
                </c:pt>
                <c:pt idx="493">
                  <c:v>3.166523082036575E-2</c:v>
                </c:pt>
                <c:pt idx="494">
                  <c:v>3.1162534727391188E-2</c:v>
                </c:pt>
                <c:pt idx="495">
                  <c:v>3.1389582198724342E-2</c:v>
                </c:pt>
                <c:pt idx="496">
                  <c:v>3.1706743434808275E-2</c:v>
                </c:pt>
                <c:pt idx="497">
                  <c:v>3.2012791002011459E-2</c:v>
                </c:pt>
                <c:pt idx="498">
                  <c:v>3.1169580537022828E-2</c:v>
                </c:pt>
                <c:pt idx="499">
                  <c:v>3.1467335328328516E-2</c:v>
                </c:pt>
                <c:pt idx="500">
                  <c:v>3.1473176713704837E-2</c:v>
                </c:pt>
                <c:pt idx="501">
                  <c:v>3.1203437303443726E-2</c:v>
                </c:pt>
                <c:pt idx="502">
                  <c:v>3.1518091806109837E-2</c:v>
                </c:pt>
                <c:pt idx="503">
                  <c:v>3.1749657905755513E-2</c:v>
                </c:pt>
                <c:pt idx="504">
                  <c:v>3.2014850628071224E-2</c:v>
                </c:pt>
                <c:pt idx="505">
                  <c:v>3.034088480218575E-2</c:v>
                </c:pt>
                <c:pt idx="506">
                  <c:v>3.0549037199316613E-2</c:v>
                </c:pt>
                <c:pt idx="507">
                  <c:v>3.0808956266380666E-2</c:v>
                </c:pt>
                <c:pt idx="508">
                  <c:v>3.1120217213548212E-2</c:v>
                </c:pt>
                <c:pt idx="509">
                  <c:v>3.1434661412475237E-2</c:v>
                </c:pt>
                <c:pt idx="510">
                  <c:v>3.1662260566272638E-2</c:v>
                </c:pt>
                <c:pt idx="511">
                  <c:v>3.1692464096797643E-2</c:v>
                </c:pt>
                <c:pt idx="512">
                  <c:v>3.1994126976228776E-2</c:v>
                </c:pt>
                <c:pt idx="513">
                  <c:v>3.208888417481686E-2</c:v>
                </c:pt>
                <c:pt idx="514">
                  <c:v>3.1668946569781253E-2</c:v>
                </c:pt>
                <c:pt idx="515">
                  <c:v>3.1011648133715888E-2</c:v>
                </c:pt>
                <c:pt idx="516">
                  <c:v>3.075046248352277E-2</c:v>
                </c:pt>
                <c:pt idx="517">
                  <c:v>3.0714457095627961E-2</c:v>
                </c:pt>
                <c:pt idx="518">
                  <c:v>3.0835328218196959E-2</c:v>
                </c:pt>
                <c:pt idx="519">
                  <c:v>3.1147105130963321E-2</c:v>
                </c:pt>
                <c:pt idx="520">
                  <c:v>3.1373730648943755E-2</c:v>
                </c:pt>
                <c:pt idx="521">
                  <c:v>3.1418196634773465E-2</c:v>
                </c:pt>
                <c:pt idx="522">
                  <c:v>3.1677665389440876E-2</c:v>
                </c:pt>
                <c:pt idx="523">
                  <c:v>3.1601534253444086E-2</c:v>
                </c:pt>
                <c:pt idx="524">
                  <c:v>3.0769057429943316E-2</c:v>
                </c:pt>
                <c:pt idx="525">
                  <c:v>3.0595335081362519E-2</c:v>
                </c:pt>
                <c:pt idx="526">
                  <c:v>3.0905114800319895E-2</c:v>
                </c:pt>
                <c:pt idx="527">
                  <c:v>3.1179656644833093E-2</c:v>
                </c:pt>
                <c:pt idx="528">
                  <c:v>3.1481760478229731E-2</c:v>
                </c:pt>
                <c:pt idx="529">
                  <c:v>3.04135004149233E-2</c:v>
                </c:pt>
                <c:pt idx="530">
                  <c:v>3.0202545230466633E-2</c:v>
                </c:pt>
                <c:pt idx="531">
                  <c:v>3.0388685606827445E-2</c:v>
                </c:pt>
                <c:pt idx="532">
                  <c:v>3.0685269411145528E-2</c:v>
                </c:pt>
                <c:pt idx="533">
                  <c:v>3.0663589822455622E-2</c:v>
                </c:pt>
                <c:pt idx="534">
                  <c:v>2.9293214368254099E-2</c:v>
                </c:pt>
                <c:pt idx="535">
                  <c:v>2.9559025773094133E-2</c:v>
                </c:pt>
                <c:pt idx="536">
                  <c:v>2.9860989585601155E-2</c:v>
                </c:pt>
                <c:pt idx="537">
                  <c:v>3.0007066479874535E-2</c:v>
                </c:pt>
                <c:pt idx="538">
                  <c:v>3.0262664214607164E-2</c:v>
                </c:pt>
                <c:pt idx="539">
                  <c:v>3.0539477593464343E-2</c:v>
                </c:pt>
                <c:pt idx="540">
                  <c:v>3.0577720819232553E-2</c:v>
                </c:pt>
                <c:pt idx="541">
                  <c:v>2.9418438907789075E-2</c:v>
                </c:pt>
                <c:pt idx="542">
                  <c:v>2.9478693069686656E-2</c:v>
                </c:pt>
                <c:pt idx="543">
                  <c:v>2.9486699806303165E-2</c:v>
                </c:pt>
                <c:pt idx="544">
                  <c:v>2.9529899462181746E-2</c:v>
                </c:pt>
                <c:pt idx="545">
                  <c:v>2.9829915216724418E-2</c:v>
                </c:pt>
                <c:pt idx="546">
                  <c:v>3.0125375638837829E-2</c:v>
                </c:pt>
                <c:pt idx="547">
                  <c:v>3.0349067236969049E-2</c:v>
                </c:pt>
                <c:pt idx="548">
                  <c:v>3.0473660633488147E-2</c:v>
                </c:pt>
                <c:pt idx="549">
                  <c:v>3.071815813630625E-2</c:v>
                </c:pt>
                <c:pt idx="550">
                  <c:v>3.0725773148497164E-2</c:v>
                </c:pt>
                <c:pt idx="551">
                  <c:v>3.0361528365011985E-2</c:v>
                </c:pt>
                <c:pt idx="552">
                  <c:v>2.9895462918551958E-2</c:v>
                </c:pt>
                <c:pt idx="553">
                  <c:v>3.0193614630130889E-2</c:v>
                </c:pt>
                <c:pt idx="554">
                  <c:v>3.0455741839287006E-2</c:v>
                </c:pt>
                <c:pt idx="555">
                  <c:v>2.9635618374611501E-2</c:v>
                </c:pt>
                <c:pt idx="556">
                  <c:v>2.9647754252007292E-2</c:v>
                </c:pt>
                <c:pt idx="557">
                  <c:v>2.9858483994770389E-2</c:v>
                </c:pt>
                <c:pt idx="558">
                  <c:v>2.9858808386468708E-2</c:v>
                </c:pt>
                <c:pt idx="559">
                  <c:v>3.0161147632935866E-2</c:v>
                </c:pt>
                <c:pt idx="560">
                  <c:v>3.0418419024903505E-2</c:v>
                </c:pt>
                <c:pt idx="561">
                  <c:v>3.0732776519562074E-2</c:v>
                </c:pt>
                <c:pt idx="562">
                  <c:v>3.0823717547565594E-2</c:v>
                </c:pt>
                <c:pt idx="563">
                  <c:v>3.1137911900308391E-2</c:v>
                </c:pt>
                <c:pt idx="564">
                  <c:v>3.1223862272637841E-2</c:v>
                </c:pt>
                <c:pt idx="565">
                  <c:v>3.1472605226573164E-2</c:v>
                </c:pt>
                <c:pt idx="566">
                  <c:v>3.0456275137035783E-2</c:v>
                </c:pt>
                <c:pt idx="567">
                  <c:v>3.0767751458819222E-2</c:v>
                </c:pt>
                <c:pt idx="568">
                  <c:v>2.9755752944954663E-2</c:v>
                </c:pt>
                <c:pt idx="569">
                  <c:v>3.0058992160668922E-2</c:v>
                </c:pt>
                <c:pt idx="570">
                  <c:v>3.0183709862678008E-2</c:v>
                </c:pt>
                <c:pt idx="571">
                  <c:v>3.006610470794609E-2</c:v>
                </c:pt>
                <c:pt idx="572">
                  <c:v>3.0371277647321188E-2</c:v>
                </c:pt>
                <c:pt idx="573">
                  <c:v>3.0634441706513502E-2</c:v>
                </c:pt>
                <c:pt idx="574">
                  <c:v>3.0521381005345852E-2</c:v>
                </c:pt>
                <c:pt idx="575">
                  <c:v>3.0430345045499796E-2</c:v>
                </c:pt>
                <c:pt idx="576">
                  <c:v>3.0683271604822881E-2</c:v>
                </c:pt>
                <c:pt idx="577">
                  <c:v>3.0854688905887131E-2</c:v>
                </c:pt>
                <c:pt idx="578">
                  <c:v>3.1051696577793782E-2</c:v>
                </c:pt>
                <c:pt idx="579">
                  <c:v>3.1344762747318157E-2</c:v>
                </c:pt>
                <c:pt idx="580">
                  <c:v>3.1620719126039892E-2</c:v>
                </c:pt>
                <c:pt idx="581">
                  <c:v>3.1806955172068462E-2</c:v>
                </c:pt>
                <c:pt idx="582">
                  <c:v>3.2118655933833354E-2</c:v>
                </c:pt>
                <c:pt idx="583">
                  <c:v>3.1885985826532647E-2</c:v>
                </c:pt>
                <c:pt idx="584">
                  <c:v>3.2212356677873082E-2</c:v>
                </c:pt>
                <c:pt idx="585">
                  <c:v>3.2537665783539248E-2</c:v>
                </c:pt>
                <c:pt idx="586">
                  <c:v>3.2522909984055562E-2</c:v>
                </c:pt>
                <c:pt idx="587">
                  <c:v>3.2841108809025812E-2</c:v>
                </c:pt>
                <c:pt idx="588">
                  <c:v>3.3101171503692912E-2</c:v>
                </c:pt>
                <c:pt idx="589">
                  <c:v>3.2689524686611696E-2</c:v>
                </c:pt>
                <c:pt idx="590">
                  <c:v>3.3011329926222167E-2</c:v>
                </c:pt>
                <c:pt idx="591">
                  <c:v>2.9439064479719591E-2</c:v>
                </c:pt>
                <c:pt idx="592">
                  <c:v>2.9723399272924611E-2</c:v>
                </c:pt>
                <c:pt idx="593">
                  <c:v>2.9845191509116239E-2</c:v>
                </c:pt>
                <c:pt idx="594">
                  <c:v>2.9398838480603113E-2</c:v>
                </c:pt>
                <c:pt idx="595">
                  <c:v>2.9447011359161349E-2</c:v>
                </c:pt>
                <c:pt idx="596">
                  <c:v>2.9711734653624807E-2</c:v>
                </c:pt>
                <c:pt idx="597">
                  <c:v>2.9982596775310347E-2</c:v>
                </c:pt>
                <c:pt idx="598">
                  <c:v>3.0228948330653403E-2</c:v>
                </c:pt>
                <c:pt idx="599">
                  <c:v>3.0520073913574162E-2</c:v>
                </c:pt>
                <c:pt idx="600">
                  <c:v>3.0829128683511103E-2</c:v>
                </c:pt>
                <c:pt idx="601">
                  <c:v>3.1141137724407356E-2</c:v>
                </c:pt>
                <c:pt idx="602">
                  <c:v>3.1432250606370858E-2</c:v>
                </c:pt>
                <c:pt idx="603">
                  <c:v>3.1724157315834854E-2</c:v>
                </c:pt>
                <c:pt idx="604">
                  <c:v>3.2038175598346361E-2</c:v>
                </c:pt>
                <c:pt idx="605">
                  <c:v>3.2276099175341647E-2</c:v>
                </c:pt>
                <c:pt idx="606">
                  <c:v>3.2308381468734278E-2</c:v>
                </c:pt>
                <c:pt idx="607">
                  <c:v>3.2635267974913944E-2</c:v>
                </c:pt>
                <c:pt idx="608">
                  <c:v>3.2871886449524407E-2</c:v>
                </c:pt>
                <c:pt idx="609">
                  <c:v>3.1546618075422521E-2</c:v>
                </c:pt>
                <c:pt idx="610">
                  <c:v>3.1847479203719949E-2</c:v>
                </c:pt>
                <c:pt idx="611">
                  <c:v>3.2148442050896231E-2</c:v>
                </c:pt>
                <c:pt idx="612">
                  <c:v>3.2466445576014191E-2</c:v>
                </c:pt>
                <c:pt idx="613">
                  <c:v>3.2648027121056425E-2</c:v>
                </c:pt>
                <c:pt idx="614">
                  <c:v>3.247325131083325E-2</c:v>
                </c:pt>
                <c:pt idx="615">
                  <c:v>3.2501131233313635E-2</c:v>
                </c:pt>
                <c:pt idx="616">
                  <c:v>3.2609267971830037E-2</c:v>
                </c:pt>
                <c:pt idx="617">
                  <c:v>3.2891590217810483E-2</c:v>
                </c:pt>
                <c:pt idx="618">
                  <c:v>3.3210289901793949E-2</c:v>
                </c:pt>
                <c:pt idx="619">
                  <c:v>3.3318658669680326E-2</c:v>
                </c:pt>
                <c:pt idx="620">
                  <c:v>3.3607902267898129E-2</c:v>
                </c:pt>
                <c:pt idx="621">
                  <c:v>3.3949742285014968E-2</c:v>
                </c:pt>
                <c:pt idx="622">
                  <c:v>3.4288340495023502E-2</c:v>
                </c:pt>
                <c:pt idx="623">
                  <c:v>3.4459157552230113E-2</c:v>
                </c:pt>
                <c:pt idx="624">
                  <c:v>3.4802181263508189E-2</c:v>
                </c:pt>
                <c:pt idx="625">
                  <c:v>3.5044376951754844E-2</c:v>
                </c:pt>
                <c:pt idx="626">
                  <c:v>3.4950971178678562E-2</c:v>
                </c:pt>
                <c:pt idx="627">
                  <c:v>3.507216783370757E-2</c:v>
                </c:pt>
                <c:pt idx="628">
                  <c:v>3.5368768893143984E-2</c:v>
                </c:pt>
                <c:pt idx="629">
                  <c:v>3.554971715321098E-2</c:v>
                </c:pt>
                <c:pt idx="630">
                  <c:v>3.5904305117160487E-2</c:v>
                </c:pt>
                <c:pt idx="631">
                  <c:v>3.6265331561321758E-2</c:v>
                </c:pt>
                <c:pt idx="632">
                  <c:v>3.6604483226126319E-2</c:v>
                </c:pt>
                <c:pt idx="633">
                  <c:v>3.6147753925347983E-2</c:v>
                </c:pt>
                <c:pt idx="634">
                  <c:v>3.6282882698538667E-2</c:v>
                </c:pt>
                <c:pt idx="635">
                  <c:v>3.6283359017950642E-2</c:v>
                </c:pt>
                <c:pt idx="636">
                  <c:v>3.6621118491725564E-2</c:v>
                </c:pt>
                <c:pt idx="637">
                  <c:v>3.6992586671239829E-2</c:v>
                </c:pt>
                <c:pt idx="638">
                  <c:v>3.7123660513816714E-2</c:v>
                </c:pt>
                <c:pt idx="639">
                  <c:v>3.7474811645772731E-2</c:v>
                </c:pt>
                <c:pt idx="640">
                  <c:v>3.7661027949337393E-2</c:v>
                </c:pt>
                <c:pt idx="641">
                  <c:v>3.8034671762070177E-2</c:v>
                </c:pt>
                <c:pt idx="642">
                  <c:v>3.827349742992199E-2</c:v>
                </c:pt>
                <c:pt idx="643">
                  <c:v>3.8632448547046908E-2</c:v>
                </c:pt>
                <c:pt idx="644">
                  <c:v>3.8350965448504748E-2</c:v>
                </c:pt>
                <c:pt idx="645">
                  <c:v>3.8626428628020765E-2</c:v>
                </c:pt>
                <c:pt idx="646">
                  <c:v>3.8888286127873796E-2</c:v>
                </c:pt>
                <c:pt idx="647">
                  <c:v>3.9217236544920132E-2</c:v>
                </c:pt>
                <c:pt idx="648">
                  <c:v>2.8736258806165895E-2</c:v>
                </c:pt>
                <c:pt idx="649">
                  <c:v>2.9017943068655676E-2</c:v>
                </c:pt>
                <c:pt idx="650">
                  <c:v>2.9321983081171225E-2</c:v>
                </c:pt>
                <c:pt idx="651">
                  <c:v>2.9619351728642499E-2</c:v>
                </c:pt>
                <c:pt idx="652">
                  <c:v>2.9497637170332183E-2</c:v>
                </c:pt>
                <c:pt idx="653">
                  <c:v>2.7420272067038478E-2</c:v>
                </c:pt>
                <c:pt idx="654">
                  <c:v>2.6739047318087881E-2</c:v>
                </c:pt>
                <c:pt idx="655">
                  <c:v>2.6857996813516329E-2</c:v>
                </c:pt>
                <c:pt idx="656">
                  <c:v>2.6830579893145644E-2</c:v>
                </c:pt>
                <c:pt idx="657">
                  <c:v>2.7121001458618614E-2</c:v>
                </c:pt>
                <c:pt idx="658">
                  <c:v>2.7226756097206251E-2</c:v>
                </c:pt>
                <c:pt idx="659">
                  <c:v>2.7507654679267069E-2</c:v>
                </c:pt>
                <c:pt idx="660">
                  <c:v>2.7780070846526502E-2</c:v>
                </c:pt>
                <c:pt idx="661">
                  <c:v>2.8003643015644807E-2</c:v>
                </c:pt>
                <c:pt idx="662">
                  <c:v>2.8170891693864313E-2</c:v>
                </c:pt>
                <c:pt idx="663">
                  <c:v>2.8429390547211608E-2</c:v>
                </c:pt>
                <c:pt idx="664">
                  <c:v>2.7710135423719289E-2</c:v>
                </c:pt>
                <c:pt idx="665">
                  <c:v>2.7900203750307041E-2</c:v>
                </c:pt>
                <c:pt idx="666">
                  <c:v>2.8052714218926231E-2</c:v>
                </c:pt>
                <c:pt idx="667">
                  <c:v>2.8353281506764774E-2</c:v>
                </c:pt>
                <c:pt idx="668">
                  <c:v>2.8564750396488963E-2</c:v>
                </c:pt>
                <c:pt idx="669">
                  <c:v>2.8853653692499606E-2</c:v>
                </c:pt>
                <c:pt idx="670">
                  <c:v>2.8524388344793504E-2</c:v>
                </c:pt>
                <c:pt idx="671">
                  <c:v>2.8067757890406976E-2</c:v>
                </c:pt>
                <c:pt idx="672">
                  <c:v>2.8356860526942692E-2</c:v>
                </c:pt>
                <c:pt idx="673">
                  <c:v>2.8649114591673856E-2</c:v>
                </c:pt>
                <c:pt idx="674">
                  <c:v>2.8927244603194964E-2</c:v>
                </c:pt>
                <c:pt idx="675">
                  <c:v>2.841129962670599E-2</c:v>
                </c:pt>
                <c:pt idx="676">
                  <c:v>2.8676504295418289E-2</c:v>
                </c:pt>
                <c:pt idx="677">
                  <c:v>2.8966105039777854E-2</c:v>
                </c:pt>
                <c:pt idx="678">
                  <c:v>2.9201497465638528E-2</c:v>
                </c:pt>
                <c:pt idx="679">
                  <c:v>2.90026246774834E-2</c:v>
                </c:pt>
                <c:pt idx="680">
                  <c:v>2.9242796295553843E-2</c:v>
                </c:pt>
                <c:pt idx="681">
                  <c:v>2.9455527983734419E-2</c:v>
                </c:pt>
                <c:pt idx="682">
                  <c:v>2.9567431405811005E-2</c:v>
                </c:pt>
                <c:pt idx="683">
                  <c:v>2.9774058952450385E-2</c:v>
                </c:pt>
                <c:pt idx="684">
                  <c:v>3.0038003588744519E-2</c:v>
                </c:pt>
                <c:pt idx="685">
                  <c:v>3.0282303486827838E-2</c:v>
                </c:pt>
                <c:pt idx="686">
                  <c:v>2.9909955204447239E-2</c:v>
                </c:pt>
                <c:pt idx="687">
                  <c:v>3.0030430716774578E-2</c:v>
                </c:pt>
                <c:pt idx="688">
                  <c:v>3.0050618279835149E-2</c:v>
                </c:pt>
                <c:pt idx="689">
                  <c:v>3.0287586809039105E-2</c:v>
                </c:pt>
                <c:pt idx="690">
                  <c:v>3.0592353856154525E-2</c:v>
                </c:pt>
                <c:pt idx="691">
                  <c:v>3.0827462909101062E-2</c:v>
                </c:pt>
                <c:pt idx="692">
                  <c:v>3.0085721506266077E-2</c:v>
                </c:pt>
                <c:pt idx="693">
                  <c:v>2.9680178414783463E-2</c:v>
                </c:pt>
                <c:pt idx="694">
                  <c:v>2.9237335313388235E-2</c:v>
                </c:pt>
                <c:pt idx="695">
                  <c:v>2.9518520242222211E-2</c:v>
                </c:pt>
                <c:pt idx="696">
                  <c:v>2.9810952057111581E-2</c:v>
                </c:pt>
                <c:pt idx="697">
                  <c:v>3.0109295225878834E-2</c:v>
                </c:pt>
                <c:pt idx="698">
                  <c:v>2.9892336685006946E-2</c:v>
                </c:pt>
                <c:pt idx="699">
                  <c:v>3.0194806394832557E-2</c:v>
                </c:pt>
                <c:pt idx="700">
                  <c:v>3.0102564442637873E-2</c:v>
                </c:pt>
                <c:pt idx="701">
                  <c:v>3.0383221357896922E-2</c:v>
                </c:pt>
                <c:pt idx="702">
                  <c:v>3.0465912460568206E-2</c:v>
                </c:pt>
                <c:pt idx="703">
                  <c:v>3.0046008437990102E-2</c:v>
                </c:pt>
                <c:pt idx="704">
                  <c:v>3.0104154355762244E-2</c:v>
                </c:pt>
                <c:pt idx="705">
                  <c:v>3.0341329850266153E-2</c:v>
                </c:pt>
                <c:pt idx="706">
                  <c:v>3.0497603074524149E-2</c:v>
                </c:pt>
                <c:pt idx="707">
                  <c:v>3.0802562491221736E-2</c:v>
                </c:pt>
                <c:pt idx="708">
                  <c:v>3.1113448109209543E-2</c:v>
                </c:pt>
                <c:pt idx="709">
                  <c:v>3.1391531454311741E-2</c:v>
                </c:pt>
                <c:pt idx="710">
                  <c:v>3.1433418099636699E-2</c:v>
                </c:pt>
                <c:pt idx="711">
                  <c:v>3.1749001207739817E-2</c:v>
                </c:pt>
                <c:pt idx="712">
                  <c:v>3.2064627685300467E-2</c:v>
                </c:pt>
                <c:pt idx="713">
                  <c:v>3.2335982437216235E-2</c:v>
                </c:pt>
                <c:pt idx="714">
                  <c:v>3.2491533208903495E-2</c:v>
                </c:pt>
                <c:pt idx="715">
                  <c:v>3.2819708562795272E-2</c:v>
                </c:pt>
                <c:pt idx="716">
                  <c:v>3.3139074643029592E-2</c:v>
                </c:pt>
                <c:pt idx="717">
                  <c:v>3.3435835768362877E-2</c:v>
                </c:pt>
                <c:pt idx="718">
                  <c:v>3.3750343073527207E-2</c:v>
                </c:pt>
                <c:pt idx="719">
                  <c:v>3.3664542854957666E-2</c:v>
                </c:pt>
                <c:pt idx="720">
                  <c:v>3.2298567505684203E-2</c:v>
                </c:pt>
                <c:pt idx="721">
                  <c:v>3.2301038313640104E-2</c:v>
                </c:pt>
                <c:pt idx="722">
                  <c:v>3.2262838709428775E-2</c:v>
                </c:pt>
                <c:pt idx="723">
                  <c:v>3.2560762838255097E-2</c:v>
                </c:pt>
                <c:pt idx="724">
                  <c:v>3.2752641946241078E-2</c:v>
                </c:pt>
                <c:pt idx="725">
                  <c:v>3.3065181896529565E-2</c:v>
                </c:pt>
                <c:pt idx="726">
                  <c:v>3.3383252914981842E-2</c:v>
                </c:pt>
                <c:pt idx="727">
                  <c:v>3.2971675558972395E-2</c:v>
                </c:pt>
                <c:pt idx="728">
                  <c:v>3.3303920702878756E-2</c:v>
                </c:pt>
                <c:pt idx="729">
                  <c:v>3.3397932902022823E-2</c:v>
                </c:pt>
                <c:pt idx="730">
                  <c:v>3.3690534520661557E-2</c:v>
                </c:pt>
                <c:pt idx="731">
                  <c:v>3.4031066602583128E-2</c:v>
                </c:pt>
                <c:pt idx="732">
                  <c:v>3.4375201357786989E-2</c:v>
                </c:pt>
                <c:pt idx="733">
                  <c:v>3.4397646642613244E-2</c:v>
                </c:pt>
                <c:pt idx="734">
                  <c:v>3.4410168564849727E-2</c:v>
                </c:pt>
                <c:pt idx="735">
                  <c:v>3.4501342084357588E-2</c:v>
                </c:pt>
                <c:pt idx="736">
                  <c:v>3.4769957832124498E-2</c:v>
                </c:pt>
                <c:pt idx="737">
                  <c:v>3.5072517204546023E-2</c:v>
                </c:pt>
                <c:pt idx="738">
                  <c:v>3.5403500216391291E-2</c:v>
                </c:pt>
                <c:pt idx="739">
                  <c:v>3.5416382560194672E-2</c:v>
                </c:pt>
                <c:pt idx="740">
                  <c:v>3.4827300840041778E-2</c:v>
                </c:pt>
                <c:pt idx="741">
                  <c:v>3.5178405845642677E-2</c:v>
                </c:pt>
                <c:pt idx="742">
                  <c:v>3.4188489072090704E-2</c:v>
                </c:pt>
                <c:pt idx="743">
                  <c:v>3.4430336700124832E-2</c:v>
                </c:pt>
                <c:pt idx="744">
                  <c:v>3.4642479082554044E-2</c:v>
                </c:pt>
                <c:pt idx="745">
                  <c:v>3.4917775559678191E-2</c:v>
                </c:pt>
                <c:pt idx="746">
                  <c:v>3.5261058915336575E-2</c:v>
                </c:pt>
                <c:pt idx="747">
                  <c:v>3.5618005193483779E-2</c:v>
                </c:pt>
                <c:pt idx="748">
                  <c:v>3.5949587239524558E-2</c:v>
                </c:pt>
                <c:pt idx="749">
                  <c:v>3.6192972051035964E-2</c:v>
                </c:pt>
                <c:pt idx="750">
                  <c:v>3.6541058373209256E-2</c:v>
                </c:pt>
                <c:pt idx="751">
                  <c:v>3.6910574333638854E-2</c:v>
                </c:pt>
                <c:pt idx="752">
                  <c:v>3.7045298911912557E-2</c:v>
                </c:pt>
                <c:pt idx="753">
                  <c:v>3.7416880650227274E-2</c:v>
                </c:pt>
                <c:pt idx="754">
                  <c:v>3.7668178171460148E-2</c:v>
                </c:pt>
                <c:pt idx="755">
                  <c:v>3.7975615637800102E-2</c:v>
                </c:pt>
                <c:pt idx="756">
                  <c:v>3.8334108870470424E-2</c:v>
                </c:pt>
                <c:pt idx="757">
                  <c:v>3.872261401578745E-2</c:v>
                </c:pt>
                <c:pt idx="758">
                  <c:v>3.8537048993335578E-2</c:v>
                </c:pt>
                <c:pt idx="759">
                  <c:v>3.8122535594828706E-2</c:v>
                </c:pt>
                <c:pt idx="760">
                  <c:v>3.8478278526980464E-2</c:v>
                </c:pt>
                <c:pt idx="761">
                  <c:v>3.8756504691968036E-2</c:v>
                </c:pt>
                <c:pt idx="762">
                  <c:v>3.9089999613391095E-2</c:v>
                </c:pt>
                <c:pt idx="763">
                  <c:v>3.9485980260117286E-2</c:v>
                </c:pt>
                <c:pt idx="764">
                  <c:v>3.9819701094811318E-2</c:v>
                </c:pt>
                <c:pt idx="765">
                  <c:v>3.9863184058107876E-2</c:v>
                </c:pt>
                <c:pt idx="766">
                  <c:v>4.0107890147037382E-2</c:v>
                </c:pt>
                <c:pt idx="767">
                  <c:v>4.0507845349960984E-2</c:v>
                </c:pt>
                <c:pt idx="768">
                  <c:v>4.0906055143454904E-2</c:v>
                </c:pt>
                <c:pt idx="769">
                  <c:v>4.1304139844646433E-2</c:v>
                </c:pt>
                <c:pt idx="770">
                  <c:v>4.1719309777807571E-2</c:v>
                </c:pt>
                <c:pt idx="771">
                  <c:v>4.2086937776315565E-2</c:v>
                </c:pt>
                <c:pt idx="772">
                  <c:v>4.2462244547061108E-2</c:v>
                </c:pt>
                <c:pt idx="773">
                  <c:v>4.2298765939327937E-2</c:v>
                </c:pt>
                <c:pt idx="774">
                  <c:v>4.2692053259823476E-2</c:v>
                </c:pt>
                <c:pt idx="775">
                  <c:v>4.2562438600773418E-2</c:v>
                </c:pt>
                <c:pt idx="776">
                  <c:v>4.2984537722952985E-2</c:v>
                </c:pt>
                <c:pt idx="777">
                  <c:v>4.3416330575949943E-2</c:v>
                </c:pt>
                <c:pt idx="778">
                  <c:v>4.3229131519974887E-2</c:v>
                </c:pt>
                <c:pt idx="779">
                  <c:v>4.2130777210526056E-2</c:v>
                </c:pt>
                <c:pt idx="780">
                  <c:v>4.2399633939027022E-2</c:v>
                </c:pt>
                <c:pt idx="781">
                  <c:v>4.2826629812406709E-2</c:v>
                </c:pt>
                <c:pt idx="782">
                  <c:v>4.2981168320415694E-2</c:v>
                </c:pt>
                <c:pt idx="783">
                  <c:v>4.1553342258739086E-2</c:v>
                </c:pt>
                <c:pt idx="784">
                  <c:v>3.9841975376950181E-2</c:v>
                </c:pt>
                <c:pt idx="785">
                  <c:v>4.0111818296426995E-2</c:v>
                </c:pt>
                <c:pt idx="786">
                  <c:v>4.0284289728093545E-2</c:v>
                </c:pt>
                <c:pt idx="787">
                  <c:v>4.0647261901078785E-2</c:v>
                </c:pt>
                <c:pt idx="788">
                  <c:v>4.1051101250777648E-2</c:v>
                </c:pt>
                <c:pt idx="789">
                  <c:v>4.1329916777043688E-2</c:v>
                </c:pt>
                <c:pt idx="790">
                  <c:v>4.1142455226156165E-2</c:v>
                </c:pt>
                <c:pt idx="791">
                  <c:v>4.1467648230443216E-2</c:v>
                </c:pt>
                <c:pt idx="792">
                  <c:v>4.1852722491755145E-2</c:v>
                </c:pt>
                <c:pt idx="793">
                  <c:v>4.2253102001703589E-2</c:v>
                </c:pt>
                <c:pt idx="794">
                  <c:v>4.2537913771834114E-2</c:v>
                </c:pt>
                <c:pt idx="795">
                  <c:v>4.2861613703450992E-2</c:v>
                </c:pt>
                <c:pt idx="796">
                  <c:v>4.2841512691347568E-2</c:v>
                </c:pt>
                <c:pt idx="797">
                  <c:v>4.2702238680699903E-2</c:v>
                </c:pt>
                <c:pt idx="798">
                  <c:v>4.3085703560509399E-2</c:v>
                </c:pt>
                <c:pt idx="799">
                  <c:v>4.312186487809945E-2</c:v>
                </c:pt>
                <c:pt idx="800">
                  <c:v>4.3495852295196091E-2</c:v>
                </c:pt>
                <c:pt idx="801">
                  <c:v>4.3931039789881575E-2</c:v>
                </c:pt>
                <c:pt idx="802">
                  <c:v>4.4024742575145819E-2</c:v>
                </c:pt>
                <c:pt idx="803">
                  <c:v>4.4378744646987087E-2</c:v>
                </c:pt>
                <c:pt idx="804">
                  <c:v>4.4802446586383056E-2</c:v>
                </c:pt>
                <c:pt idx="805">
                  <c:v>4.4951932696351553E-2</c:v>
                </c:pt>
                <c:pt idx="806">
                  <c:v>4.4226522456335536E-2</c:v>
                </c:pt>
                <c:pt idx="807">
                  <c:v>4.4398618462471118E-2</c:v>
                </c:pt>
                <c:pt idx="808">
                  <c:v>4.471811073968579E-2</c:v>
                </c:pt>
                <c:pt idx="809">
                  <c:v>4.264075803628261E-2</c:v>
                </c:pt>
                <c:pt idx="810">
                  <c:v>4.28442821258367E-2</c:v>
                </c:pt>
                <c:pt idx="811">
                  <c:v>4.3185426576092791E-2</c:v>
                </c:pt>
                <c:pt idx="812">
                  <c:v>4.3590824421295318E-2</c:v>
                </c:pt>
                <c:pt idx="813">
                  <c:v>4.1612747344276793E-2</c:v>
                </c:pt>
                <c:pt idx="814">
                  <c:v>4.2013136445045889E-2</c:v>
                </c:pt>
                <c:pt idx="815">
                  <c:v>4.2378335617980524E-2</c:v>
                </c:pt>
                <c:pt idx="816">
                  <c:v>4.2803403690051409E-2</c:v>
                </c:pt>
                <c:pt idx="817">
                  <c:v>4.3119521564100503E-2</c:v>
                </c:pt>
                <c:pt idx="818">
                  <c:v>4.3501182501145874E-2</c:v>
                </c:pt>
                <c:pt idx="819">
                  <c:v>4.3936726314256637E-2</c:v>
                </c:pt>
                <c:pt idx="820">
                  <c:v>4.4363031147418117E-2</c:v>
                </c:pt>
                <c:pt idx="821">
                  <c:v>4.4397300244155918E-2</c:v>
                </c:pt>
                <c:pt idx="822">
                  <c:v>4.3718894139870665E-2</c:v>
                </c:pt>
                <c:pt idx="823">
                  <c:v>4.3677287157285596E-2</c:v>
                </c:pt>
                <c:pt idx="824">
                  <c:v>4.3476343756331658E-2</c:v>
                </c:pt>
                <c:pt idx="825">
                  <c:v>4.3649662567227694E-2</c:v>
                </c:pt>
                <c:pt idx="826">
                  <c:v>4.4078170311182892E-2</c:v>
                </c:pt>
                <c:pt idx="827">
                  <c:v>4.4139566647459549E-2</c:v>
                </c:pt>
                <c:pt idx="828">
                  <c:v>4.4516364969733609E-2</c:v>
                </c:pt>
                <c:pt idx="829">
                  <c:v>4.4963379533170061E-2</c:v>
                </c:pt>
                <c:pt idx="830">
                  <c:v>4.5416526807488478E-2</c:v>
                </c:pt>
                <c:pt idx="831">
                  <c:v>4.5880543400209743E-2</c:v>
                </c:pt>
                <c:pt idx="832">
                  <c:v>4.6186356424805057E-2</c:v>
                </c:pt>
                <c:pt idx="833">
                  <c:v>4.6089149902029225E-2</c:v>
                </c:pt>
                <c:pt idx="834">
                  <c:v>4.6541729043871584E-2</c:v>
                </c:pt>
                <c:pt idx="835">
                  <c:v>4.7005843306586345E-2</c:v>
                </c:pt>
                <c:pt idx="836">
                  <c:v>4.6810781242752467E-2</c:v>
                </c:pt>
                <c:pt idx="837">
                  <c:v>4.5657096615029605E-2</c:v>
                </c:pt>
                <c:pt idx="838">
                  <c:v>4.539227581338455E-2</c:v>
                </c:pt>
                <c:pt idx="839">
                  <c:v>4.5799909327308971E-2</c:v>
                </c:pt>
                <c:pt idx="840">
                  <c:v>4.5655681477832694E-2</c:v>
                </c:pt>
                <c:pt idx="841">
                  <c:v>4.6008241272595188E-2</c:v>
                </c:pt>
                <c:pt idx="842">
                  <c:v>4.6456815807392589E-2</c:v>
                </c:pt>
                <c:pt idx="843">
                  <c:v>4.692264724568565E-2</c:v>
                </c:pt>
                <c:pt idx="844">
                  <c:v>4.7385050889512524E-2</c:v>
                </c:pt>
                <c:pt idx="845">
                  <c:v>4.7602617089156439E-2</c:v>
                </c:pt>
                <c:pt idx="846">
                  <c:v>4.7937744811975283E-2</c:v>
                </c:pt>
                <c:pt idx="847">
                  <c:v>4.8142734485158815E-2</c:v>
                </c:pt>
                <c:pt idx="848">
                  <c:v>4.8612902265586358E-2</c:v>
                </c:pt>
                <c:pt idx="849">
                  <c:v>4.9035626113958466E-2</c:v>
                </c:pt>
                <c:pt idx="850">
                  <c:v>4.6644803157409091E-2</c:v>
                </c:pt>
                <c:pt idx="851">
                  <c:v>4.6886113685026168E-2</c:v>
                </c:pt>
                <c:pt idx="852">
                  <c:v>4.7299685862152489E-2</c:v>
                </c:pt>
                <c:pt idx="853">
                  <c:v>4.7586036058998214E-2</c:v>
                </c:pt>
                <c:pt idx="854">
                  <c:v>4.7701604422128903E-2</c:v>
                </c:pt>
                <c:pt idx="855">
                  <c:v>4.7910476956277266E-2</c:v>
                </c:pt>
                <c:pt idx="856">
                  <c:v>4.767292356689664E-2</c:v>
                </c:pt>
                <c:pt idx="857">
                  <c:v>4.7939965313436847E-2</c:v>
                </c:pt>
                <c:pt idx="858">
                  <c:v>4.8408299796416955E-2</c:v>
                </c:pt>
                <c:pt idx="859">
                  <c:v>4.8882379414221647E-2</c:v>
                </c:pt>
                <c:pt idx="860">
                  <c:v>4.9238619070686017E-2</c:v>
                </c:pt>
                <c:pt idx="861">
                  <c:v>4.8211558373964181E-2</c:v>
                </c:pt>
                <c:pt idx="862">
                  <c:v>4.8666013310640341E-2</c:v>
                </c:pt>
                <c:pt idx="863">
                  <c:v>4.7986836729261267E-2</c:v>
                </c:pt>
                <c:pt idx="864">
                  <c:v>4.8426414938019954E-2</c:v>
                </c:pt>
                <c:pt idx="865">
                  <c:v>4.8464252168893836E-2</c:v>
                </c:pt>
                <c:pt idx="866">
                  <c:v>4.8853766199917201E-2</c:v>
                </c:pt>
                <c:pt idx="867">
                  <c:v>4.8587255900204865E-2</c:v>
                </c:pt>
                <c:pt idx="868">
                  <c:v>4.8808487453758695E-2</c:v>
                </c:pt>
                <c:pt idx="869">
                  <c:v>4.7199900441118971E-2</c:v>
                </c:pt>
                <c:pt idx="870">
                  <c:v>4.7677287281510793E-2</c:v>
                </c:pt>
                <c:pt idx="871">
                  <c:v>4.7753433796200249E-2</c:v>
                </c:pt>
                <c:pt idx="872">
                  <c:v>4.8006634008932209E-2</c:v>
                </c:pt>
                <c:pt idx="873">
                  <c:v>4.8490095842869271E-2</c:v>
                </c:pt>
                <c:pt idx="874">
                  <c:v>4.8842168793173248E-2</c:v>
                </c:pt>
                <c:pt idx="875">
                  <c:v>4.8940442947769593E-2</c:v>
                </c:pt>
                <c:pt idx="876">
                  <c:v>4.9419054322897171E-2</c:v>
                </c:pt>
                <c:pt idx="877">
                  <c:v>4.9826496303691153E-2</c:v>
                </c:pt>
                <c:pt idx="878">
                  <c:v>5.0306411036709645E-2</c:v>
                </c:pt>
                <c:pt idx="879">
                  <c:v>4.9512181063223179E-2</c:v>
                </c:pt>
                <c:pt idx="880">
                  <c:v>4.9717011741925041E-2</c:v>
                </c:pt>
                <c:pt idx="881">
                  <c:v>5.0138750710328167E-2</c:v>
                </c:pt>
                <c:pt idx="882">
                  <c:v>5.0352790113806944E-2</c:v>
                </c:pt>
                <c:pt idx="883">
                  <c:v>5.0859283160612355E-2</c:v>
                </c:pt>
                <c:pt idx="884">
                  <c:v>5.0499832702365195E-2</c:v>
                </c:pt>
                <c:pt idx="885">
                  <c:v>5.0218131473387558E-2</c:v>
                </c:pt>
                <c:pt idx="886">
                  <c:v>5.0728278088521241E-2</c:v>
                </c:pt>
                <c:pt idx="887">
                  <c:v>4.955318243253394E-2</c:v>
                </c:pt>
                <c:pt idx="888">
                  <c:v>4.9899753639453488E-2</c:v>
                </c:pt>
                <c:pt idx="889">
                  <c:v>5.0019318890352937E-2</c:v>
                </c:pt>
                <c:pt idx="890">
                  <c:v>5.0268152931302865E-2</c:v>
                </c:pt>
                <c:pt idx="891">
                  <c:v>5.0590098627674628E-2</c:v>
                </c:pt>
                <c:pt idx="892">
                  <c:v>5.1086398184759116E-2</c:v>
                </c:pt>
                <c:pt idx="893">
                  <c:v>5.1553401955785567E-2</c:v>
                </c:pt>
                <c:pt idx="894">
                  <c:v>5.167448835320039E-2</c:v>
                </c:pt>
                <c:pt idx="895">
                  <c:v>5.1813107409774684E-2</c:v>
                </c:pt>
                <c:pt idx="896">
                  <c:v>5.2277574521101544E-2</c:v>
                </c:pt>
                <c:pt idx="897">
                  <c:v>5.2621919502943336E-2</c:v>
                </c:pt>
                <c:pt idx="898">
                  <c:v>5.3127984868095196E-2</c:v>
                </c:pt>
                <c:pt idx="899">
                  <c:v>5.3367023349731743E-2</c:v>
                </c:pt>
                <c:pt idx="900">
                  <c:v>5.3862710930038457E-2</c:v>
                </c:pt>
                <c:pt idx="901">
                  <c:v>5.4408246478479458E-2</c:v>
                </c:pt>
                <c:pt idx="902">
                  <c:v>5.481878823292434E-2</c:v>
                </c:pt>
                <c:pt idx="903">
                  <c:v>5.5256547401666745E-2</c:v>
                </c:pt>
                <c:pt idx="904">
                  <c:v>5.5789552810376224E-2</c:v>
                </c:pt>
                <c:pt idx="905">
                  <c:v>5.6191222909726467E-2</c:v>
                </c:pt>
                <c:pt idx="906">
                  <c:v>5.6569483410744754E-2</c:v>
                </c:pt>
                <c:pt idx="907">
                  <c:v>5.714298751940939E-2</c:v>
                </c:pt>
                <c:pt idx="908">
                  <c:v>5.7314065637921831E-2</c:v>
                </c:pt>
                <c:pt idx="909">
                  <c:v>5.263395714139707E-2</c:v>
                </c:pt>
                <c:pt idx="910">
                  <c:v>5.1806701106177078E-2</c:v>
                </c:pt>
                <c:pt idx="911">
                  <c:v>5.2216397771165782E-2</c:v>
                </c:pt>
                <c:pt idx="912">
                  <c:v>5.2665696967768356E-2</c:v>
                </c:pt>
                <c:pt idx="913">
                  <c:v>5.3106604927565478E-2</c:v>
                </c:pt>
                <c:pt idx="914">
                  <c:v>5.2730571113767236E-2</c:v>
                </c:pt>
                <c:pt idx="915">
                  <c:v>5.3195435923953448E-2</c:v>
                </c:pt>
                <c:pt idx="916">
                  <c:v>5.2826377214559739E-2</c:v>
                </c:pt>
                <c:pt idx="917">
                  <c:v>5.3349055827272673E-2</c:v>
                </c:pt>
                <c:pt idx="918">
                  <c:v>5.3869747853957692E-2</c:v>
                </c:pt>
                <c:pt idx="919">
                  <c:v>5.3956123087691786E-2</c:v>
                </c:pt>
                <c:pt idx="920">
                  <c:v>5.4486988195463423E-2</c:v>
                </c:pt>
                <c:pt idx="921">
                  <c:v>5.4382388954925122E-2</c:v>
                </c:pt>
                <c:pt idx="922">
                  <c:v>5.4912955144264169E-2</c:v>
                </c:pt>
                <c:pt idx="923">
                  <c:v>5.5433059330088505E-2</c:v>
                </c:pt>
                <c:pt idx="924">
                  <c:v>5.5955013527840117E-2</c:v>
                </c:pt>
                <c:pt idx="925">
                  <c:v>5.6182322507445051E-2</c:v>
                </c:pt>
                <c:pt idx="926">
                  <c:v>5.6073897904365469E-2</c:v>
                </c:pt>
                <c:pt idx="927">
                  <c:v>5.6642651196763094E-2</c:v>
                </c:pt>
                <c:pt idx="928">
                  <c:v>5.7217159391982249E-2</c:v>
                </c:pt>
                <c:pt idx="929">
                  <c:v>5.7796166107732111E-2</c:v>
                </c:pt>
                <c:pt idx="930">
                  <c:v>5.8377384009923809E-2</c:v>
                </c:pt>
                <c:pt idx="931">
                  <c:v>5.8957566427618943E-2</c:v>
                </c:pt>
                <c:pt idx="932">
                  <c:v>5.9474269487033889E-2</c:v>
                </c:pt>
                <c:pt idx="933">
                  <c:v>6.0020601423239478E-2</c:v>
                </c:pt>
                <c:pt idx="934">
                  <c:v>6.0627127347506686E-2</c:v>
                </c:pt>
                <c:pt idx="935">
                  <c:v>6.0732164987133803E-2</c:v>
                </c:pt>
                <c:pt idx="936">
                  <c:v>6.0852310911788061E-2</c:v>
                </c:pt>
                <c:pt idx="937">
                  <c:v>6.1142749706268533E-2</c:v>
                </c:pt>
                <c:pt idx="938">
                  <c:v>6.1761318798901177E-2</c:v>
                </c:pt>
                <c:pt idx="939">
                  <c:v>6.1891424224528292E-2</c:v>
                </c:pt>
                <c:pt idx="940">
                  <c:v>6.1996555409462042E-2</c:v>
                </c:pt>
                <c:pt idx="941">
                  <c:v>6.0874055218710317E-2</c:v>
                </c:pt>
                <c:pt idx="942">
                  <c:v>6.1424126134359137E-2</c:v>
                </c:pt>
                <c:pt idx="943">
                  <c:v>6.2047244596394539E-2</c:v>
                </c:pt>
                <c:pt idx="944">
                  <c:v>6.2631170478411963E-2</c:v>
                </c:pt>
                <c:pt idx="945">
                  <c:v>6.3002762838906476E-2</c:v>
                </c:pt>
                <c:pt idx="946">
                  <c:v>6.3020329644579445E-2</c:v>
                </c:pt>
                <c:pt idx="947">
                  <c:v>6.3581810411434375E-2</c:v>
                </c:pt>
                <c:pt idx="948">
                  <c:v>6.4217542871299799E-2</c:v>
                </c:pt>
                <c:pt idx="949">
                  <c:v>6.4281674680572318E-2</c:v>
                </c:pt>
                <c:pt idx="950">
                  <c:v>6.3047821156432579E-2</c:v>
                </c:pt>
                <c:pt idx="951">
                  <c:v>6.3504625621175717E-2</c:v>
                </c:pt>
                <c:pt idx="952">
                  <c:v>6.3867085025854656E-2</c:v>
                </c:pt>
                <c:pt idx="953">
                  <c:v>6.4513289064856594E-2</c:v>
                </c:pt>
                <c:pt idx="954">
                  <c:v>6.3396703367782484E-2</c:v>
                </c:pt>
                <c:pt idx="955">
                  <c:v>6.3186571635530528E-2</c:v>
                </c:pt>
                <c:pt idx="956">
                  <c:v>5.8274124199224071E-2</c:v>
                </c:pt>
                <c:pt idx="957">
                  <c:v>5.5505594721756799E-2</c:v>
                </c:pt>
                <c:pt idx="958">
                  <c:v>5.3427235690098974E-2</c:v>
                </c:pt>
                <c:pt idx="959">
                  <c:v>5.188600086720753E-2</c:v>
                </c:pt>
                <c:pt idx="960">
                  <c:v>5.2241686308942437E-2</c:v>
                </c:pt>
                <c:pt idx="961">
                  <c:v>5.1358689932468123E-2</c:v>
                </c:pt>
                <c:pt idx="962">
                  <c:v>5.0342180710206699E-2</c:v>
                </c:pt>
                <c:pt idx="963">
                  <c:v>4.9302155998465637E-2</c:v>
                </c:pt>
                <c:pt idx="964">
                  <c:v>4.3897280362636397E-2</c:v>
                </c:pt>
                <c:pt idx="965">
                  <c:v>4.3290963134016681E-2</c:v>
                </c:pt>
                <c:pt idx="966">
                  <c:v>4.3676803549136417E-2</c:v>
                </c:pt>
                <c:pt idx="967">
                  <c:v>3.9804618211717352E-2</c:v>
                </c:pt>
                <c:pt idx="968">
                  <c:v>4.0207845267809982E-2</c:v>
                </c:pt>
                <c:pt idx="969">
                  <c:v>4.0414112291200434E-2</c:v>
                </c:pt>
                <c:pt idx="970">
                  <c:v>4.0622120536995814E-2</c:v>
                </c:pt>
                <c:pt idx="971">
                  <c:v>3.9100211332310203E-2</c:v>
                </c:pt>
                <c:pt idx="972">
                  <c:v>3.7951160055120531E-2</c:v>
                </c:pt>
                <c:pt idx="973">
                  <c:v>3.6648575316874668E-2</c:v>
                </c:pt>
                <c:pt idx="974">
                  <c:v>3.6455364249327063E-2</c:v>
                </c:pt>
                <c:pt idx="975">
                  <c:v>3.5170204052438564E-2</c:v>
                </c:pt>
                <c:pt idx="976">
                  <c:v>3.5477037934537138E-2</c:v>
                </c:pt>
                <c:pt idx="977">
                  <c:v>3.5791835531942692E-2</c:v>
                </c:pt>
                <c:pt idx="978">
                  <c:v>3.439164442461843E-2</c:v>
                </c:pt>
                <c:pt idx="979">
                  <c:v>3.4728300939744855E-2</c:v>
                </c:pt>
                <c:pt idx="980">
                  <c:v>3.5075970178220235E-2</c:v>
                </c:pt>
                <c:pt idx="981">
                  <c:v>3.5265461303778965E-2</c:v>
                </c:pt>
                <c:pt idx="982">
                  <c:v>3.5539457697673041E-2</c:v>
                </c:pt>
                <c:pt idx="983">
                  <c:v>3.5592781512291401E-2</c:v>
                </c:pt>
                <c:pt idx="984">
                  <c:v>3.5949864142938999E-2</c:v>
                </c:pt>
                <c:pt idx="985">
                  <c:v>3.6114984102149764E-2</c:v>
                </c:pt>
                <c:pt idx="986">
                  <c:v>3.6331088466263331E-2</c:v>
                </c:pt>
                <c:pt idx="987">
                  <c:v>3.4951086363285366E-2</c:v>
                </c:pt>
                <c:pt idx="988">
                  <c:v>3.4807544642412626E-2</c:v>
                </c:pt>
                <c:pt idx="989">
                  <c:v>3.500634836850005E-2</c:v>
                </c:pt>
                <c:pt idx="990">
                  <c:v>3.5100656617424689E-2</c:v>
                </c:pt>
                <c:pt idx="991">
                  <c:v>3.5462326919001572E-2</c:v>
                </c:pt>
                <c:pt idx="992">
                  <c:v>3.5729437037085039E-2</c:v>
                </c:pt>
                <c:pt idx="993">
                  <c:v>3.5746700026166076E-2</c:v>
                </c:pt>
                <c:pt idx="994">
                  <c:v>3.601798333910123E-2</c:v>
                </c:pt>
                <c:pt idx="995">
                  <c:v>3.6277423761536011E-2</c:v>
                </c:pt>
                <c:pt idx="996">
                  <c:v>3.6580446282493975E-2</c:v>
                </c:pt>
                <c:pt idx="997">
                  <c:v>3.639056972272299E-2</c:v>
                </c:pt>
                <c:pt idx="998">
                  <c:v>3.6750320977262163E-2</c:v>
                </c:pt>
                <c:pt idx="999">
                  <c:v>3.695066675471978E-2</c:v>
                </c:pt>
                <c:pt idx="1000">
                  <c:v>3.7157695447259463E-2</c:v>
                </c:pt>
                <c:pt idx="1001">
                  <c:v>3.6429190992757224E-2</c:v>
                </c:pt>
                <c:pt idx="1002">
                  <c:v>3.4924806830441628E-2</c:v>
                </c:pt>
                <c:pt idx="1003">
                  <c:v>3.5278999096274695E-2</c:v>
                </c:pt>
                <c:pt idx="1004">
                  <c:v>3.5478172359282606E-2</c:v>
                </c:pt>
                <c:pt idx="1005">
                  <c:v>3.5812599996577224E-2</c:v>
                </c:pt>
                <c:pt idx="1006">
                  <c:v>3.6172471630875891E-2</c:v>
                </c:pt>
                <c:pt idx="1007">
                  <c:v>3.6401941403595983E-2</c:v>
                </c:pt>
                <c:pt idx="1008">
                  <c:v>3.6770571662648868E-2</c:v>
                </c:pt>
                <c:pt idx="1009">
                  <c:v>3.664339059807116E-2</c:v>
                </c:pt>
                <c:pt idx="1010">
                  <c:v>3.6798295336372897E-2</c:v>
                </c:pt>
                <c:pt idx="1011">
                  <c:v>3.6841773264508978E-2</c:v>
                </c:pt>
                <c:pt idx="1012">
                  <c:v>3.6580774099931393E-2</c:v>
                </c:pt>
                <c:pt idx="1013">
                  <c:v>3.5454448750026846E-2</c:v>
                </c:pt>
                <c:pt idx="1014">
                  <c:v>3.5731385336892824E-2</c:v>
                </c:pt>
                <c:pt idx="1015">
                  <c:v>3.5944240996504374E-2</c:v>
                </c:pt>
                <c:pt idx="1016">
                  <c:v>3.5816561093838302E-2</c:v>
                </c:pt>
                <c:pt idx="1017">
                  <c:v>3.6178591641480538E-2</c:v>
                </c:pt>
                <c:pt idx="1018">
                  <c:v>3.6496077527903181E-2</c:v>
                </c:pt>
                <c:pt idx="1019">
                  <c:v>3.6868183777182074E-2</c:v>
                </c:pt>
                <c:pt idx="1020">
                  <c:v>3.7230436851657459E-2</c:v>
                </c:pt>
                <c:pt idx="1021">
                  <c:v>3.6449124505632868E-2</c:v>
                </c:pt>
                <c:pt idx="1022">
                  <c:v>3.6735631385750686E-2</c:v>
                </c:pt>
                <c:pt idx="1023">
                  <c:v>3.6954310534023441E-2</c:v>
                </c:pt>
                <c:pt idx="1024">
                  <c:v>3.7097697620147405E-2</c:v>
                </c:pt>
                <c:pt idx="1025">
                  <c:v>3.6487788436701744E-2</c:v>
                </c:pt>
                <c:pt idx="1026">
                  <c:v>3.6731596244671455E-2</c:v>
                </c:pt>
                <c:pt idx="1027">
                  <c:v>3.7093572939916837E-2</c:v>
                </c:pt>
                <c:pt idx="1028">
                  <c:v>3.2192761475171694E-2</c:v>
                </c:pt>
                <c:pt idx="1029">
                  <c:v>3.1956060924862702E-2</c:v>
                </c:pt>
                <c:pt idx="1030">
                  <c:v>3.1574211324478248E-2</c:v>
                </c:pt>
                <c:pt idx="1031">
                  <c:v>3.1893772299434749E-2</c:v>
                </c:pt>
                <c:pt idx="1032">
                  <c:v>3.1566992795942841E-2</c:v>
                </c:pt>
                <c:pt idx="1033">
                  <c:v>3.1527411132866785E-2</c:v>
                </c:pt>
                <c:pt idx="1034">
                  <c:v>3.1808123459079872E-2</c:v>
                </c:pt>
                <c:pt idx="1035">
                  <c:v>3.2126211124387252E-2</c:v>
                </c:pt>
                <c:pt idx="1036">
                  <c:v>3.2441156244458667E-2</c:v>
                </c:pt>
                <c:pt idx="1037">
                  <c:v>3.2733167289780353E-2</c:v>
                </c:pt>
                <c:pt idx="1038">
                  <c:v>3.29159362053454E-2</c:v>
                </c:pt>
                <c:pt idx="1039">
                  <c:v>3.3243970317592728E-2</c:v>
                </c:pt>
                <c:pt idx="1040">
                  <c:v>3.3396350642377018E-2</c:v>
                </c:pt>
                <c:pt idx="1041">
                  <c:v>3.3734403633087225E-2</c:v>
                </c:pt>
                <c:pt idx="1042">
                  <c:v>3.3983589414329815E-2</c:v>
                </c:pt>
                <c:pt idx="1043">
                  <c:v>3.3943813087434591E-2</c:v>
                </c:pt>
                <c:pt idx="1044">
                  <c:v>3.4268559724438055E-2</c:v>
                </c:pt>
                <c:pt idx="1045">
                  <c:v>3.4391628398001736E-2</c:v>
                </c:pt>
                <c:pt idx="1046">
                  <c:v>3.4712512191896742E-2</c:v>
                </c:pt>
                <c:pt idx="1047">
                  <c:v>3.4926702422163072E-2</c:v>
                </c:pt>
                <c:pt idx="1048">
                  <c:v>3.5259567991710219E-2</c:v>
                </c:pt>
                <c:pt idx="1049">
                  <c:v>3.5194232408955313E-2</c:v>
                </c:pt>
                <c:pt idx="1050">
                  <c:v>3.5500669145889216E-2</c:v>
                </c:pt>
                <c:pt idx="1051">
                  <c:v>3.5696188460168927E-2</c:v>
                </c:pt>
                <c:pt idx="1052">
                  <c:v>3.5606591617458591E-2</c:v>
                </c:pt>
                <c:pt idx="1053">
                  <c:v>3.5319467688204084E-2</c:v>
                </c:pt>
                <c:pt idx="1054">
                  <c:v>3.5583232077533763E-2</c:v>
                </c:pt>
                <c:pt idx="1055">
                  <c:v>3.5886740793532115E-2</c:v>
                </c:pt>
                <c:pt idx="1056">
                  <c:v>3.6101620815460513E-2</c:v>
                </c:pt>
                <c:pt idx="1057">
                  <c:v>3.6154550764937399E-2</c:v>
                </c:pt>
                <c:pt idx="1058">
                  <c:v>3.6251925250094942E-2</c:v>
                </c:pt>
                <c:pt idx="1059">
                  <c:v>3.6616162213954966E-2</c:v>
                </c:pt>
                <c:pt idx="1060">
                  <c:v>3.6969802474556925E-2</c:v>
                </c:pt>
                <c:pt idx="1061">
                  <c:v>3.7344015394607438E-2</c:v>
                </c:pt>
                <c:pt idx="1062">
                  <c:v>3.6966449407679014E-2</c:v>
                </c:pt>
                <c:pt idx="1063">
                  <c:v>3.7063312187671942E-2</c:v>
                </c:pt>
                <c:pt idx="1064">
                  <c:v>3.6817051084168356E-2</c:v>
                </c:pt>
                <c:pt idx="1065">
                  <c:v>3.6430505254900304E-2</c:v>
                </c:pt>
                <c:pt idx="1066">
                  <c:v>3.6796438456292851E-2</c:v>
                </c:pt>
                <c:pt idx="1067">
                  <c:v>3.7053732825456702E-2</c:v>
                </c:pt>
                <c:pt idx="1068">
                  <c:v>3.738521369328747E-2</c:v>
                </c:pt>
                <c:pt idx="1069">
                  <c:v>3.7764212560719969E-2</c:v>
                </c:pt>
                <c:pt idx="1070">
                  <c:v>3.7142702806418154E-2</c:v>
                </c:pt>
                <c:pt idx="1071">
                  <c:v>3.7469289132501776E-2</c:v>
                </c:pt>
                <c:pt idx="1072">
                  <c:v>3.7463131256700762E-2</c:v>
                </c:pt>
                <c:pt idx="1073">
                  <c:v>3.7849404123856685E-2</c:v>
                </c:pt>
                <c:pt idx="1074">
                  <c:v>3.8234160402064364E-2</c:v>
                </c:pt>
                <c:pt idx="1075">
                  <c:v>3.6885341560073684E-2</c:v>
                </c:pt>
                <c:pt idx="1076">
                  <c:v>3.6977544046210363E-2</c:v>
                </c:pt>
                <c:pt idx="1077">
                  <c:v>3.5737615533331137E-2</c:v>
                </c:pt>
                <c:pt idx="1078">
                  <c:v>3.5351053801308721E-2</c:v>
                </c:pt>
                <c:pt idx="1079">
                  <c:v>3.565900451409152E-2</c:v>
                </c:pt>
                <c:pt idx="1080">
                  <c:v>3.5970136316875484E-2</c:v>
                </c:pt>
                <c:pt idx="1081">
                  <c:v>3.6279491237847822E-2</c:v>
                </c:pt>
                <c:pt idx="1082">
                  <c:v>3.5278669155903393E-2</c:v>
                </c:pt>
                <c:pt idx="1083">
                  <c:v>3.5543231069677814E-2</c:v>
                </c:pt>
                <c:pt idx="1084">
                  <c:v>3.5901610932299412E-2</c:v>
                </c:pt>
                <c:pt idx="1085">
                  <c:v>3.5391129387073367E-2</c:v>
                </c:pt>
                <c:pt idx="1086">
                  <c:v>3.5647937019325428E-2</c:v>
                </c:pt>
                <c:pt idx="1087">
                  <c:v>3.5950485973472827E-2</c:v>
                </c:pt>
                <c:pt idx="1088">
                  <c:v>3.6303754487558834E-2</c:v>
                </c:pt>
                <c:pt idx="1089">
                  <c:v>3.6643934523307178E-2</c:v>
                </c:pt>
                <c:pt idx="1090">
                  <c:v>3.6807297714719668E-2</c:v>
                </c:pt>
                <c:pt idx="1091">
                  <c:v>3.6726249571993448E-2</c:v>
                </c:pt>
                <c:pt idx="1092">
                  <c:v>3.6962889542907815E-2</c:v>
                </c:pt>
                <c:pt idx="1093">
                  <c:v>3.7296620972697453E-2</c:v>
                </c:pt>
                <c:pt idx="1094">
                  <c:v>3.767460986568523E-2</c:v>
                </c:pt>
                <c:pt idx="1095">
                  <c:v>3.8012556972774288E-2</c:v>
                </c:pt>
                <c:pt idx="1096">
                  <c:v>3.7737659385920358E-2</c:v>
                </c:pt>
                <c:pt idx="1097">
                  <c:v>3.8120234739828146E-2</c:v>
                </c:pt>
                <c:pt idx="1098">
                  <c:v>3.8453931526476505E-2</c:v>
                </c:pt>
                <c:pt idx="1099">
                  <c:v>3.7324415441445734E-2</c:v>
                </c:pt>
                <c:pt idx="1100">
                  <c:v>3.7676373579639731E-2</c:v>
                </c:pt>
                <c:pt idx="1101">
                  <c:v>3.7700175667708502E-2</c:v>
                </c:pt>
                <c:pt idx="1102">
                  <c:v>3.7740650627353545E-2</c:v>
                </c:pt>
                <c:pt idx="1103">
                  <c:v>3.8098617065661075E-2</c:v>
                </c:pt>
                <c:pt idx="1104">
                  <c:v>3.8349146374783587E-2</c:v>
                </c:pt>
                <c:pt idx="1105">
                  <c:v>3.8686541496706937E-2</c:v>
                </c:pt>
                <c:pt idx="1106">
                  <c:v>3.9048363009794869E-2</c:v>
                </c:pt>
                <c:pt idx="1107">
                  <c:v>3.9350792087205794E-2</c:v>
                </c:pt>
                <c:pt idx="1108">
                  <c:v>3.9572818843063774E-2</c:v>
                </c:pt>
                <c:pt idx="1109">
                  <c:v>3.9973151914683647E-2</c:v>
                </c:pt>
                <c:pt idx="1110">
                  <c:v>4.0355461583769306E-2</c:v>
                </c:pt>
                <c:pt idx="1111">
                  <c:v>3.8624510338328727E-2</c:v>
                </c:pt>
                <c:pt idx="1112">
                  <c:v>3.8955507963180716E-2</c:v>
                </c:pt>
                <c:pt idx="1113">
                  <c:v>3.9247990867073652E-2</c:v>
                </c:pt>
                <c:pt idx="1114">
                  <c:v>3.9491872112903253E-2</c:v>
                </c:pt>
                <c:pt idx="1115">
                  <c:v>3.9892381950803427E-2</c:v>
                </c:pt>
                <c:pt idx="1116">
                  <c:v>3.9565192057323229E-2</c:v>
                </c:pt>
                <c:pt idx="1117">
                  <c:v>3.9965125409703144E-2</c:v>
                </c:pt>
                <c:pt idx="1118">
                  <c:v>3.9590104377613421E-2</c:v>
                </c:pt>
                <c:pt idx="1119">
                  <c:v>3.9958232096024004E-2</c:v>
                </c:pt>
                <c:pt idx="1120">
                  <c:v>4.0286863724197951E-2</c:v>
                </c:pt>
                <c:pt idx="1121">
                  <c:v>4.0556739155629878E-2</c:v>
                </c:pt>
                <c:pt idx="1122">
                  <c:v>3.9138087987020551E-2</c:v>
                </c:pt>
                <c:pt idx="1123">
                  <c:v>3.8951086444662712E-2</c:v>
                </c:pt>
                <c:pt idx="1124">
                  <c:v>3.9205885063787874E-2</c:v>
                </c:pt>
                <c:pt idx="1125">
                  <c:v>3.9586830656475648E-2</c:v>
                </c:pt>
                <c:pt idx="1126">
                  <c:v>3.9922212271463753E-2</c:v>
                </c:pt>
                <c:pt idx="1127">
                  <c:v>4.0226798038440363E-2</c:v>
                </c:pt>
                <c:pt idx="1128">
                  <c:v>3.8720727693702939E-2</c:v>
                </c:pt>
                <c:pt idx="1129">
                  <c:v>3.8564065571702388E-2</c:v>
                </c:pt>
                <c:pt idx="1130">
                  <c:v>3.8961479094981002E-2</c:v>
                </c:pt>
                <c:pt idx="1131">
                  <c:v>3.7577401795856974E-2</c:v>
                </c:pt>
                <c:pt idx="1132">
                  <c:v>3.7844651044041569E-2</c:v>
                </c:pt>
                <c:pt idx="1133">
                  <c:v>3.8195389976498774E-2</c:v>
                </c:pt>
                <c:pt idx="1134">
                  <c:v>3.8523736898430069E-2</c:v>
                </c:pt>
                <c:pt idx="1135">
                  <c:v>3.8054126467378685E-2</c:v>
                </c:pt>
                <c:pt idx="1136">
                  <c:v>3.8297176864346645E-2</c:v>
                </c:pt>
                <c:pt idx="1137">
                  <c:v>3.8213366844848086E-2</c:v>
                </c:pt>
                <c:pt idx="1138">
                  <c:v>3.859579477371769E-2</c:v>
                </c:pt>
                <c:pt idx="1139">
                  <c:v>3.8844894471373514E-2</c:v>
                </c:pt>
                <c:pt idx="1140">
                  <c:v>3.8953025760334624E-2</c:v>
                </c:pt>
                <c:pt idx="1141">
                  <c:v>3.9333156671334572E-2</c:v>
                </c:pt>
                <c:pt idx="1142">
                  <c:v>3.8630344828107746E-2</c:v>
                </c:pt>
                <c:pt idx="1143">
                  <c:v>3.8004079998640132E-2</c:v>
                </c:pt>
                <c:pt idx="1144">
                  <c:v>3.8388550419778095E-2</c:v>
                </c:pt>
                <c:pt idx="1145">
                  <c:v>3.8467868900508427E-2</c:v>
                </c:pt>
                <c:pt idx="1146">
                  <c:v>3.8841950338440873E-2</c:v>
                </c:pt>
                <c:pt idx="1147">
                  <c:v>3.9208857767043456E-2</c:v>
                </c:pt>
                <c:pt idx="1148">
                  <c:v>3.9082530878800377E-2</c:v>
                </c:pt>
                <c:pt idx="1149">
                  <c:v>3.9005654246840653E-2</c:v>
                </c:pt>
                <c:pt idx="1150">
                  <c:v>3.9165175472181492E-2</c:v>
                </c:pt>
                <c:pt idx="1151">
                  <c:v>3.9549296384045356E-2</c:v>
                </c:pt>
                <c:pt idx="1152">
                  <c:v>3.9475558811984265E-2</c:v>
                </c:pt>
                <c:pt idx="1153">
                  <c:v>3.9814254819424605E-2</c:v>
                </c:pt>
                <c:pt idx="1154">
                  <c:v>3.7882161857397484E-2</c:v>
                </c:pt>
                <c:pt idx="1155">
                  <c:v>3.8174033289644117E-2</c:v>
                </c:pt>
                <c:pt idx="1156">
                  <c:v>3.7564113447098098E-2</c:v>
                </c:pt>
                <c:pt idx="1157">
                  <c:v>3.7955904924007862E-2</c:v>
                </c:pt>
                <c:pt idx="1158">
                  <c:v>3.8335082496272557E-2</c:v>
                </c:pt>
                <c:pt idx="1159">
                  <c:v>3.8402409916520337E-2</c:v>
                </c:pt>
                <c:pt idx="1160">
                  <c:v>3.8769648040947902E-2</c:v>
                </c:pt>
                <c:pt idx="1161">
                  <c:v>3.9134057906557655E-2</c:v>
                </c:pt>
                <c:pt idx="1162">
                  <c:v>3.9529934223375557E-2</c:v>
                </c:pt>
                <c:pt idx="1163">
                  <c:v>3.9859313407186028E-2</c:v>
                </c:pt>
                <c:pt idx="1164">
                  <c:v>3.9993598977511736E-2</c:v>
                </c:pt>
                <c:pt idx="1165">
                  <c:v>4.01200673971693E-2</c:v>
                </c:pt>
                <c:pt idx="1166">
                  <c:v>4.0566678173046378E-2</c:v>
                </c:pt>
                <c:pt idx="1167">
                  <c:v>4.0763906974357472E-2</c:v>
                </c:pt>
                <c:pt idx="1168">
                  <c:v>4.0498173742760803E-2</c:v>
                </c:pt>
                <c:pt idx="1169">
                  <c:v>3.9356825095430939E-2</c:v>
                </c:pt>
                <c:pt idx="1170">
                  <c:v>3.9759129364802137E-2</c:v>
                </c:pt>
                <c:pt idx="1171">
                  <c:v>4.0094078687142605E-2</c:v>
                </c:pt>
                <c:pt idx="1172">
                  <c:v>4.0149313983458834E-2</c:v>
                </c:pt>
                <c:pt idx="1173">
                  <c:v>4.0520086052964602E-2</c:v>
                </c:pt>
                <c:pt idx="1174">
                  <c:v>4.0780788407551914E-2</c:v>
                </c:pt>
                <c:pt idx="1175">
                  <c:v>4.090867730710971E-2</c:v>
                </c:pt>
                <c:pt idx="1176">
                  <c:v>4.0133652975583405E-2</c:v>
                </c:pt>
                <c:pt idx="1177">
                  <c:v>4.046014967039057E-2</c:v>
                </c:pt>
                <c:pt idx="1178">
                  <c:v>4.0856158572020865E-2</c:v>
                </c:pt>
                <c:pt idx="1179">
                  <c:v>4.0336312508697035E-2</c:v>
                </c:pt>
                <c:pt idx="1180">
                  <c:v>4.0738053792620098E-2</c:v>
                </c:pt>
                <c:pt idx="1181">
                  <c:v>4.1117024640315643E-2</c:v>
                </c:pt>
                <c:pt idx="1182">
                  <c:v>4.1525283353059897E-2</c:v>
                </c:pt>
                <c:pt idx="1183">
                  <c:v>4.180267563352754E-2</c:v>
                </c:pt>
                <c:pt idx="1184">
                  <c:v>4.2218119862178265E-2</c:v>
                </c:pt>
                <c:pt idx="1185">
                  <c:v>4.2338717458411029E-2</c:v>
                </c:pt>
                <c:pt idx="1186">
                  <c:v>4.1562787353286432E-2</c:v>
                </c:pt>
                <c:pt idx="1187">
                  <c:v>4.1785820985012039E-2</c:v>
                </c:pt>
                <c:pt idx="1188">
                  <c:v>4.212346065028294E-2</c:v>
                </c:pt>
                <c:pt idx="1189">
                  <c:v>4.2540971017404353E-2</c:v>
                </c:pt>
                <c:pt idx="1190">
                  <c:v>4.2672096970537608E-2</c:v>
                </c:pt>
                <c:pt idx="1191">
                  <c:v>4.3084905851959947E-2</c:v>
                </c:pt>
                <c:pt idx="1192">
                  <c:v>4.32951727221755E-2</c:v>
                </c:pt>
                <c:pt idx="1193">
                  <c:v>4.3597235081047903E-2</c:v>
                </c:pt>
                <c:pt idx="1194">
                  <c:v>4.4036505918656342E-2</c:v>
                </c:pt>
                <c:pt idx="1195">
                  <c:v>4.4448116729862423E-2</c:v>
                </c:pt>
                <c:pt idx="1196">
                  <c:v>4.4699315781874818E-2</c:v>
                </c:pt>
                <c:pt idx="1197">
                  <c:v>4.5151836326036768E-2</c:v>
                </c:pt>
                <c:pt idx="1198">
                  <c:v>4.5610347846636159E-2</c:v>
                </c:pt>
                <c:pt idx="1199">
                  <c:v>4.6065397920785546E-2</c:v>
                </c:pt>
                <c:pt idx="1200">
                  <c:v>4.6475480040060461E-2</c:v>
                </c:pt>
                <c:pt idx="1201">
                  <c:v>4.6276597576642993E-2</c:v>
                </c:pt>
                <c:pt idx="1202">
                  <c:v>4.612214656344707E-2</c:v>
                </c:pt>
                <c:pt idx="1203">
                  <c:v>4.6553659535764014E-2</c:v>
                </c:pt>
                <c:pt idx="1204">
                  <c:v>4.6865920425734751E-2</c:v>
                </c:pt>
                <c:pt idx="1205">
                  <c:v>4.7083449463718466E-2</c:v>
                </c:pt>
                <c:pt idx="1206">
                  <c:v>4.7378929421954222E-2</c:v>
                </c:pt>
                <c:pt idx="1207">
                  <c:v>4.7402292975801751E-2</c:v>
                </c:pt>
                <c:pt idx="1208">
                  <c:v>4.7448701594773067E-2</c:v>
                </c:pt>
                <c:pt idx="1209">
                  <c:v>4.77438279079671E-2</c:v>
                </c:pt>
                <c:pt idx="1210">
                  <c:v>4.2506411191029561E-2</c:v>
                </c:pt>
                <c:pt idx="1211">
                  <c:v>4.1426161604017006E-2</c:v>
                </c:pt>
                <c:pt idx="1212">
                  <c:v>4.1844497619243672E-2</c:v>
                </c:pt>
                <c:pt idx="1213">
                  <c:v>4.2267320723057084E-2</c:v>
                </c:pt>
                <c:pt idx="1214">
                  <c:v>4.0350130235538399E-2</c:v>
                </c:pt>
                <c:pt idx="1215">
                  <c:v>4.0263053075266723E-2</c:v>
                </c:pt>
                <c:pt idx="1216">
                  <c:v>4.0668849130807566E-2</c:v>
                </c:pt>
                <c:pt idx="1217">
                  <c:v>3.8223648055540148E-2</c:v>
                </c:pt>
                <c:pt idx="1218">
                  <c:v>3.8404642882836452E-2</c:v>
                </c:pt>
                <c:pt idx="1219">
                  <c:v>3.8764209332211128E-2</c:v>
                </c:pt>
                <c:pt idx="1220">
                  <c:v>3.6375043206169945E-2</c:v>
                </c:pt>
                <c:pt idx="1221">
                  <c:v>3.6723975521354077E-2</c:v>
                </c:pt>
                <c:pt idx="1222">
                  <c:v>3.6907381571257052E-2</c:v>
                </c:pt>
                <c:pt idx="1223">
                  <c:v>3.7268788326909434E-2</c:v>
                </c:pt>
                <c:pt idx="1224">
                  <c:v>3.7430943900135197E-2</c:v>
                </c:pt>
                <c:pt idx="1225">
                  <c:v>3.730375202822872E-2</c:v>
                </c:pt>
                <c:pt idx="1226">
                  <c:v>3.6690836280246698E-2</c:v>
                </c:pt>
                <c:pt idx="1227">
                  <c:v>3.6884251095323256E-2</c:v>
                </c:pt>
                <c:pt idx="1228">
                  <c:v>3.7090413433522838E-2</c:v>
                </c:pt>
                <c:pt idx="1229">
                  <c:v>3.7464522644563632E-2</c:v>
                </c:pt>
                <c:pt idx="1230">
                  <c:v>3.7842252118355034E-2</c:v>
                </c:pt>
                <c:pt idx="1231">
                  <c:v>3.8190835271187357E-2</c:v>
                </c:pt>
                <c:pt idx="1232">
                  <c:v>3.8548807184357228E-2</c:v>
                </c:pt>
                <c:pt idx="1233">
                  <c:v>3.8928877414750505E-2</c:v>
                </c:pt>
                <c:pt idx="1234">
                  <c:v>3.9204582916477104E-2</c:v>
                </c:pt>
                <c:pt idx="1235">
                  <c:v>3.9587869993330922E-2</c:v>
                </c:pt>
                <c:pt idx="1236">
                  <c:v>3.9957405086557908E-2</c:v>
                </c:pt>
                <c:pt idx="1237">
                  <c:v>4.0361012936125241E-2</c:v>
                </c:pt>
                <c:pt idx="1238">
                  <c:v>4.0587714319382531E-2</c:v>
                </c:pt>
                <c:pt idx="1239">
                  <c:v>4.0730698358423773E-2</c:v>
                </c:pt>
                <c:pt idx="1240">
                  <c:v>4.1041179393894005E-2</c:v>
                </c:pt>
                <c:pt idx="1241">
                  <c:v>4.0868028233761074E-2</c:v>
                </c:pt>
                <c:pt idx="1242">
                  <c:v>4.1265330921183813E-2</c:v>
                </c:pt>
                <c:pt idx="1243">
                  <c:v>4.1413680038793414E-2</c:v>
                </c:pt>
                <c:pt idx="1244">
                  <c:v>4.1802233057648804E-2</c:v>
                </c:pt>
                <c:pt idx="1245">
                  <c:v>4.2121448284645716E-2</c:v>
                </c:pt>
                <c:pt idx="1246">
                  <c:v>4.1298344415703812E-2</c:v>
                </c:pt>
                <c:pt idx="1247">
                  <c:v>4.1111405354740241E-2</c:v>
                </c:pt>
                <c:pt idx="1248">
                  <c:v>4.1507690494353086E-2</c:v>
                </c:pt>
                <c:pt idx="1249">
                  <c:v>4.1876874235019249E-2</c:v>
                </c:pt>
                <c:pt idx="1250">
                  <c:v>4.0929363766507264E-2</c:v>
                </c:pt>
                <c:pt idx="1251">
                  <c:v>4.1076085450893335E-2</c:v>
                </c:pt>
                <c:pt idx="1252">
                  <c:v>4.1478911405610101E-2</c:v>
                </c:pt>
                <c:pt idx="1253">
                  <c:v>4.1838356916431112E-2</c:v>
                </c:pt>
                <c:pt idx="1254">
                  <c:v>4.2203474187074617E-2</c:v>
                </c:pt>
                <c:pt idx="1255">
                  <c:v>4.2492529633109545E-2</c:v>
                </c:pt>
                <c:pt idx="1256">
                  <c:v>4.2805186970228018E-2</c:v>
                </c:pt>
                <c:pt idx="1257">
                  <c:v>4.2937535861377218E-2</c:v>
                </c:pt>
                <c:pt idx="1258">
                  <c:v>4.3164737243007324E-2</c:v>
                </c:pt>
                <c:pt idx="1259">
                  <c:v>4.359763566826623E-2</c:v>
                </c:pt>
                <c:pt idx="1260">
                  <c:v>4.3993032230914629E-2</c:v>
                </c:pt>
                <c:pt idx="1261">
                  <c:v>4.4319114514053605E-2</c:v>
                </c:pt>
                <c:pt idx="1262">
                  <c:v>4.4489459435070419E-2</c:v>
                </c:pt>
                <c:pt idx="1263">
                  <c:v>4.4939557537928713E-2</c:v>
                </c:pt>
                <c:pt idx="1264">
                  <c:v>4.5394872256953774E-2</c:v>
                </c:pt>
                <c:pt idx="1265">
                  <c:v>4.5844221414226602E-2</c:v>
                </c:pt>
                <c:pt idx="1266">
                  <c:v>4.6269880674363863E-2</c:v>
                </c:pt>
                <c:pt idx="1267">
                  <c:v>4.6726603226446214E-2</c:v>
                </c:pt>
                <c:pt idx="1268">
                  <c:v>4.7199609419038967E-2</c:v>
                </c:pt>
                <c:pt idx="1269">
                  <c:v>4.7677203833649262E-2</c:v>
                </c:pt>
                <c:pt idx="1270">
                  <c:v>4.7939036187097453E-2</c:v>
                </c:pt>
                <c:pt idx="1271">
                  <c:v>4.841977260882066E-2</c:v>
                </c:pt>
                <c:pt idx="1272">
                  <c:v>4.8059510141948314E-2</c:v>
                </c:pt>
                <c:pt idx="1273">
                  <c:v>4.8523271663963877E-2</c:v>
                </c:pt>
                <c:pt idx="1274">
                  <c:v>4.9003432739310827E-2</c:v>
                </c:pt>
                <c:pt idx="1275">
                  <c:v>4.9468324804599964E-2</c:v>
                </c:pt>
                <c:pt idx="1276">
                  <c:v>4.925763437910384E-2</c:v>
                </c:pt>
                <c:pt idx="1277">
                  <c:v>4.9037642706262097E-2</c:v>
                </c:pt>
                <c:pt idx="1278">
                  <c:v>4.9291223223631497E-2</c:v>
                </c:pt>
                <c:pt idx="1279">
                  <c:v>4.9134179911190512E-2</c:v>
                </c:pt>
                <c:pt idx="1280">
                  <c:v>4.9628844126581785E-2</c:v>
                </c:pt>
                <c:pt idx="1281">
                  <c:v>4.9970860698088877E-2</c:v>
                </c:pt>
                <c:pt idx="1282">
                  <c:v>5.0218825326925079E-2</c:v>
                </c:pt>
                <c:pt idx="1283">
                  <c:v>5.0667460190281642E-2</c:v>
                </c:pt>
                <c:pt idx="1284">
                  <c:v>5.1170335305393319E-2</c:v>
                </c:pt>
                <c:pt idx="1285">
                  <c:v>5.1640487412065339E-2</c:v>
                </c:pt>
                <c:pt idx="1286">
                  <c:v>5.1491245819311762E-2</c:v>
                </c:pt>
                <c:pt idx="1287">
                  <c:v>5.1989629786455695E-2</c:v>
                </c:pt>
                <c:pt idx="1288">
                  <c:v>5.2410836416570274E-2</c:v>
                </c:pt>
                <c:pt idx="1289">
                  <c:v>5.2594850887374117E-2</c:v>
                </c:pt>
                <c:pt idx="1290">
                  <c:v>5.2675979035768511E-2</c:v>
                </c:pt>
                <c:pt idx="1291">
                  <c:v>5.1065829932113074E-2</c:v>
                </c:pt>
                <c:pt idx="1292">
                  <c:v>5.1541776952411203E-2</c:v>
                </c:pt>
                <c:pt idx="1293">
                  <c:v>5.2040059177822673E-2</c:v>
                </c:pt>
                <c:pt idx="1294">
                  <c:v>5.2566809864241934E-2</c:v>
                </c:pt>
                <c:pt idx="1295">
                  <c:v>5.2953846141807863E-2</c:v>
                </c:pt>
                <c:pt idx="1296">
                  <c:v>5.3375235010749936E-2</c:v>
                </c:pt>
                <c:pt idx="1297">
                  <c:v>5.3483456241276962E-2</c:v>
                </c:pt>
                <c:pt idx="1298">
                  <c:v>5.3876744157528023E-2</c:v>
                </c:pt>
                <c:pt idx="1299">
                  <c:v>5.4404914823171377E-2</c:v>
                </c:pt>
                <c:pt idx="1300">
                  <c:v>5.4789325705803117E-2</c:v>
                </c:pt>
                <c:pt idx="1301">
                  <c:v>5.5027379670222892E-2</c:v>
                </c:pt>
                <c:pt idx="1302">
                  <c:v>5.0346454771807547E-2</c:v>
                </c:pt>
                <c:pt idx="1303">
                  <c:v>5.0712078172567343E-2</c:v>
                </c:pt>
                <c:pt idx="1304">
                  <c:v>5.0373020326506777E-2</c:v>
                </c:pt>
                <c:pt idx="1305">
                  <c:v>5.0868211126853774E-2</c:v>
                </c:pt>
                <c:pt idx="1306">
                  <c:v>4.921288048817881E-2</c:v>
                </c:pt>
                <c:pt idx="1307">
                  <c:v>4.9393971148789684E-2</c:v>
                </c:pt>
                <c:pt idx="1308">
                  <c:v>4.9890700219180135E-2</c:v>
                </c:pt>
                <c:pt idx="1309">
                  <c:v>4.9972794206931299E-2</c:v>
                </c:pt>
                <c:pt idx="1310">
                  <c:v>4.6748955487899903E-2</c:v>
                </c:pt>
                <c:pt idx="1311">
                  <c:v>4.6316020537229163E-2</c:v>
                </c:pt>
                <c:pt idx="1312">
                  <c:v>4.6482581944746894E-2</c:v>
                </c:pt>
                <c:pt idx="1313">
                  <c:v>4.6934129403064108E-2</c:v>
                </c:pt>
                <c:pt idx="1314">
                  <c:v>4.7342935616057513E-2</c:v>
                </c:pt>
                <c:pt idx="1315">
                  <c:v>4.7740149544004531E-2</c:v>
                </c:pt>
                <c:pt idx="1316">
                  <c:v>4.8026198418266698E-2</c:v>
                </c:pt>
                <c:pt idx="1317">
                  <c:v>4.8487053235750706E-2</c:v>
                </c:pt>
                <c:pt idx="1318">
                  <c:v>4.86309204061749E-2</c:v>
                </c:pt>
                <c:pt idx="1319">
                  <c:v>4.8168210149509082E-2</c:v>
                </c:pt>
                <c:pt idx="1320">
                  <c:v>4.8600780163239397E-2</c:v>
                </c:pt>
                <c:pt idx="1321">
                  <c:v>4.8858384409246482E-2</c:v>
                </c:pt>
                <c:pt idx="1322">
                  <c:v>4.9312890328094702E-2</c:v>
                </c:pt>
                <c:pt idx="1323">
                  <c:v>4.9545259823159493E-2</c:v>
                </c:pt>
                <c:pt idx="1324">
                  <c:v>5.0045293828792761E-2</c:v>
                </c:pt>
                <c:pt idx="1325">
                  <c:v>5.0308699006285457E-2</c:v>
                </c:pt>
                <c:pt idx="1326">
                  <c:v>5.0538923453586286E-2</c:v>
                </c:pt>
                <c:pt idx="1327">
                  <c:v>5.0586837471662489E-2</c:v>
                </c:pt>
                <c:pt idx="1328">
                  <c:v>5.1096663623515171E-2</c:v>
                </c:pt>
                <c:pt idx="1329">
                  <c:v>5.1523576378840148E-2</c:v>
                </c:pt>
                <c:pt idx="1330">
                  <c:v>5.2044795400208704E-2</c:v>
                </c:pt>
                <c:pt idx="1331">
                  <c:v>5.2548712738051437E-2</c:v>
                </c:pt>
                <c:pt idx="1332">
                  <c:v>5.0941068004570281E-2</c:v>
                </c:pt>
                <c:pt idx="1333">
                  <c:v>5.0438147720559892E-2</c:v>
                </c:pt>
                <c:pt idx="1334">
                  <c:v>5.094889039600161E-2</c:v>
                </c:pt>
                <c:pt idx="1335">
                  <c:v>5.1440608435474419E-2</c:v>
                </c:pt>
                <c:pt idx="1336">
                  <c:v>5.1908960694441751E-2</c:v>
                </c:pt>
                <c:pt idx="1337">
                  <c:v>5.0390522159845588E-2</c:v>
                </c:pt>
                <c:pt idx="1338">
                  <c:v>5.0601873484017831E-2</c:v>
                </c:pt>
                <c:pt idx="1339">
                  <c:v>5.1114318435405558E-2</c:v>
                </c:pt>
                <c:pt idx="1340">
                  <c:v>5.1628345526792518E-2</c:v>
                </c:pt>
                <c:pt idx="1341">
                  <c:v>5.2055436726933982E-2</c:v>
                </c:pt>
                <c:pt idx="1342">
                  <c:v>5.2574231626941477E-2</c:v>
                </c:pt>
                <c:pt idx="1343">
                  <c:v>5.2849708010783286E-2</c:v>
                </c:pt>
                <c:pt idx="1344">
                  <c:v>5.3296107774013196E-2</c:v>
                </c:pt>
                <c:pt idx="1345">
                  <c:v>5.3798933291693538E-2</c:v>
                </c:pt>
                <c:pt idx="1346">
                  <c:v>5.4189501917332454E-2</c:v>
                </c:pt>
                <c:pt idx="1347">
                  <c:v>5.4459861794755031E-2</c:v>
                </c:pt>
                <c:pt idx="1348">
                  <c:v>5.4921009268829223E-2</c:v>
                </c:pt>
                <c:pt idx="1349">
                  <c:v>5.5431821587752339E-2</c:v>
                </c:pt>
                <c:pt idx="1350">
                  <c:v>5.5970474218516954E-2</c:v>
                </c:pt>
                <c:pt idx="1351">
                  <c:v>5.6518127786153664E-2</c:v>
                </c:pt>
                <c:pt idx="1352">
                  <c:v>5.6879189302065737E-2</c:v>
                </c:pt>
                <c:pt idx="1353">
                  <c:v>5.7452734343582931E-2</c:v>
                </c:pt>
                <c:pt idx="1354">
                  <c:v>5.8001928791346379E-2</c:v>
                </c:pt>
                <c:pt idx="1355">
                  <c:v>5.7987349396988692E-2</c:v>
                </c:pt>
                <c:pt idx="1356">
                  <c:v>5.854971860951047E-2</c:v>
                </c:pt>
                <c:pt idx="1357">
                  <c:v>5.8371550894410068E-2</c:v>
                </c:pt>
                <c:pt idx="1358">
                  <c:v>5.875238254585536E-2</c:v>
                </c:pt>
                <c:pt idx="1359">
                  <c:v>5.9208725564054439E-2</c:v>
                </c:pt>
                <c:pt idx="1360">
                  <c:v>5.9601100903819829E-2</c:v>
                </c:pt>
                <c:pt idx="1361">
                  <c:v>6.0124905558086174E-2</c:v>
                </c:pt>
                <c:pt idx="1362">
                  <c:v>6.073065783584241E-2</c:v>
                </c:pt>
                <c:pt idx="1363">
                  <c:v>6.1294820421666771E-2</c:v>
                </c:pt>
                <c:pt idx="1364">
                  <c:v>6.1868304580733287E-2</c:v>
                </c:pt>
                <c:pt idx="1365">
                  <c:v>6.2457968503287796E-2</c:v>
                </c:pt>
                <c:pt idx="1366">
                  <c:v>6.0509050146266084E-2</c:v>
                </c:pt>
                <c:pt idx="1367">
                  <c:v>6.1089799262195196E-2</c:v>
                </c:pt>
                <c:pt idx="1368">
                  <c:v>6.1696021756628604E-2</c:v>
                </c:pt>
                <c:pt idx="1369">
                  <c:v>6.2225719369744047E-2</c:v>
                </c:pt>
                <c:pt idx="1370">
                  <c:v>6.1616723904408532E-2</c:v>
                </c:pt>
                <c:pt idx="1371">
                  <c:v>6.1294308317931215E-2</c:v>
                </c:pt>
                <c:pt idx="1372">
                  <c:v>6.0790392501408781E-2</c:v>
                </c:pt>
                <c:pt idx="1373">
                  <c:v>5.9800197495332011E-2</c:v>
                </c:pt>
                <c:pt idx="1374">
                  <c:v>5.9644295426913525E-2</c:v>
                </c:pt>
                <c:pt idx="1375">
                  <c:v>5.9662979398924718E-2</c:v>
                </c:pt>
                <c:pt idx="1376">
                  <c:v>6.027000845527318E-2</c:v>
                </c:pt>
                <c:pt idx="1377">
                  <c:v>6.0785603302651245E-2</c:v>
                </c:pt>
                <c:pt idx="1378">
                  <c:v>6.1400226323054294E-2</c:v>
                </c:pt>
                <c:pt idx="1379">
                  <c:v>6.2000233036176911E-2</c:v>
                </c:pt>
                <c:pt idx="1380">
                  <c:v>6.257575073368625E-2</c:v>
                </c:pt>
                <c:pt idx="1381">
                  <c:v>6.2753710105876173E-2</c:v>
                </c:pt>
                <c:pt idx="1382">
                  <c:v>6.3364519994837915E-2</c:v>
                </c:pt>
                <c:pt idx="1383">
                  <c:v>6.3901497776137156E-2</c:v>
                </c:pt>
                <c:pt idx="1384">
                  <c:v>6.450527307685705E-2</c:v>
                </c:pt>
                <c:pt idx="1385">
                  <c:v>6.5114861496773105E-2</c:v>
                </c:pt>
                <c:pt idx="1386">
                  <c:v>6.562689834015685E-2</c:v>
                </c:pt>
                <c:pt idx="1387">
                  <c:v>6.6285030839277004E-2</c:v>
                </c:pt>
                <c:pt idx="1388">
                  <c:v>6.6958333906498912E-2</c:v>
                </c:pt>
                <c:pt idx="1389">
                  <c:v>6.7605788349253695E-2</c:v>
                </c:pt>
                <c:pt idx="1390">
                  <c:v>6.821109143237937E-2</c:v>
                </c:pt>
                <c:pt idx="1391">
                  <c:v>6.8870282646361816E-2</c:v>
                </c:pt>
                <c:pt idx="1392">
                  <c:v>6.933698092764036E-2</c:v>
                </c:pt>
                <c:pt idx="1393">
                  <c:v>6.9971329855735551E-2</c:v>
                </c:pt>
                <c:pt idx="1394">
                  <c:v>7.0299947917256064E-2</c:v>
                </c:pt>
                <c:pt idx="1395">
                  <c:v>7.1009805156377295E-2</c:v>
                </c:pt>
                <c:pt idx="1396">
                  <c:v>7.172801360207702E-2</c:v>
                </c:pt>
                <c:pt idx="1397">
                  <c:v>7.234363819187721E-2</c:v>
                </c:pt>
                <c:pt idx="1398">
                  <c:v>7.2518907158917498E-2</c:v>
                </c:pt>
                <c:pt idx="1399">
                  <c:v>7.2961562351727127E-2</c:v>
                </c:pt>
                <c:pt idx="1400">
                  <c:v>7.2738261178370178E-2</c:v>
                </c:pt>
                <c:pt idx="1401">
                  <c:v>7.3327374720406568E-2</c:v>
                </c:pt>
                <c:pt idx="1402">
                  <c:v>7.3954985689103331E-2</c:v>
                </c:pt>
                <c:pt idx="1403">
                  <c:v>7.4702164647934138E-2</c:v>
                </c:pt>
                <c:pt idx="1404">
                  <c:v>7.5444738889911225E-2</c:v>
                </c:pt>
                <c:pt idx="1405">
                  <c:v>7.61982060784787E-2</c:v>
                </c:pt>
                <c:pt idx="1406">
                  <c:v>7.6829633421569968E-2</c:v>
                </c:pt>
                <c:pt idx="1407">
                  <c:v>7.7603647275486784E-2</c:v>
                </c:pt>
                <c:pt idx="1408">
                  <c:v>7.8071127024756784E-2</c:v>
                </c:pt>
                <c:pt idx="1409">
                  <c:v>7.5866800316445229E-2</c:v>
                </c:pt>
                <c:pt idx="1410">
                  <c:v>7.6626394716380428E-2</c:v>
                </c:pt>
                <c:pt idx="1411">
                  <c:v>7.6816566885280185E-2</c:v>
                </c:pt>
                <c:pt idx="1412">
                  <c:v>7.7066657633323682E-2</c:v>
                </c:pt>
                <c:pt idx="1413">
                  <c:v>7.7418985039995752E-2</c:v>
                </c:pt>
                <c:pt idx="1414">
                  <c:v>7.8196449438931712E-2</c:v>
                </c:pt>
                <c:pt idx="1415">
                  <c:v>7.752175991383492E-2</c:v>
                </c:pt>
                <c:pt idx="1416">
                  <c:v>7.6866666612309467E-2</c:v>
                </c:pt>
                <c:pt idx="1417">
                  <c:v>7.7646213097242484E-2</c:v>
                </c:pt>
                <c:pt idx="1418">
                  <c:v>7.7986275234039532E-2</c:v>
                </c:pt>
                <c:pt idx="1419">
                  <c:v>7.8749997691356474E-2</c:v>
                </c:pt>
                <c:pt idx="1420">
                  <c:v>7.7675477061500964E-2</c:v>
                </c:pt>
                <c:pt idx="1421">
                  <c:v>7.7932713865466352E-2</c:v>
                </c:pt>
                <c:pt idx="1422">
                  <c:v>7.871631573067378E-2</c:v>
                </c:pt>
                <c:pt idx="1423">
                  <c:v>7.9514643989050768E-2</c:v>
                </c:pt>
                <c:pt idx="1424">
                  <c:v>8.0309158577473838E-2</c:v>
                </c:pt>
                <c:pt idx="1425">
                  <c:v>8.1084401061863542E-2</c:v>
                </c:pt>
                <c:pt idx="1426">
                  <c:v>8.1898477702472883E-2</c:v>
                </c:pt>
                <c:pt idx="1427">
                  <c:v>7.9045581305760101E-2</c:v>
                </c:pt>
                <c:pt idx="1428">
                  <c:v>7.9691148598130146E-2</c:v>
                </c:pt>
                <c:pt idx="1429">
                  <c:v>8.0095307184418874E-2</c:v>
                </c:pt>
                <c:pt idx="1430">
                  <c:v>7.9543883364655496E-2</c:v>
                </c:pt>
                <c:pt idx="1431">
                  <c:v>8.0059570637892749E-2</c:v>
                </c:pt>
                <c:pt idx="1432">
                  <c:v>8.0613986725238396E-2</c:v>
                </c:pt>
                <c:pt idx="1433">
                  <c:v>8.1006073217814001E-2</c:v>
                </c:pt>
                <c:pt idx="1434">
                  <c:v>8.1443484740024899E-2</c:v>
                </c:pt>
                <c:pt idx="1435">
                  <c:v>8.0812094793649952E-2</c:v>
                </c:pt>
                <c:pt idx="1436">
                  <c:v>8.1066006027820658E-2</c:v>
                </c:pt>
                <c:pt idx="1437">
                  <c:v>8.1045189246407856E-2</c:v>
                </c:pt>
                <c:pt idx="1438">
                  <c:v>8.1867451187339776E-2</c:v>
                </c:pt>
                <c:pt idx="1439">
                  <c:v>8.2370213415192683E-2</c:v>
                </c:pt>
                <c:pt idx="1440">
                  <c:v>8.1560462405433021E-2</c:v>
                </c:pt>
                <c:pt idx="1441">
                  <c:v>8.1940417114528541E-2</c:v>
                </c:pt>
                <c:pt idx="1442">
                  <c:v>8.1624501277647657E-2</c:v>
                </c:pt>
                <c:pt idx="1443">
                  <c:v>8.2381811205757827E-2</c:v>
                </c:pt>
                <c:pt idx="1444">
                  <c:v>8.3183045225930979E-2</c:v>
                </c:pt>
                <c:pt idx="1445">
                  <c:v>8.4013643670959093E-2</c:v>
                </c:pt>
                <c:pt idx="1446">
                  <c:v>8.3386846651388638E-2</c:v>
                </c:pt>
                <c:pt idx="1447">
                  <c:v>8.4179209463303956E-2</c:v>
                </c:pt>
                <c:pt idx="1448">
                  <c:v>8.2941681754200497E-2</c:v>
                </c:pt>
                <c:pt idx="1449">
                  <c:v>8.3771604016492307E-2</c:v>
                </c:pt>
                <c:pt idx="1450">
                  <c:v>8.2490829839202667E-2</c:v>
                </c:pt>
                <c:pt idx="1451">
                  <c:v>8.3221247427323744E-2</c:v>
                </c:pt>
                <c:pt idx="1452">
                  <c:v>8.4065491727468994E-2</c:v>
                </c:pt>
                <c:pt idx="1453">
                  <c:v>8.4918791937987237E-2</c:v>
                </c:pt>
                <c:pt idx="1454">
                  <c:v>8.4854064186802552E-2</c:v>
                </c:pt>
                <c:pt idx="1455">
                  <c:v>8.5707918055145937E-2</c:v>
                </c:pt>
                <c:pt idx="1456">
                  <c:v>8.6438902103788712E-2</c:v>
                </c:pt>
                <c:pt idx="1457">
                  <c:v>8.0971636004009556E-2</c:v>
                </c:pt>
                <c:pt idx="1458">
                  <c:v>8.1776181582693508E-2</c:v>
                </c:pt>
                <c:pt idx="1459">
                  <c:v>8.2580890995988254E-2</c:v>
                </c:pt>
                <c:pt idx="1460">
                  <c:v>8.2022679315347014E-2</c:v>
                </c:pt>
                <c:pt idx="1461">
                  <c:v>8.2559279703891042E-2</c:v>
                </c:pt>
                <c:pt idx="1462">
                  <c:v>8.3394777979898985E-2</c:v>
                </c:pt>
                <c:pt idx="1463">
                  <c:v>8.3651664839877141E-2</c:v>
                </c:pt>
                <c:pt idx="1464">
                  <c:v>8.4457433469145207E-2</c:v>
                </c:pt>
                <c:pt idx="1465">
                  <c:v>8.3542238603707589E-2</c:v>
                </c:pt>
                <c:pt idx="1466">
                  <c:v>7.4797840758313638E-2</c:v>
                </c:pt>
                <c:pt idx="1467">
                  <c:v>7.5538574702202918E-2</c:v>
                </c:pt>
                <c:pt idx="1468">
                  <c:v>7.4916397443058058E-2</c:v>
                </c:pt>
                <c:pt idx="1469">
                  <c:v>7.5676452413332859E-2</c:v>
                </c:pt>
                <c:pt idx="1470">
                  <c:v>7.4113020798309767E-2</c:v>
                </c:pt>
                <c:pt idx="1471">
                  <c:v>7.4550053780099018E-2</c:v>
                </c:pt>
                <c:pt idx="1472">
                  <c:v>6.189143599227874E-2</c:v>
                </c:pt>
                <c:pt idx="1473">
                  <c:v>6.2347431234413317E-2</c:v>
                </c:pt>
                <c:pt idx="1474">
                  <c:v>5.3842482046908779E-2</c:v>
                </c:pt>
                <c:pt idx="1475">
                  <c:v>5.2949822051168514E-2</c:v>
                </c:pt>
                <c:pt idx="1476">
                  <c:v>5.2358802377986256E-2</c:v>
                </c:pt>
                <c:pt idx="1477">
                  <c:v>3.5173391193487481E-2</c:v>
                </c:pt>
                <c:pt idx="1478">
                  <c:v>3.539440380912582E-2</c:v>
                </c:pt>
                <c:pt idx="1479">
                  <c:v>3.4928513264654265E-2</c:v>
                </c:pt>
                <c:pt idx="1480">
                  <c:v>3.3904049479877525E-2</c:v>
                </c:pt>
                <c:pt idx="1481">
                  <c:v>3.4033155931893502E-2</c:v>
                </c:pt>
                <c:pt idx="1482">
                  <c:v>3.4074229284660994E-2</c:v>
                </c:pt>
                <c:pt idx="1483">
                  <c:v>3.419757863779526E-2</c:v>
                </c:pt>
                <c:pt idx="1484">
                  <c:v>3.3765393987823446E-2</c:v>
                </c:pt>
                <c:pt idx="1485">
                  <c:v>3.4073246462724881E-2</c:v>
                </c:pt>
                <c:pt idx="1486">
                  <c:v>3.4254407295100611E-2</c:v>
                </c:pt>
                <c:pt idx="1487">
                  <c:v>3.096681810007829E-2</c:v>
                </c:pt>
                <c:pt idx="1488">
                  <c:v>3.0527969919446143E-2</c:v>
                </c:pt>
                <c:pt idx="1489">
                  <c:v>3.0787534304811799E-2</c:v>
                </c:pt>
                <c:pt idx="1490">
                  <c:v>3.1097347899529178E-2</c:v>
                </c:pt>
                <c:pt idx="1491">
                  <c:v>3.0724606254918286E-2</c:v>
                </c:pt>
                <c:pt idx="1492">
                  <c:v>3.0862480659309945E-2</c:v>
                </c:pt>
                <c:pt idx="1493">
                  <c:v>3.1053740883350466E-2</c:v>
                </c:pt>
                <c:pt idx="1494">
                  <c:v>3.1111511889179468E-2</c:v>
                </c:pt>
                <c:pt idx="1495">
                  <c:v>2.757810883598269E-2</c:v>
                </c:pt>
                <c:pt idx="1496">
                  <c:v>2.7735807724724719E-2</c:v>
                </c:pt>
                <c:pt idx="1497">
                  <c:v>2.765059691222228E-2</c:v>
                </c:pt>
                <c:pt idx="1498">
                  <c:v>2.6712903466317633E-2</c:v>
                </c:pt>
                <c:pt idx="1499">
                  <c:v>2.6979932363936376E-2</c:v>
                </c:pt>
                <c:pt idx="1500">
                  <c:v>2.6298037866387663E-2</c:v>
                </c:pt>
                <c:pt idx="1501">
                  <c:v>2.6467394801808458E-2</c:v>
                </c:pt>
                <c:pt idx="1502">
                  <c:v>2.6736198062349913E-2</c:v>
                </c:pt>
                <c:pt idx="1503">
                  <c:v>2.6291227646695673E-2</c:v>
                </c:pt>
                <c:pt idx="1504">
                  <c:v>2.6099378513720507E-2</c:v>
                </c:pt>
                <c:pt idx="1505">
                  <c:v>2.6355883499531038E-2</c:v>
                </c:pt>
                <c:pt idx="1506">
                  <c:v>2.5939662508037E-2</c:v>
                </c:pt>
                <c:pt idx="1507">
                  <c:v>2.5804721482854977E-2</c:v>
                </c:pt>
                <c:pt idx="1508">
                  <c:v>2.5832506685429312E-2</c:v>
                </c:pt>
                <c:pt idx="1509">
                  <c:v>2.5308952194454892E-2</c:v>
                </c:pt>
                <c:pt idx="1510">
                  <c:v>2.5524463133342661E-2</c:v>
                </c:pt>
                <c:pt idx="1511">
                  <c:v>2.5723582335242984E-2</c:v>
                </c:pt>
                <c:pt idx="1512">
                  <c:v>2.5790541170805988E-2</c:v>
                </c:pt>
                <c:pt idx="1513">
                  <c:v>2.6003506303059948E-2</c:v>
                </c:pt>
                <c:pt idx="1514">
                  <c:v>2.6120712986882278E-2</c:v>
                </c:pt>
                <c:pt idx="1515">
                  <c:v>2.5718639040048785E-2</c:v>
                </c:pt>
                <c:pt idx="1516">
                  <c:v>2.5903312747779388E-2</c:v>
                </c:pt>
                <c:pt idx="1517">
                  <c:v>2.5856713806303656E-2</c:v>
                </c:pt>
                <c:pt idx="1518">
                  <c:v>2.6079352978822919E-2</c:v>
                </c:pt>
                <c:pt idx="1519">
                  <c:v>2.6021123042826201E-2</c:v>
                </c:pt>
                <c:pt idx="1520">
                  <c:v>2.593168199575319E-2</c:v>
                </c:pt>
                <c:pt idx="1521">
                  <c:v>2.5474247287378668E-2</c:v>
                </c:pt>
                <c:pt idx="1522">
                  <c:v>2.5644315393576912E-2</c:v>
                </c:pt>
                <c:pt idx="1523">
                  <c:v>2.5582569096850572E-2</c:v>
                </c:pt>
                <c:pt idx="1524">
                  <c:v>2.5433127253142587E-2</c:v>
                </c:pt>
                <c:pt idx="1525">
                  <c:v>2.5696177636106304E-2</c:v>
                </c:pt>
                <c:pt idx="1526">
                  <c:v>2.595634251947149E-2</c:v>
                </c:pt>
                <c:pt idx="1527">
                  <c:v>2.6217248409554205E-2</c:v>
                </c:pt>
                <c:pt idx="1528">
                  <c:v>2.6483939520126402E-2</c:v>
                </c:pt>
                <c:pt idx="1529">
                  <c:v>2.6752067746933176E-2</c:v>
                </c:pt>
                <c:pt idx="1530">
                  <c:v>2.7022809996263684E-2</c:v>
                </c:pt>
                <c:pt idx="1531">
                  <c:v>2.7296336096574489E-2</c:v>
                </c:pt>
                <c:pt idx="1532">
                  <c:v>2.7485326755208875E-2</c:v>
                </c:pt>
                <c:pt idx="1533">
                  <c:v>2.7739462199835578E-2</c:v>
                </c:pt>
                <c:pt idx="1534">
                  <c:v>2.7757369937134062E-2</c:v>
                </c:pt>
                <c:pt idx="1535">
                  <c:v>2.803864423198181E-2</c:v>
                </c:pt>
                <c:pt idx="1536">
                  <c:v>2.81314702024624E-2</c:v>
                </c:pt>
                <c:pt idx="1537">
                  <c:v>2.841622706606281E-2</c:v>
                </c:pt>
                <c:pt idx="1538">
                  <c:v>2.8193942428655423E-2</c:v>
                </c:pt>
                <c:pt idx="1539">
                  <c:v>2.8411338399265147E-2</c:v>
                </c:pt>
                <c:pt idx="1540">
                  <c:v>2.8251873839013574E-2</c:v>
                </c:pt>
                <c:pt idx="1541">
                  <c:v>2.8526466749957298E-2</c:v>
                </c:pt>
                <c:pt idx="1542">
                  <c:v>2.8759700931280184E-2</c:v>
                </c:pt>
                <c:pt idx="1543">
                  <c:v>2.8860015744372081E-2</c:v>
                </c:pt>
                <c:pt idx="1544">
                  <c:v>2.9122548727232512E-2</c:v>
                </c:pt>
                <c:pt idx="1545">
                  <c:v>2.9264635052659874E-2</c:v>
                </c:pt>
                <c:pt idx="1546">
                  <c:v>2.9561241048445895E-2</c:v>
                </c:pt>
                <c:pt idx="1547">
                  <c:v>2.9368139098543047E-2</c:v>
                </c:pt>
                <c:pt idx="1548">
                  <c:v>2.963859777370079E-2</c:v>
                </c:pt>
                <c:pt idx="1549">
                  <c:v>2.9497979054136526E-2</c:v>
                </c:pt>
                <c:pt idx="1550">
                  <c:v>2.9500051839080211E-2</c:v>
                </c:pt>
                <c:pt idx="1551">
                  <c:v>2.9681775340719963E-2</c:v>
                </c:pt>
                <c:pt idx="1552">
                  <c:v>2.9978046587458937E-2</c:v>
                </c:pt>
                <c:pt idx="1553">
                  <c:v>3.0140196709982293E-2</c:v>
                </c:pt>
                <c:pt idx="1554">
                  <c:v>3.0434491271397669E-2</c:v>
                </c:pt>
                <c:pt idx="1555">
                  <c:v>3.0741113167818121E-2</c:v>
                </c:pt>
                <c:pt idx="1556">
                  <c:v>3.1028638890834157E-2</c:v>
                </c:pt>
                <c:pt idx="1557">
                  <c:v>3.050633902145871E-2</c:v>
                </c:pt>
                <c:pt idx="1558">
                  <c:v>3.0164187484417369E-2</c:v>
                </c:pt>
                <c:pt idx="1559">
                  <c:v>3.041657402453744E-2</c:v>
                </c:pt>
                <c:pt idx="1560">
                  <c:v>3.0361336938357072E-2</c:v>
                </c:pt>
                <c:pt idx="1561">
                  <c:v>3.0658415056647532E-2</c:v>
                </c:pt>
                <c:pt idx="1562">
                  <c:v>3.0962675010149345E-2</c:v>
                </c:pt>
                <c:pt idx="1563">
                  <c:v>3.1157586373283613E-2</c:v>
                </c:pt>
                <c:pt idx="1564">
                  <c:v>3.1016580895020143E-2</c:v>
                </c:pt>
                <c:pt idx="1565">
                  <c:v>3.1206408683227188E-2</c:v>
                </c:pt>
                <c:pt idx="1566">
                  <c:v>3.0936264934689765E-2</c:v>
                </c:pt>
                <c:pt idx="1567">
                  <c:v>2.9823789860230446E-2</c:v>
                </c:pt>
                <c:pt idx="1568">
                  <c:v>2.9923908609388733E-2</c:v>
                </c:pt>
                <c:pt idx="1569">
                  <c:v>3.0163063896929652E-2</c:v>
                </c:pt>
                <c:pt idx="1570">
                  <c:v>3.0236374811394521E-2</c:v>
                </c:pt>
                <c:pt idx="1571">
                  <c:v>3.0541811393931684E-2</c:v>
                </c:pt>
                <c:pt idx="1572">
                  <c:v>3.0772761811698746E-2</c:v>
                </c:pt>
                <c:pt idx="1573">
                  <c:v>3.0991927435905824E-2</c:v>
                </c:pt>
                <c:pt idx="1574">
                  <c:v>3.1295168972875625E-2</c:v>
                </c:pt>
                <c:pt idx="1575">
                  <c:v>3.1502921000189553E-2</c:v>
                </c:pt>
                <c:pt idx="1576">
                  <c:v>3.1721164183443527E-2</c:v>
                </c:pt>
                <c:pt idx="1577">
                  <c:v>3.1949133567143559E-2</c:v>
                </c:pt>
                <c:pt idx="1578">
                  <c:v>3.2256207229800098E-2</c:v>
                </c:pt>
                <c:pt idx="1579">
                  <c:v>3.2553992046765644E-2</c:v>
                </c:pt>
                <c:pt idx="1580">
                  <c:v>3.2621143652699032E-2</c:v>
                </c:pt>
                <c:pt idx="1581">
                  <c:v>3.0719480535324247E-2</c:v>
                </c:pt>
                <c:pt idx="1582">
                  <c:v>3.0778923650264748E-2</c:v>
                </c:pt>
                <c:pt idx="1583">
                  <c:v>2.9792712257213763E-2</c:v>
                </c:pt>
                <c:pt idx="1584">
                  <c:v>2.9814039635122452E-2</c:v>
                </c:pt>
                <c:pt idx="1585">
                  <c:v>3.001603892354392E-2</c:v>
                </c:pt>
                <c:pt idx="1586">
                  <c:v>2.9927589873805626E-2</c:v>
                </c:pt>
                <c:pt idx="1587">
                  <c:v>3.0159374893483283E-2</c:v>
                </c:pt>
                <c:pt idx="1588">
                  <c:v>3.0196529185474833E-2</c:v>
                </c:pt>
                <c:pt idx="1589">
                  <c:v>3.0502344625954608E-2</c:v>
                </c:pt>
                <c:pt idx="1590">
                  <c:v>3.0338758061953911E-2</c:v>
                </c:pt>
                <c:pt idx="1591">
                  <c:v>3.0551299083666359E-2</c:v>
                </c:pt>
                <c:pt idx="1592">
                  <c:v>3.0607921533280711E-2</c:v>
                </c:pt>
                <c:pt idx="1593">
                  <c:v>3.0616435273060075E-2</c:v>
                </c:pt>
                <c:pt idx="1594">
                  <c:v>3.091653110236614E-2</c:v>
                </c:pt>
                <c:pt idx="1595">
                  <c:v>3.1230677057743916E-2</c:v>
                </c:pt>
                <c:pt idx="1596">
                  <c:v>3.1459809102490952E-2</c:v>
                </c:pt>
                <c:pt idx="1597">
                  <c:v>3.106727230448247E-2</c:v>
                </c:pt>
                <c:pt idx="1598">
                  <c:v>3.1361834071568631E-2</c:v>
                </c:pt>
                <c:pt idx="1599">
                  <c:v>3.1663455645957878E-2</c:v>
                </c:pt>
                <c:pt idx="1600">
                  <c:v>3.1985457073324584E-2</c:v>
                </c:pt>
                <c:pt idx="1601">
                  <c:v>3.2180291936570758E-2</c:v>
                </c:pt>
                <c:pt idx="1602">
                  <c:v>3.2502180547426249E-2</c:v>
                </c:pt>
                <c:pt idx="1603">
                  <c:v>3.262388839088376E-2</c:v>
                </c:pt>
                <c:pt idx="1604">
                  <c:v>3.2669029338076284E-2</c:v>
                </c:pt>
                <c:pt idx="1605">
                  <c:v>3.2931825013187199E-2</c:v>
                </c:pt>
                <c:pt idx="1606">
                  <c:v>3.3000382525368376E-2</c:v>
                </c:pt>
                <c:pt idx="1607">
                  <c:v>3.2784261901313519E-2</c:v>
                </c:pt>
                <c:pt idx="1608">
                  <c:v>3.3112442296773022E-2</c:v>
                </c:pt>
                <c:pt idx="1609">
                  <c:v>3.2920734880779019E-2</c:v>
                </c:pt>
                <c:pt idx="1610">
                  <c:v>3.2932248653093028E-2</c:v>
                </c:pt>
                <c:pt idx="1611">
                  <c:v>3.3264207216305339E-2</c:v>
                </c:pt>
                <c:pt idx="1612">
                  <c:v>3.3461939221153501E-2</c:v>
                </c:pt>
                <c:pt idx="1613">
                  <c:v>3.3495336845125394E-2</c:v>
                </c:pt>
                <c:pt idx="1614">
                  <c:v>3.3708466448688114E-2</c:v>
                </c:pt>
                <c:pt idx="1615">
                  <c:v>3.4042057147480063E-2</c:v>
                </c:pt>
                <c:pt idx="1616">
                  <c:v>3.4369093718306015E-2</c:v>
                </c:pt>
                <c:pt idx="1617">
                  <c:v>3.439868226190286E-2</c:v>
                </c:pt>
                <c:pt idx="1618">
                  <c:v>3.2856510325718812E-2</c:v>
                </c:pt>
                <c:pt idx="1619">
                  <c:v>3.3189567183737827E-2</c:v>
                </c:pt>
                <c:pt idx="1620">
                  <c:v>3.3081899979500166E-2</c:v>
                </c:pt>
                <c:pt idx="1621">
                  <c:v>3.3280159844043943E-2</c:v>
                </c:pt>
                <c:pt idx="1622">
                  <c:v>3.3314077970369518E-2</c:v>
                </c:pt>
                <c:pt idx="1623">
                  <c:v>3.3487617343848704E-2</c:v>
                </c:pt>
                <c:pt idx="1624">
                  <c:v>3.3745479340906416E-2</c:v>
                </c:pt>
                <c:pt idx="1625">
                  <c:v>3.2706618393736647E-2</c:v>
                </c:pt>
                <c:pt idx="1626">
                  <c:v>3.3030556701166162E-2</c:v>
                </c:pt>
                <c:pt idx="1627">
                  <c:v>3.3365547759267457E-2</c:v>
                </c:pt>
                <c:pt idx="1628">
                  <c:v>3.2750420297365961E-2</c:v>
                </c:pt>
                <c:pt idx="1629">
                  <c:v>3.3008287228100924E-2</c:v>
                </c:pt>
                <c:pt idx="1630">
                  <c:v>3.3191524374625435E-2</c:v>
                </c:pt>
                <c:pt idx="1631">
                  <c:v>3.3407863272534678E-2</c:v>
                </c:pt>
                <c:pt idx="1632">
                  <c:v>3.276277869658404E-2</c:v>
                </c:pt>
                <c:pt idx="1633">
                  <c:v>3.0676848329272966E-2</c:v>
                </c:pt>
                <c:pt idx="1634">
                  <c:v>3.0883977842280429E-2</c:v>
                </c:pt>
                <c:pt idx="1635">
                  <c:v>3.1166319763925796E-2</c:v>
                </c:pt>
                <c:pt idx="1636">
                  <c:v>3.0955348181060254E-2</c:v>
                </c:pt>
                <c:pt idx="1637">
                  <c:v>3.1215162709796119E-2</c:v>
                </c:pt>
                <c:pt idx="1638">
                  <c:v>3.1502780981291521E-2</c:v>
                </c:pt>
                <c:pt idx="1639">
                  <c:v>3.1588380024252509E-2</c:v>
                </c:pt>
                <c:pt idx="1640">
                  <c:v>3.1769356495119819E-2</c:v>
                </c:pt>
                <c:pt idx="1641">
                  <c:v>2.9423847081465095E-2</c:v>
                </c:pt>
                <c:pt idx="1642">
                  <c:v>2.9704998962274454E-2</c:v>
                </c:pt>
                <c:pt idx="1643">
                  <c:v>2.9912319872844918E-2</c:v>
                </c:pt>
                <c:pt idx="1644">
                  <c:v>3.0062343259688425E-2</c:v>
                </c:pt>
                <c:pt idx="1645">
                  <c:v>3.0268263121950658E-2</c:v>
                </c:pt>
                <c:pt idx="1646">
                  <c:v>3.0397711236659276E-2</c:v>
                </c:pt>
                <c:pt idx="1647">
                  <c:v>3.0652143975273782E-2</c:v>
                </c:pt>
                <c:pt idx="1648">
                  <c:v>3.04656806551632E-2</c:v>
                </c:pt>
                <c:pt idx="1649">
                  <c:v>3.0545984824483802E-2</c:v>
                </c:pt>
                <c:pt idx="1650">
                  <c:v>3.0776369710873001E-2</c:v>
                </c:pt>
                <c:pt idx="1651">
                  <c:v>3.0939545059813486E-2</c:v>
                </c:pt>
                <c:pt idx="1652">
                  <c:v>3.1251909768041895E-2</c:v>
                </c:pt>
                <c:pt idx="1653">
                  <c:v>3.1515437409484232E-2</c:v>
                </c:pt>
                <c:pt idx="1654">
                  <c:v>3.1619011963691268E-2</c:v>
                </c:pt>
                <c:pt idx="1655">
                  <c:v>3.1318596939067397E-2</c:v>
                </c:pt>
                <c:pt idx="1656">
                  <c:v>3.1628853840192872E-2</c:v>
                </c:pt>
                <c:pt idx="1657">
                  <c:v>3.192143270306648E-2</c:v>
                </c:pt>
                <c:pt idx="1658">
                  <c:v>3.2221679846763371E-2</c:v>
                </c:pt>
                <c:pt idx="1659">
                  <c:v>3.2450403092116185E-2</c:v>
                </c:pt>
                <c:pt idx="1660">
                  <c:v>3.1990854516565317E-2</c:v>
                </c:pt>
                <c:pt idx="1661">
                  <c:v>3.2274230755517636E-2</c:v>
                </c:pt>
                <c:pt idx="1662">
                  <c:v>3.2284137518543587E-2</c:v>
                </c:pt>
                <c:pt idx="1663">
                  <c:v>3.261090549292131E-2</c:v>
                </c:pt>
                <c:pt idx="1664">
                  <c:v>3.2854881271778109E-2</c:v>
                </c:pt>
                <c:pt idx="1665">
                  <c:v>3.3085561459248049E-2</c:v>
                </c:pt>
                <c:pt idx="1666">
                  <c:v>3.2667781032851131E-2</c:v>
                </c:pt>
                <c:pt idx="1667">
                  <c:v>3.2965107032227367E-2</c:v>
                </c:pt>
                <c:pt idx="1668">
                  <c:v>3.3231984295244918E-2</c:v>
                </c:pt>
                <c:pt idx="1669">
                  <c:v>3.3560493620764929E-2</c:v>
                </c:pt>
                <c:pt idx="1670">
                  <c:v>3.3890199293622233E-2</c:v>
                </c:pt>
                <c:pt idx="1671">
                  <c:v>3.4088924530730216E-2</c:v>
                </c:pt>
                <c:pt idx="1672">
                  <c:v>3.443455857982447E-2</c:v>
                </c:pt>
                <c:pt idx="1673">
                  <c:v>3.4777775452909089E-2</c:v>
                </c:pt>
                <c:pt idx="1674">
                  <c:v>3.4913840501347035E-2</c:v>
                </c:pt>
                <c:pt idx="1675">
                  <c:v>3.5220076185585272E-2</c:v>
                </c:pt>
                <c:pt idx="1676">
                  <c:v>3.3580156824302133E-2</c:v>
                </c:pt>
                <c:pt idx="1677">
                  <c:v>3.3676275208381325E-2</c:v>
                </c:pt>
                <c:pt idx="1678">
                  <c:v>3.3582781895927893E-2</c:v>
                </c:pt>
                <c:pt idx="1679">
                  <c:v>3.3920057807115434E-2</c:v>
                </c:pt>
                <c:pt idx="1680">
                  <c:v>3.4006117548558853E-2</c:v>
                </c:pt>
                <c:pt idx="1681">
                  <c:v>3.4287664916393581E-2</c:v>
                </c:pt>
                <c:pt idx="1682">
                  <c:v>3.4617860357155458E-2</c:v>
                </c:pt>
                <c:pt idx="1683">
                  <c:v>3.4885409121981646E-2</c:v>
                </c:pt>
                <c:pt idx="1684">
                  <c:v>3.5015452213910135E-2</c:v>
                </c:pt>
                <c:pt idx="1685">
                  <c:v>3.5212951986113523E-2</c:v>
                </c:pt>
                <c:pt idx="1686">
                  <c:v>3.5567501917278137E-2</c:v>
                </c:pt>
                <c:pt idx="1687">
                  <c:v>3.5393699131003285E-2</c:v>
                </c:pt>
                <c:pt idx="1688">
                  <c:v>3.0671015813234986E-2</c:v>
                </c:pt>
                <c:pt idx="1689">
                  <c:v>3.091239290813089E-2</c:v>
                </c:pt>
                <c:pt idx="1690">
                  <c:v>2.9773090992822888E-2</c:v>
                </c:pt>
                <c:pt idx="1691">
                  <c:v>3.007451477340049E-2</c:v>
                </c:pt>
                <c:pt idx="1692">
                  <c:v>2.9681993487091499E-2</c:v>
                </c:pt>
                <c:pt idx="1693">
                  <c:v>2.9889981064840036E-2</c:v>
                </c:pt>
                <c:pt idx="1694">
                  <c:v>2.9318884664105375E-2</c:v>
                </c:pt>
                <c:pt idx="1695">
                  <c:v>2.9543660825296945E-2</c:v>
                </c:pt>
                <c:pt idx="1696">
                  <c:v>2.8757475357702799E-2</c:v>
                </c:pt>
                <c:pt idx="1697">
                  <c:v>2.8018809719898976E-2</c:v>
                </c:pt>
                <c:pt idx="1698">
                  <c:v>2.8300885089859219E-2</c:v>
                </c:pt>
                <c:pt idx="1699">
                  <c:v>2.8576741784619185E-2</c:v>
                </c:pt>
                <c:pt idx="1700">
                  <c:v>2.8866194563402052E-2</c:v>
                </c:pt>
                <c:pt idx="1701">
                  <c:v>2.9158430838035126E-2</c:v>
                </c:pt>
                <c:pt idx="1702">
                  <c:v>2.9428592481905144E-2</c:v>
                </c:pt>
                <c:pt idx="1703">
                  <c:v>2.9677597473844942E-2</c:v>
                </c:pt>
                <c:pt idx="1704">
                  <c:v>2.9832599577108439E-2</c:v>
                </c:pt>
                <c:pt idx="1705">
                  <c:v>2.9933328647955313E-2</c:v>
                </c:pt>
                <c:pt idx="1706">
                  <c:v>3.0170118489962788E-2</c:v>
                </c:pt>
                <c:pt idx="1707">
                  <c:v>3.0476300547394079E-2</c:v>
                </c:pt>
                <c:pt idx="1708">
                  <c:v>3.0785017866753677E-2</c:v>
                </c:pt>
                <c:pt idx="1709">
                  <c:v>3.1022758925717615E-2</c:v>
                </c:pt>
                <c:pt idx="1710">
                  <c:v>3.109196165604438E-2</c:v>
                </c:pt>
                <c:pt idx="1711">
                  <c:v>3.1145125538239293E-2</c:v>
                </c:pt>
                <c:pt idx="1712">
                  <c:v>3.1420599048832445E-2</c:v>
                </c:pt>
                <c:pt idx="1713">
                  <c:v>3.0770357072825816E-2</c:v>
                </c:pt>
                <c:pt idx="1714">
                  <c:v>3.1037189385247403E-2</c:v>
                </c:pt>
                <c:pt idx="1715">
                  <c:v>3.135163397335549E-2</c:v>
                </c:pt>
                <c:pt idx="1716">
                  <c:v>3.1664894812736988E-2</c:v>
                </c:pt>
                <c:pt idx="1717">
                  <c:v>3.1965292117211296E-2</c:v>
                </c:pt>
                <c:pt idx="1718">
                  <c:v>3.2278158292973716E-2</c:v>
                </c:pt>
                <c:pt idx="1719">
                  <c:v>3.2399677812556489E-2</c:v>
                </c:pt>
                <c:pt idx="1720">
                  <c:v>3.2213496780101554E-2</c:v>
                </c:pt>
                <c:pt idx="1721">
                  <c:v>3.19491238934329E-2</c:v>
                </c:pt>
                <c:pt idx="1722">
                  <c:v>3.1948512503802748E-2</c:v>
                </c:pt>
                <c:pt idx="1723">
                  <c:v>3.2061030451075528E-2</c:v>
                </c:pt>
                <c:pt idx="1724">
                  <c:v>3.2385280671025925E-2</c:v>
                </c:pt>
                <c:pt idx="1725">
                  <c:v>3.2696013630019852E-2</c:v>
                </c:pt>
                <c:pt idx="1726">
                  <c:v>3.2709623482733513E-2</c:v>
                </c:pt>
                <c:pt idx="1727">
                  <c:v>3.2842471466197239E-2</c:v>
                </c:pt>
                <c:pt idx="1728">
                  <c:v>3.2400859332842098E-2</c:v>
                </c:pt>
                <c:pt idx="1729">
                  <c:v>3.2418055684207567E-2</c:v>
                </c:pt>
                <c:pt idx="1730">
                  <c:v>2.9150347563481876E-2</c:v>
                </c:pt>
                <c:pt idx="1731">
                  <c:v>2.8996719897770404E-2</c:v>
                </c:pt>
                <c:pt idx="1732">
                  <c:v>2.9244938531181996E-2</c:v>
                </c:pt>
                <c:pt idx="1733">
                  <c:v>2.9507465012061116E-2</c:v>
                </c:pt>
                <c:pt idx="1734">
                  <c:v>2.9785137197145154E-2</c:v>
                </c:pt>
                <c:pt idx="1735">
                  <c:v>3.0020569128780785E-2</c:v>
                </c:pt>
                <c:pt idx="1736">
                  <c:v>3.0300903814413985E-2</c:v>
                </c:pt>
                <c:pt idx="1737">
                  <c:v>3.0089092974877392E-2</c:v>
                </c:pt>
                <c:pt idx="1738">
                  <c:v>3.019175360292068E-2</c:v>
                </c:pt>
                <c:pt idx="1739">
                  <c:v>2.9859213871361267E-2</c:v>
                </c:pt>
                <c:pt idx="1740">
                  <c:v>2.9979559679857944E-2</c:v>
                </c:pt>
                <c:pt idx="1741">
                  <c:v>3.0161472066246423E-2</c:v>
                </c:pt>
                <c:pt idx="1742">
                  <c:v>3.0447482046435579E-2</c:v>
                </c:pt>
                <c:pt idx="1743">
                  <c:v>3.0698730194333178E-2</c:v>
                </c:pt>
                <c:pt idx="1744">
                  <c:v>3.1003823301781749E-2</c:v>
                </c:pt>
                <c:pt idx="1745">
                  <c:v>3.1314921990121904E-2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22-4CC3-A250-D5E8B821C48E}"/>
            </c:ext>
          </c:extLst>
        </c:ser>
        <c:ser>
          <c:idx val="2"/>
          <c:order val="2"/>
          <c:tx>
            <c:strRef>
              <c:f>'sigma esp INTESA+BMW'!$AA$1</c:f>
              <c:strCache>
                <c:ptCount val="1"/>
                <c:pt idx="0">
                  <c:v>RE(99%) EWMA (0,94)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INTESA+BMW'!$AA$2:$AA$1747</c:f>
              <c:numCache>
                <c:formatCode>0.00%</c:formatCode>
                <c:ptCount val="1746"/>
                <c:pt idx="0">
                  <c:v>3.5190734250149E-2</c:v>
                </c:pt>
                <c:pt idx="1">
                  <c:v>3.5573064315471303E-2</c:v>
                </c:pt>
                <c:pt idx="2">
                  <c:v>3.6335891049243139E-2</c:v>
                </c:pt>
                <c:pt idx="3">
                  <c:v>3.7386851386631698E-2</c:v>
                </c:pt>
                <c:pt idx="4">
                  <c:v>3.8431180734230352E-2</c:v>
                </c:pt>
                <c:pt idx="5">
                  <c:v>3.9625867732634663E-2</c:v>
                </c:pt>
                <c:pt idx="6">
                  <c:v>4.085459583306815E-2</c:v>
                </c:pt>
                <c:pt idx="7">
                  <c:v>4.1968155761642367E-2</c:v>
                </c:pt>
                <c:pt idx="8">
                  <c:v>4.3047556216275228E-2</c:v>
                </c:pt>
                <c:pt idx="9">
                  <c:v>4.4292144363318686E-2</c:v>
                </c:pt>
                <c:pt idx="10">
                  <c:v>4.3675939644584209E-2</c:v>
                </c:pt>
                <c:pt idx="11">
                  <c:v>4.491388893947014E-2</c:v>
                </c:pt>
                <c:pt idx="12">
                  <c:v>4.5915250986219076E-2</c:v>
                </c:pt>
                <c:pt idx="13">
                  <c:v>4.6390929886675106E-2</c:v>
                </c:pt>
                <c:pt idx="14">
                  <c:v>4.7701964939021027E-2</c:v>
                </c:pt>
                <c:pt idx="15">
                  <c:v>4.9178150140207252E-2</c:v>
                </c:pt>
                <c:pt idx="16">
                  <c:v>5.0427138021548704E-2</c:v>
                </c:pt>
                <c:pt idx="17">
                  <c:v>5.1631066363381585E-2</c:v>
                </c:pt>
                <c:pt idx="18">
                  <c:v>5.0967799715923315E-2</c:v>
                </c:pt>
                <c:pt idx="19">
                  <c:v>5.2523543290127456E-2</c:v>
                </c:pt>
                <c:pt idx="20">
                  <c:v>4.4329311725695833E-2</c:v>
                </c:pt>
                <c:pt idx="21">
                  <c:v>3.3774645761535466E-2</c:v>
                </c:pt>
                <c:pt idx="22">
                  <c:v>2.7963710589965607E-2</c:v>
                </c:pt>
                <c:pt idx="23">
                  <c:v>2.8688830604675128E-2</c:v>
                </c:pt>
                <c:pt idx="24">
                  <c:v>2.8688799463676973E-2</c:v>
                </c:pt>
                <c:pt idx="25">
                  <c:v>2.9355998646105119E-2</c:v>
                </c:pt>
                <c:pt idx="26">
                  <c:v>3.0273405329745678E-2</c:v>
                </c:pt>
                <c:pt idx="27">
                  <c:v>3.1224330895044779E-2</c:v>
                </c:pt>
                <c:pt idx="28">
                  <c:v>3.1698704544100974E-2</c:v>
                </c:pt>
                <c:pt idx="29">
                  <c:v>3.2665382836663912E-2</c:v>
                </c:pt>
                <c:pt idx="30">
                  <c:v>3.2261588458686992E-2</c:v>
                </c:pt>
                <c:pt idx="31">
                  <c:v>3.2786113047424431E-2</c:v>
                </c:pt>
                <c:pt idx="32">
                  <c:v>3.2690591445875258E-2</c:v>
                </c:pt>
                <c:pt idx="33">
                  <c:v>3.1611459568409349E-2</c:v>
                </c:pt>
                <c:pt idx="34">
                  <c:v>3.2515356181935975E-2</c:v>
                </c:pt>
                <c:pt idx="35">
                  <c:v>3.3173395399948194E-2</c:v>
                </c:pt>
                <c:pt idx="36">
                  <c:v>3.4159358615098119E-2</c:v>
                </c:pt>
                <c:pt idx="37">
                  <c:v>3.492248167304636E-2</c:v>
                </c:pt>
                <c:pt idx="38">
                  <c:v>3.5222674676113168E-2</c:v>
                </c:pt>
                <c:pt idx="39">
                  <c:v>3.6185781392600397E-2</c:v>
                </c:pt>
                <c:pt idx="40">
                  <c:v>3.6926858500339187E-2</c:v>
                </c:pt>
                <c:pt idx="41">
                  <c:v>3.2164383965365508E-2</c:v>
                </c:pt>
                <c:pt idx="42">
                  <c:v>3.2334550087190342E-2</c:v>
                </c:pt>
                <c:pt idx="43">
                  <c:v>3.3324090109741036E-2</c:v>
                </c:pt>
                <c:pt idx="44">
                  <c:v>3.4358640410285107E-2</c:v>
                </c:pt>
                <c:pt idx="45">
                  <c:v>3.5349336613307268E-2</c:v>
                </c:pt>
                <c:pt idx="46">
                  <c:v>3.4675772984739929E-2</c:v>
                </c:pt>
                <c:pt idx="47">
                  <c:v>3.4450681031749489E-2</c:v>
                </c:pt>
                <c:pt idx="48">
                  <c:v>3.4668271803623141E-2</c:v>
                </c:pt>
                <c:pt idx="49">
                  <c:v>3.5371410843063937E-2</c:v>
                </c:pt>
                <c:pt idx="50">
                  <c:v>3.585571684475479E-2</c:v>
                </c:pt>
                <c:pt idx="51">
                  <c:v>3.6852844570007114E-2</c:v>
                </c:pt>
                <c:pt idx="52">
                  <c:v>3.8005335320160094E-2</c:v>
                </c:pt>
                <c:pt idx="53">
                  <c:v>3.8696889929976337E-2</c:v>
                </c:pt>
                <c:pt idx="54">
                  <c:v>3.9891595021581093E-2</c:v>
                </c:pt>
                <c:pt idx="55">
                  <c:v>4.0962033281829804E-2</c:v>
                </c:pt>
                <c:pt idx="56">
                  <c:v>4.1019023661545584E-2</c:v>
                </c:pt>
                <c:pt idx="57">
                  <c:v>4.2218601234092289E-2</c:v>
                </c:pt>
                <c:pt idx="58">
                  <c:v>4.3080076849114336E-2</c:v>
                </c:pt>
                <c:pt idx="59">
                  <c:v>4.4433509859923961E-2</c:v>
                </c:pt>
                <c:pt idx="60">
                  <c:v>4.4736773852782484E-2</c:v>
                </c:pt>
                <c:pt idx="61">
                  <c:v>4.553072447528226E-2</c:v>
                </c:pt>
                <c:pt idx="62">
                  <c:v>4.6585392378847429E-2</c:v>
                </c:pt>
                <c:pt idx="63">
                  <c:v>4.7270389881672523E-2</c:v>
                </c:pt>
                <c:pt idx="64">
                  <c:v>4.8339218164800017E-2</c:v>
                </c:pt>
                <c:pt idx="65">
                  <c:v>4.9237081161109808E-2</c:v>
                </c:pt>
                <c:pt idx="66">
                  <c:v>5.0266559745056436E-2</c:v>
                </c:pt>
                <c:pt idx="67">
                  <c:v>5.158959833006186E-2</c:v>
                </c:pt>
                <c:pt idx="68">
                  <c:v>5.2238956443071388E-2</c:v>
                </c:pt>
                <c:pt idx="69">
                  <c:v>5.3658949740219036E-2</c:v>
                </c:pt>
                <c:pt idx="70">
                  <c:v>5.3470138784079663E-2</c:v>
                </c:pt>
                <c:pt idx="71">
                  <c:v>5.5044058477374556E-2</c:v>
                </c:pt>
                <c:pt idx="72">
                  <c:v>5.3197566776108374E-2</c:v>
                </c:pt>
                <c:pt idx="73">
                  <c:v>5.2519014270860358E-2</c:v>
                </c:pt>
                <c:pt idx="74">
                  <c:v>5.3784339763375544E-2</c:v>
                </c:pt>
                <c:pt idx="75">
                  <c:v>4.541785510976469E-2</c:v>
                </c:pt>
                <c:pt idx="76">
                  <c:v>4.584892751322156E-2</c:v>
                </c:pt>
                <c:pt idx="77">
                  <c:v>4.6901011125889042E-2</c:v>
                </c:pt>
                <c:pt idx="78">
                  <c:v>4.8258062551370461E-2</c:v>
                </c:pt>
                <c:pt idx="79">
                  <c:v>4.9696448151959519E-2</c:v>
                </c:pt>
                <c:pt idx="80">
                  <c:v>5.1215715252991283E-2</c:v>
                </c:pt>
                <c:pt idx="81">
                  <c:v>5.1947658204871676E-2</c:v>
                </c:pt>
                <c:pt idx="82">
                  <c:v>5.1886223549853845E-2</c:v>
                </c:pt>
                <c:pt idx="83">
                  <c:v>5.3516553346668619E-2</c:v>
                </c:pt>
                <c:pt idx="84">
                  <c:v>4.980419231376966E-2</c:v>
                </c:pt>
                <c:pt idx="85">
                  <c:v>4.8102064864717319E-2</c:v>
                </c:pt>
                <c:pt idx="86">
                  <c:v>4.7798307445464448E-2</c:v>
                </c:pt>
                <c:pt idx="87">
                  <c:v>4.9285305733120677E-2</c:v>
                </c:pt>
                <c:pt idx="88">
                  <c:v>5.0281376292344748E-2</c:v>
                </c:pt>
                <c:pt idx="89">
                  <c:v>5.1784188464749289E-2</c:v>
                </c:pt>
                <c:pt idx="90">
                  <c:v>4.3603300249513401E-2</c:v>
                </c:pt>
                <c:pt idx="91">
                  <c:v>4.4747059926207831E-2</c:v>
                </c:pt>
                <c:pt idx="92">
                  <c:v>4.592077147070963E-2</c:v>
                </c:pt>
                <c:pt idx="93">
                  <c:v>3.8369788294123228E-2</c:v>
                </c:pt>
                <c:pt idx="94">
                  <c:v>3.952012082164353E-2</c:v>
                </c:pt>
                <c:pt idx="95">
                  <c:v>4.0690989971359288E-2</c:v>
                </c:pt>
                <c:pt idx="96">
                  <c:v>4.0136927154425461E-2</c:v>
                </c:pt>
                <c:pt idx="97">
                  <c:v>4.1294310489580516E-2</c:v>
                </c:pt>
                <c:pt idx="98">
                  <c:v>4.2343529169745292E-2</c:v>
                </c:pt>
                <c:pt idx="99">
                  <c:v>4.2888265177977329E-2</c:v>
                </c:pt>
                <c:pt idx="100">
                  <c:v>4.369879609239917E-2</c:v>
                </c:pt>
                <c:pt idx="101">
                  <c:v>4.4852533244228471E-2</c:v>
                </c:pt>
                <c:pt idx="102">
                  <c:v>4.4922877818681414E-2</c:v>
                </c:pt>
                <c:pt idx="103">
                  <c:v>4.5118360589227677E-2</c:v>
                </c:pt>
                <c:pt idx="104">
                  <c:v>4.6404658605577812E-2</c:v>
                </c:pt>
                <c:pt idx="105">
                  <c:v>4.7856737854081399E-2</c:v>
                </c:pt>
                <c:pt idx="106">
                  <c:v>4.9235453863434517E-2</c:v>
                </c:pt>
                <c:pt idx="107">
                  <c:v>5.059967644378046E-2</c:v>
                </c:pt>
                <c:pt idx="108">
                  <c:v>5.1931719531892184E-2</c:v>
                </c:pt>
                <c:pt idx="109">
                  <c:v>5.350133491197967E-2</c:v>
                </c:pt>
                <c:pt idx="110">
                  <c:v>5.5177184757567076E-2</c:v>
                </c:pt>
                <c:pt idx="111">
                  <c:v>5.6671818170330131E-2</c:v>
                </c:pt>
                <c:pt idx="112">
                  <c:v>5.6625306932499314E-2</c:v>
                </c:pt>
                <c:pt idx="113">
                  <c:v>5.8241015154846004E-2</c:v>
                </c:pt>
                <c:pt idx="114">
                  <c:v>5.9093632863278546E-2</c:v>
                </c:pt>
                <c:pt idx="115">
                  <c:v>5.6868661315237844E-2</c:v>
                </c:pt>
                <c:pt idx="116">
                  <c:v>5.8635389857770046E-2</c:v>
                </c:pt>
                <c:pt idx="117">
                  <c:v>5.9910558642772484E-2</c:v>
                </c:pt>
                <c:pt idx="118">
                  <c:v>5.8356097370259666E-2</c:v>
                </c:pt>
                <c:pt idx="119">
                  <c:v>5.9672851590047558E-2</c:v>
                </c:pt>
                <c:pt idx="120">
                  <c:v>6.1451879123839745E-2</c:v>
                </c:pt>
                <c:pt idx="121">
                  <c:v>6.3079887597050507E-2</c:v>
                </c:pt>
                <c:pt idx="122">
                  <c:v>6.4760574636650498E-2</c:v>
                </c:pt>
                <c:pt idx="123">
                  <c:v>6.6704299798029776E-2</c:v>
                </c:pt>
                <c:pt idx="124">
                  <c:v>5.8035672180335576E-2</c:v>
                </c:pt>
                <c:pt idx="125">
                  <c:v>5.9285617927514252E-2</c:v>
                </c:pt>
                <c:pt idx="126">
                  <c:v>6.0550699691881482E-2</c:v>
                </c:pt>
                <c:pt idx="127">
                  <c:v>6.0188838338380818E-2</c:v>
                </c:pt>
                <c:pt idx="128">
                  <c:v>6.0603812285962906E-2</c:v>
                </c:pt>
                <c:pt idx="129">
                  <c:v>6.0038298337720626E-2</c:v>
                </c:pt>
                <c:pt idx="130">
                  <c:v>6.1000528596778701E-2</c:v>
                </c:pt>
                <c:pt idx="131">
                  <c:v>6.2579486511630103E-2</c:v>
                </c:pt>
                <c:pt idx="132">
                  <c:v>6.4351654651301937E-2</c:v>
                </c:pt>
                <c:pt idx="133">
                  <c:v>6.6193537039594255E-2</c:v>
                </c:pt>
                <c:pt idx="134">
                  <c:v>6.8273420460865847E-2</c:v>
                </c:pt>
                <c:pt idx="135">
                  <c:v>6.7992242462764599E-2</c:v>
                </c:pt>
                <c:pt idx="136">
                  <c:v>7.0039562241742973E-2</c:v>
                </c:pt>
                <c:pt idx="137">
                  <c:v>7.2236197519730122E-2</c:v>
                </c:pt>
                <c:pt idx="138">
                  <c:v>7.3694000694531955E-2</c:v>
                </c:pt>
                <c:pt idx="139">
                  <c:v>7.5466445183579006E-2</c:v>
                </c:pt>
                <c:pt idx="140">
                  <c:v>7.6504440247115918E-2</c:v>
                </c:pt>
                <c:pt idx="141">
                  <c:v>7.7773066405121535E-2</c:v>
                </c:pt>
                <c:pt idx="142">
                  <c:v>8.0216793071262754E-2</c:v>
                </c:pt>
                <c:pt idx="143">
                  <c:v>8.2737304677476767E-2</c:v>
                </c:pt>
                <c:pt idx="144">
                  <c:v>8.4808092899710641E-2</c:v>
                </c:pt>
                <c:pt idx="145">
                  <c:v>8.7073445375939307E-2</c:v>
                </c:pt>
                <c:pt idx="146">
                  <c:v>8.9786888383271535E-2</c:v>
                </c:pt>
                <c:pt idx="147">
                  <c:v>8.8643333357280918E-2</c:v>
                </c:pt>
                <c:pt idx="148">
                  <c:v>9.0462237867508663E-2</c:v>
                </c:pt>
                <c:pt idx="149">
                  <c:v>8.5681559287360334E-2</c:v>
                </c:pt>
                <c:pt idx="150">
                  <c:v>6.4741634482205906E-2</c:v>
                </c:pt>
                <c:pt idx="151">
                  <c:v>5.2472794466378453E-2</c:v>
                </c:pt>
                <c:pt idx="152">
                  <c:v>5.3961506379167065E-2</c:v>
                </c:pt>
                <c:pt idx="153">
                  <c:v>4.7217806228825689E-2</c:v>
                </c:pt>
                <c:pt idx="154">
                  <c:v>4.4036014817392721E-2</c:v>
                </c:pt>
                <c:pt idx="155">
                  <c:v>4.5347955258693153E-2</c:v>
                </c:pt>
                <c:pt idx="156">
                  <c:v>4.6577122250873369E-2</c:v>
                </c:pt>
                <c:pt idx="157">
                  <c:v>4.5600703215381774E-2</c:v>
                </c:pt>
                <c:pt idx="158">
                  <c:v>4.6112893920315652E-2</c:v>
                </c:pt>
                <c:pt idx="159">
                  <c:v>4.6621486373537066E-2</c:v>
                </c:pt>
                <c:pt idx="160">
                  <c:v>4.4664019838324971E-2</c:v>
                </c:pt>
                <c:pt idx="161">
                  <c:v>4.4564673496076575E-2</c:v>
                </c:pt>
                <c:pt idx="162">
                  <c:v>4.5956378506894435E-2</c:v>
                </c:pt>
                <c:pt idx="163">
                  <c:v>4.6811299686505096E-2</c:v>
                </c:pt>
                <c:pt idx="164">
                  <c:v>4.5024695881089961E-2</c:v>
                </c:pt>
                <c:pt idx="165">
                  <c:v>4.42005838344771E-2</c:v>
                </c:pt>
                <c:pt idx="166">
                  <c:v>4.4908762738376004E-2</c:v>
                </c:pt>
                <c:pt idx="167">
                  <c:v>4.4225808447493541E-2</c:v>
                </c:pt>
                <c:pt idx="168">
                  <c:v>4.5414977471047252E-2</c:v>
                </c:pt>
                <c:pt idx="169">
                  <c:v>4.6027394062302426E-2</c:v>
                </c:pt>
                <c:pt idx="170">
                  <c:v>4.7355453020699469E-2</c:v>
                </c:pt>
                <c:pt idx="171">
                  <c:v>4.8545103545710531E-2</c:v>
                </c:pt>
                <c:pt idx="172">
                  <c:v>4.9804012905786933E-2</c:v>
                </c:pt>
                <c:pt idx="173">
                  <c:v>4.9530721960121878E-2</c:v>
                </c:pt>
                <c:pt idx="174">
                  <c:v>4.9306045044183219E-2</c:v>
                </c:pt>
                <c:pt idx="175">
                  <c:v>4.6748682171141274E-2</c:v>
                </c:pt>
                <c:pt idx="176">
                  <c:v>4.5682849107573364E-2</c:v>
                </c:pt>
                <c:pt idx="177">
                  <c:v>4.7008915746472951E-2</c:v>
                </c:pt>
                <c:pt idx="178">
                  <c:v>4.8010677897434462E-2</c:v>
                </c:pt>
                <c:pt idx="179">
                  <c:v>4.715413546324241E-2</c:v>
                </c:pt>
                <c:pt idx="180">
                  <c:v>4.8558733894031259E-2</c:v>
                </c:pt>
                <c:pt idx="181">
                  <c:v>4.5682333257791682E-2</c:v>
                </c:pt>
                <c:pt idx="182">
                  <c:v>4.7048134786025E-2</c:v>
                </c:pt>
                <c:pt idx="183">
                  <c:v>4.8348361796431455E-2</c:v>
                </c:pt>
                <c:pt idx="184">
                  <c:v>4.9862397817608213E-2</c:v>
                </c:pt>
                <c:pt idx="185">
                  <c:v>4.9176628943665417E-2</c:v>
                </c:pt>
                <c:pt idx="186">
                  <c:v>5.0717020270260267E-2</c:v>
                </c:pt>
                <c:pt idx="187">
                  <c:v>5.1440530533196076E-2</c:v>
                </c:pt>
                <c:pt idx="188">
                  <c:v>3.8252969775744224E-2</c:v>
                </c:pt>
                <c:pt idx="189">
                  <c:v>3.8514931111029015E-2</c:v>
                </c:pt>
                <c:pt idx="190">
                  <c:v>3.9265829941064818E-2</c:v>
                </c:pt>
                <c:pt idx="191">
                  <c:v>3.9559986190279742E-2</c:v>
                </c:pt>
                <c:pt idx="192">
                  <c:v>4.048746598500215E-2</c:v>
                </c:pt>
                <c:pt idx="193">
                  <c:v>4.0763554403315111E-2</c:v>
                </c:pt>
                <c:pt idx="194">
                  <c:v>4.0425159488524834E-2</c:v>
                </c:pt>
                <c:pt idx="195">
                  <c:v>4.1425305762500052E-2</c:v>
                </c:pt>
                <c:pt idx="196">
                  <c:v>4.269366217118005E-2</c:v>
                </c:pt>
                <c:pt idx="197">
                  <c:v>4.2682024314418483E-2</c:v>
                </c:pt>
                <c:pt idx="198">
                  <c:v>4.1940859382427267E-2</c:v>
                </c:pt>
                <c:pt idx="199">
                  <c:v>4.3167539623828417E-2</c:v>
                </c:pt>
                <c:pt idx="200">
                  <c:v>4.4434506311603984E-2</c:v>
                </c:pt>
                <c:pt idx="201">
                  <c:v>4.2501625915320522E-2</c:v>
                </c:pt>
                <c:pt idx="202">
                  <c:v>3.9775045587309633E-2</c:v>
                </c:pt>
                <c:pt idx="203">
                  <c:v>3.8991530734405776E-2</c:v>
                </c:pt>
                <c:pt idx="204">
                  <c:v>3.9787027694210275E-2</c:v>
                </c:pt>
                <c:pt idx="205">
                  <c:v>4.0947042090893677E-2</c:v>
                </c:pt>
                <c:pt idx="206">
                  <c:v>4.074534479783358E-2</c:v>
                </c:pt>
                <c:pt idx="207">
                  <c:v>3.9057798762505654E-2</c:v>
                </c:pt>
                <c:pt idx="208">
                  <c:v>3.9240976705013239E-2</c:v>
                </c:pt>
                <c:pt idx="209">
                  <c:v>3.9566343732829377E-2</c:v>
                </c:pt>
                <c:pt idx="210">
                  <c:v>4.0044265988510686E-2</c:v>
                </c:pt>
                <c:pt idx="211">
                  <c:v>4.1302506728540245E-2</c:v>
                </c:pt>
                <c:pt idx="212">
                  <c:v>4.2352171424499888E-2</c:v>
                </c:pt>
                <c:pt idx="213">
                  <c:v>4.2901728045662606E-2</c:v>
                </c:pt>
                <c:pt idx="214">
                  <c:v>4.3225410331950424E-2</c:v>
                </c:pt>
                <c:pt idx="215">
                  <c:v>4.2227940279730952E-2</c:v>
                </c:pt>
                <c:pt idx="216">
                  <c:v>4.2878556348756466E-2</c:v>
                </c:pt>
                <c:pt idx="217">
                  <c:v>3.4204872244079511E-2</c:v>
                </c:pt>
                <c:pt idx="218">
                  <c:v>3.3460690131801397E-2</c:v>
                </c:pt>
                <c:pt idx="219">
                  <c:v>3.3963168389596808E-2</c:v>
                </c:pt>
                <c:pt idx="220">
                  <c:v>3.5030333459005657E-2</c:v>
                </c:pt>
                <c:pt idx="221">
                  <c:v>3.6131030189717091E-2</c:v>
                </c:pt>
                <c:pt idx="222">
                  <c:v>3.7241893056142075E-2</c:v>
                </c:pt>
                <c:pt idx="223">
                  <c:v>3.707107007866E-2</c:v>
                </c:pt>
                <c:pt idx="224">
                  <c:v>3.823588931804154E-2</c:v>
                </c:pt>
                <c:pt idx="225">
                  <c:v>3.9437308613604387E-2</c:v>
                </c:pt>
                <c:pt idx="226">
                  <c:v>4.0676477990090158E-2</c:v>
                </c:pt>
                <c:pt idx="227">
                  <c:v>4.1657039384851956E-2</c:v>
                </c:pt>
                <c:pt idx="228">
                  <c:v>4.2688291310874212E-2</c:v>
                </c:pt>
                <c:pt idx="229">
                  <c:v>4.4020084963650015E-2</c:v>
                </c:pt>
                <c:pt idx="230">
                  <c:v>4.3916789778085337E-2</c:v>
                </c:pt>
                <c:pt idx="231">
                  <c:v>4.4987380055436503E-2</c:v>
                </c:pt>
                <c:pt idx="232">
                  <c:v>4.3282641055904382E-2</c:v>
                </c:pt>
                <c:pt idx="233">
                  <c:v>4.4618647674474939E-2</c:v>
                </c:pt>
                <c:pt idx="234">
                  <c:v>4.33977637060445E-2</c:v>
                </c:pt>
                <c:pt idx="235">
                  <c:v>4.2983271223411723E-2</c:v>
                </c:pt>
                <c:pt idx="236">
                  <c:v>4.4110783808296472E-2</c:v>
                </c:pt>
                <c:pt idx="237">
                  <c:v>4.2941445073087503E-2</c:v>
                </c:pt>
                <c:pt idx="238">
                  <c:v>4.0024152511221205E-2</c:v>
                </c:pt>
                <c:pt idx="239">
                  <c:v>3.9500317915794898E-2</c:v>
                </c:pt>
                <c:pt idx="240">
                  <c:v>3.8960846641494878E-2</c:v>
                </c:pt>
                <c:pt idx="241">
                  <c:v>4.0168741687622217E-2</c:v>
                </c:pt>
                <c:pt idx="242">
                  <c:v>3.9211386822837639E-2</c:v>
                </c:pt>
                <c:pt idx="243">
                  <c:v>3.9133941144647494E-2</c:v>
                </c:pt>
                <c:pt idx="244">
                  <c:v>3.9611157130594377E-2</c:v>
                </c:pt>
                <c:pt idx="245">
                  <c:v>4.083803840803512E-2</c:v>
                </c:pt>
                <c:pt idx="246">
                  <c:v>4.1595611034514625E-2</c:v>
                </c:pt>
                <c:pt idx="247">
                  <c:v>4.1914401080132668E-2</c:v>
                </c:pt>
                <c:pt idx="248">
                  <c:v>4.3196676073960424E-2</c:v>
                </c:pt>
                <c:pt idx="249">
                  <c:v>4.4274599313980173E-2</c:v>
                </c:pt>
                <c:pt idx="250">
                  <c:v>4.5106153110691556E-2</c:v>
                </c:pt>
                <c:pt idx="251">
                  <c:v>4.5987577626014332E-2</c:v>
                </c:pt>
                <c:pt idx="252">
                  <c:v>4.7306583731620055E-2</c:v>
                </c:pt>
                <c:pt idx="253">
                  <c:v>4.8768110726774165E-2</c:v>
                </c:pt>
                <c:pt idx="254">
                  <c:v>4.7559377988671332E-2</c:v>
                </c:pt>
                <c:pt idx="255">
                  <c:v>4.6991267952848158E-2</c:v>
                </c:pt>
                <c:pt idx="256">
                  <c:v>4.8378594195192491E-2</c:v>
                </c:pt>
                <c:pt idx="257">
                  <c:v>4.9821246484089275E-2</c:v>
                </c:pt>
                <c:pt idx="258">
                  <c:v>4.7938663302922027E-2</c:v>
                </c:pt>
                <c:pt idx="259">
                  <c:v>4.6819906850252314E-2</c:v>
                </c:pt>
                <c:pt idx="260">
                  <c:v>3.2682131473107112E-2</c:v>
                </c:pt>
                <c:pt idx="261">
                  <c:v>3.3677525175154072E-2</c:v>
                </c:pt>
                <c:pt idx="262">
                  <c:v>3.442187261228688E-2</c:v>
                </c:pt>
                <c:pt idx="263">
                  <c:v>3.5098091113340113E-2</c:v>
                </c:pt>
                <c:pt idx="264">
                  <c:v>3.5628234113829815E-2</c:v>
                </c:pt>
                <c:pt idx="265">
                  <c:v>3.5851737453244735E-2</c:v>
                </c:pt>
                <c:pt idx="266">
                  <c:v>3.5896708607003641E-2</c:v>
                </c:pt>
                <c:pt idx="267">
                  <c:v>3.6788433334503282E-2</c:v>
                </c:pt>
                <c:pt idx="268">
                  <c:v>3.7819428087061922E-2</c:v>
                </c:pt>
                <c:pt idx="269">
                  <c:v>3.8253082294193011E-2</c:v>
                </c:pt>
                <c:pt idx="270">
                  <c:v>3.9455041808372081E-2</c:v>
                </c:pt>
                <c:pt idx="271">
                  <c:v>4.0627040567444414E-2</c:v>
                </c:pt>
                <c:pt idx="272">
                  <c:v>4.1880040214879725E-2</c:v>
                </c:pt>
                <c:pt idx="273">
                  <c:v>4.3194836471920683E-2</c:v>
                </c:pt>
                <c:pt idx="274">
                  <c:v>4.4318186308647839E-2</c:v>
                </c:pt>
                <c:pt idx="275">
                  <c:v>4.5326545955198902E-2</c:v>
                </c:pt>
                <c:pt idx="276">
                  <c:v>4.6382681877137871E-2</c:v>
                </c:pt>
                <c:pt idx="277">
                  <c:v>4.7767678916389417E-2</c:v>
                </c:pt>
                <c:pt idx="278">
                  <c:v>4.89584723370423E-2</c:v>
                </c:pt>
                <c:pt idx="279">
                  <c:v>5.0216057735452513E-2</c:v>
                </c:pt>
                <c:pt idx="280">
                  <c:v>5.1329927856251213E-2</c:v>
                </c:pt>
                <c:pt idx="281">
                  <c:v>5.2183986616795026E-2</c:v>
                </c:pt>
                <c:pt idx="282">
                  <c:v>5.3755292165246167E-2</c:v>
                </c:pt>
                <c:pt idx="283">
                  <c:v>5.4394114454762221E-2</c:v>
                </c:pt>
                <c:pt idx="284">
                  <c:v>5.5548269800013074E-2</c:v>
                </c:pt>
                <c:pt idx="285">
                  <c:v>5.728867869695866E-2</c:v>
                </c:pt>
                <c:pt idx="286">
                  <c:v>5.7975665881150017E-2</c:v>
                </c:pt>
                <c:pt idx="287">
                  <c:v>5.9785618746040929E-2</c:v>
                </c:pt>
                <c:pt idx="288">
                  <c:v>6.1455072168592986E-2</c:v>
                </c:pt>
                <c:pt idx="289">
                  <c:v>5.8831630363769059E-2</c:v>
                </c:pt>
                <c:pt idx="290">
                  <c:v>5.7932231995749844E-2</c:v>
                </c:pt>
                <c:pt idx="291">
                  <c:v>5.6615297360991641E-2</c:v>
                </c:pt>
                <c:pt idx="292">
                  <c:v>5.6569307686521041E-2</c:v>
                </c:pt>
                <c:pt idx="293">
                  <c:v>5.7398928766759769E-2</c:v>
                </c:pt>
                <c:pt idx="294">
                  <c:v>5.9071591213716093E-2</c:v>
                </c:pt>
                <c:pt idx="295">
                  <c:v>5.9518008831635827E-2</c:v>
                </c:pt>
                <c:pt idx="296">
                  <c:v>6.1302836803777766E-2</c:v>
                </c:pt>
                <c:pt idx="297">
                  <c:v>6.2723722308119623E-2</c:v>
                </c:pt>
                <c:pt idx="298">
                  <c:v>6.3036636669475926E-2</c:v>
                </c:pt>
                <c:pt idx="299">
                  <c:v>6.5009948905933451E-2</c:v>
                </c:pt>
                <c:pt idx="300">
                  <c:v>6.43935163907597E-2</c:v>
                </c:pt>
                <c:pt idx="301">
                  <c:v>2.9527969677000974E-2</c:v>
                </c:pt>
                <c:pt idx="302">
                  <c:v>3.0025352339224369E-2</c:v>
                </c:pt>
                <c:pt idx="303">
                  <c:v>2.721675160464266E-2</c:v>
                </c:pt>
                <c:pt idx="304">
                  <c:v>2.7974957499106386E-2</c:v>
                </c:pt>
                <c:pt idx="305">
                  <c:v>2.7942153303020294E-2</c:v>
                </c:pt>
                <c:pt idx="306">
                  <c:v>2.6272964780561115E-2</c:v>
                </c:pt>
                <c:pt idx="307">
                  <c:v>2.6993097236614656E-2</c:v>
                </c:pt>
                <c:pt idx="308">
                  <c:v>2.7828460483447032E-2</c:v>
                </c:pt>
                <c:pt idx="309">
                  <c:v>2.8701488211419362E-2</c:v>
                </c:pt>
                <c:pt idx="310">
                  <c:v>2.7976307506406475E-2</c:v>
                </c:pt>
                <c:pt idx="311">
                  <c:v>2.8855357945299268E-2</c:v>
                </c:pt>
                <c:pt idx="312">
                  <c:v>2.899510477906219E-2</c:v>
                </c:pt>
                <c:pt idx="313">
                  <c:v>2.9446998304066368E-2</c:v>
                </c:pt>
                <c:pt idx="314">
                  <c:v>3.0228842100077508E-2</c:v>
                </c:pt>
                <c:pt idx="315">
                  <c:v>3.0487297253495187E-2</c:v>
                </c:pt>
                <c:pt idx="316">
                  <c:v>3.1442366803509918E-2</c:v>
                </c:pt>
                <c:pt idx="317">
                  <c:v>3.1338619763791029E-2</c:v>
                </c:pt>
                <c:pt idx="318">
                  <c:v>3.2320441264141353E-2</c:v>
                </c:pt>
                <c:pt idx="319">
                  <c:v>3.212552213030468E-2</c:v>
                </c:pt>
                <c:pt idx="320">
                  <c:v>3.2431726440780226E-2</c:v>
                </c:pt>
                <c:pt idx="321">
                  <c:v>3.2769109405873985E-2</c:v>
                </c:pt>
                <c:pt idx="322">
                  <c:v>3.2849693849572065E-2</c:v>
                </c:pt>
                <c:pt idx="323">
                  <c:v>3.3810310280589201E-2</c:v>
                </c:pt>
                <c:pt idx="324">
                  <c:v>3.4847546660496331E-2</c:v>
                </c:pt>
                <c:pt idx="325">
                  <c:v>3.5918232159364995E-2</c:v>
                </c:pt>
                <c:pt idx="326">
                  <c:v>3.7011457509036477E-2</c:v>
                </c:pt>
                <c:pt idx="327">
                  <c:v>3.3897543457448553E-2</c:v>
                </c:pt>
                <c:pt idx="328">
                  <c:v>3.4502351014529815E-2</c:v>
                </c:pt>
                <c:pt idx="329">
                  <c:v>2.9475974896106042E-2</c:v>
                </c:pt>
                <c:pt idx="330">
                  <c:v>3.0267890112450124E-2</c:v>
                </c:pt>
                <c:pt idx="331">
                  <c:v>3.1216286156725642E-2</c:v>
                </c:pt>
                <c:pt idx="332">
                  <c:v>3.121163258144426E-2</c:v>
                </c:pt>
                <c:pt idx="333">
                  <c:v>3.215875491438349E-2</c:v>
                </c:pt>
                <c:pt idx="334">
                  <c:v>3.2422385334080296E-2</c:v>
                </c:pt>
                <c:pt idx="335">
                  <c:v>3.2964815928299598E-2</c:v>
                </c:pt>
                <c:pt idx="336">
                  <c:v>3.2852406394357665E-2</c:v>
                </c:pt>
                <c:pt idx="337">
                  <c:v>3.2732436371136146E-2</c:v>
                </c:pt>
                <c:pt idx="338">
                  <c:v>3.2117747887376369E-2</c:v>
                </c:pt>
                <c:pt idx="339">
                  <c:v>3.0295520123933377E-2</c:v>
                </c:pt>
                <c:pt idx="340">
                  <c:v>3.1176149814895276E-2</c:v>
                </c:pt>
                <c:pt idx="341">
                  <c:v>3.0729668759031291E-2</c:v>
                </c:pt>
                <c:pt idx="342">
                  <c:v>3.0444264552573843E-2</c:v>
                </c:pt>
                <c:pt idx="343">
                  <c:v>3.0729358111491935E-2</c:v>
                </c:pt>
                <c:pt idx="344">
                  <c:v>3.0706237955382385E-2</c:v>
                </c:pt>
                <c:pt idx="345">
                  <c:v>2.8765123206317376E-2</c:v>
                </c:pt>
                <c:pt idx="346">
                  <c:v>2.9492575539564463E-2</c:v>
                </c:pt>
                <c:pt idx="347">
                  <c:v>3.0408576430637751E-2</c:v>
                </c:pt>
                <c:pt idx="348">
                  <c:v>3.0837407405044218E-2</c:v>
                </c:pt>
                <c:pt idx="349">
                  <c:v>3.1524001462630971E-2</c:v>
                </c:pt>
                <c:pt idx="350">
                  <c:v>3.2197753362191134E-2</c:v>
                </c:pt>
                <c:pt idx="351">
                  <c:v>3.2626937618015446E-2</c:v>
                </c:pt>
                <c:pt idx="352">
                  <c:v>3.336579065848181E-2</c:v>
                </c:pt>
                <c:pt idx="353">
                  <c:v>3.4377099390480642E-2</c:v>
                </c:pt>
                <c:pt idx="354">
                  <c:v>3.5400629605767141E-2</c:v>
                </c:pt>
                <c:pt idx="355">
                  <c:v>3.368957922689203E-2</c:v>
                </c:pt>
                <c:pt idx="356">
                  <c:v>3.4617220283527539E-2</c:v>
                </c:pt>
                <c:pt idx="357">
                  <c:v>3.2182131747469457E-2</c:v>
                </c:pt>
                <c:pt idx="358">
                  <c:v>3.2379724570639271E-2</c:v>
                </c:pt>
                <c:pt idx="359">
                  <c:v>3.3302495042820575E-2</c:v>
                </c:pt>
                <c:pt idx="360">
                  <c:v>3.3608562107471193E-2</c:v>
                </c:pt>
                <c:pt idx="361">
                  <c:v>3.4504573131328986E-2</c:v>
                </c:pt>
                <c:pt idx="362">
                  <c:v>3.3852479864478979E-2</c:v>
                </c:pt>
                <c:pt idx="363">
                  <c:v>3.3036728263049056E-2</c:v>
                </c:pt>
                <c:pt idx="364">
                  <c:v>3.2085753487068859E-2</c:v>
                </c:pt>
                <c:pt idx="365">
                  <c:v>3.2557229763934221E-2</c:v>
                </c:pt>
                <c:pt idx="366">
                  <c:v>3.3491337430213527E-2</c:v>
                </c:pt>
                <c:pt idx="367">
                  <c:v>3.4539845684065394E-2</c:v>
                </c:pt>
                <c:pt idx="368">
                  <c:v>3.5623043786617015E-2</c:v>
                </c:pt>
                <c:pt idx="369">
                  <c:v>3.6719973498032098E-2</c:v>
                </c:pt>
                <c:pt idx="370">
                  <c:v>3.7610854705264332E-2</c:v>
                </c:pt>
                <c:pt idx="371">
                  <c:v>3.8446236426247234E-2</c:v>
                </c:pt>
                <c:pt idx="372">
                  <c:v>3.9620522780007869E-2</c:v>
                </c:pt>
                <c:pt idx="373">
                  <c:v>4.0676410750405664E-2</c:v>
                </c:pt>
                <c:pt idx="374">
                  <c:v>4.1702121560469228E-2</c:v>
                </c:pt>
                <c:pt idx="375">
                  <c:v>4.1608764275882511E-2</c:v>
                </c:pt>
                <c:pt idx="376">
                  <c:v>4.2915431525134926E-2</c:v>
                </c:pt>
                <c:pt idx="377">
                  <c:v>4.3974161635214115E-2</c:v>
                </c:pt>
                <c:pt idx="378">
                  <c:v>4.4846770408157585E-2</c:v>
                </c:pt>
                <c:pt idx="379">
                  <c:v>4.5903618469188751E-2</c:v>
                </c:pt>
                <c:pt idx="380">
                  <c:v>4.5947363039877835E-2</c:v>
                </c:pt>
                <c:pt idx="381">
                  <c:v>4.7290391206256159E-2</c:v>
                </c:pt>
                <c:pt idx="382">
                  <c:v>4.8421909565404757E-2</c:v>
                </c:pt>
                <c:pt idx="383">
                  <c:v>4.9857951531588375E-2</c:v>
                </c:pt>
                <c:pt idx="384">
                  <c:v>3.6210261692203628E-2</c:v>
                </c:pt>
                <c:pt idx="385">
                  <c:v>3.6382999630296196E-2</c:v>
                </c:pt>
                <c:pt idx="386">
                  <c:v>3.7001792780699705E-2</c:v>
                </c:pt>
                <c:pt idx="387">
                  <c:v>3.7029942118662479E-2</c:v>
                </c:pt>
                <c:pt idx="388">
                  <c:v>3.8189097787992711E-2</c:v>
                </c:pt>
                <c:pt idx="389">
                  <c:v>3.8997341695300149E-2</c:v>
                </c:pt>
                <c:pt idx="390">
                  <c:v>3.2823376854160084E-2</c:v>
                </c:pt>
                <c:pt idx="391">
                  <c:v>3.2976452254581984E-2</c:v>
                </c:pt>
                <c:pt idx="392">
                  <c:v>3.3839740289983544E-2</c:v>
                </c:pt>
                <c:pt idx="393">
                  <c:v>3.4598270500895124E-2</c:v>
                </c:pt>
                <c:pt idx="394">
                  <c:v>3.554634680344694E-2</c:v>
                </c:pt>
                <c:pt idx="395">
                  <c:v>3.6663257312908454E-2</c:v>
                </c:pt>
                <c:pt idx="396">
                  <c:v>2.9948655027710876E-2</c:v>
                </c:pt>
                <c:pt idx="397">
                  <c:v>3.0858948288230121E-2</c:v>
                </c:pt>
                <c:pt idx="398">
                  <c:v>3.0704758938553942E-2</c:v>
                </c:pt>
                <c:pt idx="399">
                  <c:v>3.0907879344882459E-2</c:v>
                </c:pt>
                <c:pt idx="400">
                  <c:v>3.1836197151755806E-2</c:v>
                </c:pt>
                <c:pt idx="401">
                  <c:v>3.2695055845795983E-2</c:v>
                </c:pt>
                <c:pt idx="402">
                  <c:v>3.3704124934124766E-2</c:v>
                </c:pt>
                <c:pt idx="403">
                  <c:v>3.4483064824542733E-2</c:v>
                </c:pt>
                <c:pt idx="404">
                  <c:v>3.5129763105650372E-2</c:v>
                </c:pt>
                <c:pt idx="405">
                  <c:v>3.5677826604418324E-2</c:v>
                </c:pt>
                <c:pt idx="406">
                  <c:v>3.4838679285799701E-2</c:v>
                </c:pt>
                <c:pt idx="407">
                  <c:v>3.5812250798360389E-2</c:v>
                </c:pt>
                <c:pt idx="408">
                  <c:v>3.5481620495862495E-2</c:v>
                </c:pt>
                <c:pt idx="409">
                  <c:v>3.6595549287198853E-2</c:v>
                </c:pt>
                <c:pt idx="410">
                  <c:v>3.6072657809930089E-2</c:v>
                </c:pt>
                <c:pt idx="411">
                  <c:v>3.6696415804201965E-2</c:v>
                </c:pt>
                <c:pt idx="412">
                  <c:v>3.6233829096862416E-2</c:v>
                </c:pt>
                <c:pt idx="413">
                  <c:v>3.6457386723643605E-2</c:v>
                </c:pt>
                <c:pt idx="414">
                  <c:v>3.3161956371639004E-2</c:v>
                </c:pt>
                <c:pt idx="415">
                  <c:v>2.4127042583170076E-2</c:v>
                </c:pt>
                <c:pt idx="416">
                  <c:v>2.4762346233144314E-2</c:v>
                </c:pt>
                <c:pt idx="417">
                  <c:v>2.5540410003903315E-2</c:v>
                </c:pt>
                <c:pt idx="418">
                  <c:v>2.634292150771176E-2</c:v>
                </c:pt>
                <c:pt idx="419">
                  <c:v>2.684408785581047E-2</c:v>
                </c:pt>
                <c:pt idx="420">
                  <c:v>2.7687341921816318E-2</c:v>
                </c:pt>
                <c:pt idx="421">
                  <c:v>2.8535828254949613E-2</c:v>
                </c:pt>
                <c:pt idx="422">
                  <c:v>2.7911666877835806E-2</c:v>
                </c:pt>
                <c:pt idx="423">
                  <c:v>2.8774654623115327E-2</c:v>
                </c:pt>
                <c:pt idx="424">
                  <c:v>2.7724993426391599E-2</c:v>
                </c:pt>
                <c:pt idx="425">
                  <c:v>2.8464091598158759E-2</c:v>
                </c:pt>
                <c:pt idx="426">
                  <c:v>2.8872775433227853E-2</c:v>
                </c:pt>
                <c:pt idx="427">
                  <c:v>2.9744970914232147E-2</c:v>
                </c:pt>
                <c:pt idx="428">
                  <c:v>3.0598459295730188E-2</c:v>
                </c:pt>
                <c:pt idx="429">
                  <c:v>2.610731630796196E-2</c:v>
                </c:pt>
                <c:pt idx="430">
                  <c:v>2.6693066024797093E-2</c:v>
                </c:pt>
                <c:pt idx="431">
                  <c:v>2.3853435851505105E-2</c:v>
                </c:pt>
                <c:pt idx="432">
                  <c:v>2.4590922849986825E-2</c:v>
                </c:pt>
                <c:pt idx="433">
                  <c:v>2.5363600295597057E-2</c:v>
                </c:pt>
                <c:pt idx="434">
                  <c:v>2.565511276228612E-2</c:v>
                </c:pt>
                <c:pt idx="435">
                  <c:v>2.5788605573286175E-2</c:v>
                </c:pt>
                <c:pt idx="436">
                  <c:v>2.6318098117676787E-2</c:v>
                </c:pt>
                <c:pt idx="437">
                  <c:v>2.7090607104392327E-2</c:v>
                </c:pt>
                <c:pt idx="438">
                  <c:v>2.79317391567823E-2</c:v>
                </c:pt>
                <c:pt idx="439">
                  <c:v>2.8639186476362932E-2</c:v>
                </c:pt>
                <c:pt idx="440">
                  <c:v>2.8925169110030083E-2</c:v>
                </c:pt>
                <c:pt idx="441">
                  <c:v>2.971824781958125E-2</c:v>
                </c:pt>
                <c:pt idx="442">
                  <c:v>3.0247220067952701E-2</c:v>
                </c:pt>
                <c:pt idx="443">
                  <c:v>3.0047325689188786E-2</c:v>
                </c:pt>
                <c:pt idx="444">
                  <c:v>3.0553195246080047E-2</c:v>
                </c:pt>
                <c:pt idx="445">
                  <c:v>2.8846396722942778E-2</c:v>
                </c:pt>
                <c:pt idx="446">
                  <c:v>2.9131172894632816E-2</c:v>
                </c:pt>
                <c:pt idx="447">
                  <c:v>2.9531227981982936E-2</c:v>
                </c:pt>
                <c:pt idx="448">
                  <c:v>2.9983272549946705E-2</c:v>
                </c:pt>
                <c:pt idx="449">
                  <c:v>2.9389085581355306E-2</c:v>
                </c:pt>
                <c:pt idx="450">
                  <c:v>2.9644187818207123E-2</c:v>
                </c:pt>
                <c:pt idx="451">
                  <c:v>2.8193850961793609E-2</c:v>
                </c:pt>
                <c:pt idx="452">
                  <c:v>2.9078830143952503E-2</c:v>
                </c:pt>
                <c:pt idx="453">
                  <c:v>2.9842049543187567E-2</c:v>
                </c:pt>
                <c:pt idx="454">
                  <c:v>2.5988692945450587E-2</c:v>
                </c:pt>
                <c:pt idx="455">
                  <c:v>2.4527047249071919E-2</c:v>
                </c:pt>
                <c:pt idx="456">
                  <c:v>2.4893369874517155E-2</c:v>
                </c:pt>
                <c:pt idx="457">
                  <c:v>2.4262238494839227E-2</c:v>
                </c:pt>
                <c:pt idx="458">
                  <c:v>2.496779322163839E-2</c:v>
                </c:pt>
                <c:pt idx="459">
                  <c:v>2.4521224083663275E-2</c:v>
                </c:pt>
                <c:pt idx="460">
                  <c:v>2.4103601181888416E-2</c:v>
                </c:pt>
                <c:pt idx="461">
                  <c:v>2.4860889586293195E-2</c:v>
                </c:pt>
                <c:pt idx="462">
                  <c:v>2.5583276064841974E-2</c:v>
                </c:pt>
                <c:pt idx="463">
                  <c:v>2.553725902346627E-2</c:v>
                </c:pt>
                <c:pt idx="464">
                  <c:v>2.6330627656071002E-2</c:v>
                </c:pt>
                <c:pt idx="465">
                  <c:v>2.7147556637894369E-2</c:v>
                </c:pt>
                <c:pt idx="466">
                  <c:v>2.7975139907713588E-2</c:v>
                </c:pt>
                <c:pt idx="467">
                  <c:v>2.8541332383721547E-2</c:v>
                </c:pt>
                <c:pt idx="468">
                  <c:v>2.927629007296511E-2</c:v>
                </c:pt>
                <c:pt idx="469">
                  <c:v>2.9994917829886836E-2</c:v>
                </c:pt>
                <c:pt idx="470">
                  <c:v>2.6759300436438219E-2</c:v>
                </c:pt>
                <c:pt idx="471">
                  <c:v>2.7594529687043602E-2</c:v>
                </c:pt>
                <c:pt idx="472">
                  <c:v>2.6318359199526506E-2</c:v>
                </c:pt>
                <c:pt idx="473">
                  <c:v>2.4273066948605738E-2</c:v>
                </c:pt>
                <c:pt idx="474">
                  <c:v>2.4406398546332836E-2</c:v>
                </c:pt>
                <c:pt idx="475">
                  <c:v>2.4597572142634479E-2</c:v>
                </c:pt>
                <c:pt idx="476">
                  <c:v>2.4788658126332637E-2</c:v>
                </c:pt>
                <c:pt idx="477">
                  <c:v>2.5258090819761155E-2</c:v>
                </c:pt>
                <c:pt idx="478">
                  <c:v>2.6020253083628996E-2</c:v>
                </c:pt>
                <c:pt idx="479">
                  <c:v>2.5647849899891672E-2</c:v>
                </c:pt>
                <c:pt idx="480">
                  <c:v>2.4007834964175898E-2</c:v>
                </c:pt>
                <c:pt idx="481">
                  <c:v>2.4362569877592853E-2</c:v>
                </c:pt>
                <c:pt idx="482">
                  <c:v>2.5128072189023454E-2</c:v>
                </c:pt>
                <c:pt idx="483">
                  <c:v>2.5904737168575675E-2</c:v>
                </c:pt>
                <c:pt idx="484">
                  <c:v>2.6625737205016126E-2</c:v>
                </c:pt>
                <c:pt idx="485">
                  <c:v>2.7458355599624E-2</c:v>
                </c:pt>
                <c:pt idx="486">
                  <c:v>2.8321131352838678E-2</c:v>
                </c:pt>
                <c:pt idx="487">
                  <c:v>2.9211016588074554E-2</c:v>
                </c:pt>
                <c:pt idx="488">
                  <c:v>2.9506197731316179E-2</c:v>
                </c:pt>
                <c:pt idx="489">
                  <c:v>3.0266989712128087E-2</c:v>
                </c:pt>
                <c:pt idx="490">
                  <c:v>3.0467352064524805E-2</c:v>
                </c:pt>
                <c:pt idx="491">
                  <c:v>3.131161459833811E-2</c:v>
                </c:pt>
                <c:pt idx="492">
                  <c:v>3.1532256179622895E-2</c:v>
                </c:pt>
                <c:pt idx="493">
                  <c:v>3.2517997092245884E-2</c:v>
                </c:pt>
                <c:pt idx="494">
                  <c:v>3.1019863843828065E-2</c:v>
                </c:pt>
                <c:pt idx="495">
                  <c:v>3.1719977478937282E-2</c:v>
                </c:pt>
                <c:pt idx="496">
                  <c:v>3.2709213635909812E-2</c:v>
                </c:pt>
                <c:pt idx="497">
                  <c:v>3.36859271573045E-2</c:v>
                </c:pt>
                <c:pt idx="498">
                  <c:v>3.1230130795934334E-2</c:v>
                </c:pt>
                <c:pt idx="499">
                  <c:v>3.2151960881344442E-2</c:v>
                </c:pt>
                <c:pt idx="500">
                  <c:v>3.2214878602258364E-2</c:v>
                </c:pt>
                <c:pt idx="501">
                  <c:v>3.1434285158944759E-2</c:v>
                </c:pt>
                <c:pt idx="502">
                  <c:v>3.2413698298143265E-2</c:v>
                </c:pt>
                <c:pt idx="503">
                  <c:v>3.3169289486517872E-2</c:v>
                </c:pt>
                <c:pt idx="504">
                  <c:v>3.4045617890575884E-2</c:v>
                </c:pt>
                <c:pt idx="505">
                  <c:v>2.9004233578562862E-2</c:v>
                </c:pt>
                <c:pt idx="506">
                  <c:v>2.9581824985944003E-2</c:v>
                </c:pt>
                <c:pt idx="507">
                  <c:v>3.0351228242700864E-2</c:v>
                </c:pt>
                <c:pt idx="508">
                  <c:v>3.1300924121024178E-2</c:v>
                </c:pt>
                <c:pt idx="509">
                  <c:v>3.2252700455564366E-2</c:v>
                </c:pt>
                <c:pt idx="510">
                  <c:v>3.2991971591492628E-2</c:v>
                </c:pt>
                <c:pt idx="511">
                  <c:v>3.3166919007339743E-2</c:v>
                </c:pt>
                <c:pt idx="512">
                  <c:v>3.4152119843907591E-2</c:v>
                </c:pt>
                <c:pt idx="513">
                  <c:v>3.4537898784049184E-2</c:v>
                </c:pt>
                <c:pt idx="514">
                  <c:v>3.3462571513307261E-2</c:v>
                </c:pt>
                <c:pt idx="515">
                  <c:v>3.1599341648382864E-2</c:v>
                </c:pt>
                <c:pt idx="516">
                  <c:v>3.0831824117876421E-2</c:v>
                </c:pt>
                <c:pt idx="517">
                  <c:v>3.0726051997965631E-2</c:v>
                </c:pt>
                <c:pt idx="518">
                  <c:v>3.110512431426344E-2</c:v>
                </c:pt>
                <c:pt idx="519">
                  <c:v>3.2080898085880022E-2</c:v>
                </c:pt>
                <c:pt idx="520">
                  <c:v>3.2823943620580838E-2</c:v>
                </c:pt>
                <c:pt idx="521">
                  <c:v>3.3044563153084287E-2</c:v>
                </c:pt>
                <c:pt idx="522">
                  <c:v>3.3899151963758339E-2</c:v>
                </c:pt>
                <c:pt idx="523">
                  <c:v>3.3811343738869459E-2</c:v>
                </c:pt>
                <c:pt idx="524">
                  <c:v>3.1460948692877869E-2</c:v>
                </c:pt>
                <c:pt idx="525">
                  <c:v>3.0970777153112049E-2</c:v>
                </c:pt>
                <c:pt idx="526">
                  <c:v>3.1943638420141682E-2</c:v>
                </c:pt>
                <c:pt idx="527">
                  <c:v>3.2828914292457212E-2</c:v>
                </c:pt>
                <c:pt idx="528">
                  <c:v>3.3819887991944443E-2</c:v>
                </c:pt>
                <c:pt idx="529">
                  <c:v>3.0773181669138887E-2</c:v>
                </c:pt>
                <c:pt idx="530">
                  <c:v>3.0142855538654593E-2</c:v>
                </c:pt>
                <c:pt idx="531">
                  <c:v>3.0721325325149908E-2</c:v>
                </c:pt>
                <c:pt idx="532">
                  <c:v>3.1650933398983852E-2</c:v>
                </c:pt>
                <c:pt idx="533">
                  <c:v>3.1641650992299042E-2</c:v>
                </c:pt>
                <c:pt idx="534">
                  <c:v>2.7356431370646517E-2</c:v>
                </c:pt>
                <c:pt idx="535">
                  <c:v>2.8114844573138346E-2</c:v>
                </c:pt>
                <c:pt idx="536">
                  <c:v>2.8997695698253324E-2</c:v>
                </c:pt>
                <c:pt idx="537">
                  <c:v>2.9391182619852543E-2</c:v>
                </c:pt>
                <c:pt idx="538">
                  <c:v>3.0154225602677682E-2</c:v>
                </c:pt>
                <c:pt idx="539">
                  <c:v>3.1010020052683517E-2</c:v>
                </c:pt>
                <c:pt idx="540">
                  <c:v>3.1152444357419207E-2</c:v>
                </c:pt>
                <c:pt idx="541">
                  <c:v>2.7484130173662781E-2</c:v>
                </c:pt>
                <c:pt idx="542">
                  <c:v>2.7561056824017133E-2</c:v>
                </c:pt>
                <c:pt idx="543">
                  <c:v>2.7464081422768745E-2</c:v>
                </c:pt>
                <c:pt idx="544">
                  <c:v>2.7478397596786153E-2</c:v>
                </c:pt>
                <c:pt idx="545">
                  <c:v>2.8341536564528261E-2</c:v>
                </c:pt>
                <c:pt idx="546">
                  <c:v>2.9208824276855356E-2</c:v>
                </c:pt>
                <c:pt idx="547">
                  <c:v>2.9865215534923162E-2</c:v>
                </c:pt>
                <c:pt idx="548">
                  <c:v>3.0231293631498235E-2</c:v>
                </c:pt>
                <c:pt idx="549">
                  <c:v>3.0982004437631404E-2</c:v>
                </c:pt>
                <c:pt idx="550">
                  <c:v>3.0987039068468364E-2</c:v>
                </c:pt>
                <c:pt idx="551">
                  <c:v>2.9860803630945919E-2</c:v>
                </c:pt>
                <c:pt idx="552">
                  <c:v>2.8321032652798644E-2</c:v>
                </c:pt>
                <c:pt idx="553">
                  <c:v>2.9193723718973524E-2</c:v>
                </c:pt>
                <c:pt idx="554">
                  <c:v>2.9967898702582471E-2</c:v>
                </c:pt>
                <c:pt idx="555">
                  <c:v>2.7241011668975863E-2</c:v>
                </c:pt>
                <c:pt idx="556">
                  <c:v>2.7114786170033291E-2</c:v>
                </c:pt>
                <c:pt idx="557">
                  <c:v>2.7663194350037775E-2</c:v>
                </c:pt>
                <c:pt idx="558">
                  <c:v>2.7521255152404223E-2</c:v>
                </c:pt>
                <c:pt idx="559">
                  <c:v>2.8385941274644701E-2</c:v>
                </c:pt>
                <c:pt idx="560">
                  <c:v>2.9119104085290681E-2</c:v>
                </c:pt>
                <c:pt idx="561">
                  <c:v>3.0033506704379802E-2</c:v>
                </c:pt>
                <c:pt idx="562">
                  <c:v>3.0281372097025593E-2</c:v>
                </c:pt>
                <c:pt idx="563">
                  <c:v>3.1224081993864394E-2</c:v>
                </c:pt>
                <c:pt idx="564">
                  <c:v>3.149919742131662E-2</c:v>
                </c:pt>
                <c:pt idx="565">
                  <c:v>3.227807616936542E-2</c:v>
                </c:pt>
                <c:pt idx="566">
                  <c:v>2.9128624527308224E-2</c:v>
                </c:pt>
                <c:pt idx="567">
                  <c:v>3.0043301548015964E-2</c:v>
                </c:pt>
                <c:pt idx="568">
                  <c:v>2.6613341454928996E-2</c:v>
                </c:pt>
                <c:pt idx="569">
                  <c:v>2.7425325721059511E-2</c:v>
                </c:pt>
                <c:pt idx="570">
                  <c:v>2.7679831120640659E-2</c:v>
                </c:pt>
                <c:pt idx="571">
                  <c:v>2.7103986930395119E-2</c:v>
                </c:pt>
                <c:pt idx="572">
                  <c:v>2.7955029046339404E-2</c:v>
                </c:pt>
                <c:pt idx="573">
                  <c:v>2.8685846395307288E-2</c:v>
                </c:pt>
                <c:pt idx="574">
                  <c:v>2.8177373179659064E-2</c:v>
                </c:pt>
                <c:pt idx="575">
                  <c:v>2.7707363062424068E-2</c:v>
                </c:pt>
                <c:pt idx="576">
                  <c:v>2.8391888341508732E-2</c:v>
                </c:pt>
                <c:pt idx="577">
                  <c:v>2.8819385611832119E-2</c:v>
                </c:pt>
                <c:pt idx="578">
                  <c:v>2.9344706424436436E-2</c:v>
                </c:pt>
                <c:pt idx="579">
                  <c:v>3.0179139670644537E-2</c:v>
                </c:pt>
                <c:pt idx="580">
                  <c:v>3.0991491936582103E-2</c:v>
                </c:pt>
                <c:pt idx="581">
                  <c:v>3.1544028792115188E-2</c:v>
                </c:pt>
                <c:pt idx="582">
                  <c:v>3.2499457278945577E-2</c:v>
                </c:pt>
                <c:pt idx="583">
                  <c:v>3.1803012074823125E-2</c:v>
                </c:pt>
                <c:pt idx="584">
                  <c:v>3.2801493481395147E-2</c:v>
                </c:pt>
                <c:pt idx="585">
                  <c:v>3.3819646033369115E-2</c:v>
                </c:pt>
                <c:pt idx="586">
                  <c:v>3.3858629359212626E-2</c:v>
                </c:pt>
                <c:pt idx="587">
                  <c:v>3.4868947172301129E-2</c:v>
                </c:pt>
                <c:pt idx="588">
                  <c:v>3.5753306422266616E-2</c:v>
                </c:pt>
                <c:pt idx="589">
                  <c:v>3.4715507040263362E-2</c:v>
                </c:pt>
                <c:pt idx="590">
                  <c:v>3.5776810115688763E-2</c:v>
                </c:pt>
                <c:pt idx="591">
                  <c:v>2.4386510073884128E-2</c:v>
                </c:pt>
                <c:pt idx="592">
                  <c:v>2.510224246966096E-2</c:v>
                </c:pt>
                <c:pt idx="593">
                  <c:v>2.5234617548799361E-2</c:v>
                </c:pt>
                <c:pt idx="594">
                  <c:v>2.3189424554042815E-2</c:v>
                </c:pt>
                <c:pt idx="595">
                  <c:v>2.292681711370375E-2</c:v>
                </c:pt>
                <c:pt idx="596">
                  <c:v>2.3514860174212504E-2</c:v>
                </c:pt>
                <c:pt idx="597">
                  <c:v>2.4134741680660755E-2</c:v>
                </c:pt>
                <c:pt idx="598">
                  <c:v>2.4674671243591711E-2</c:v>
                </c:pt>
                <c:pt idx="599">
                  <c:v>2.538904362666412E-2</c:v>
                </c:pt>
                <c:pt idx="600">
                  <c:v>2.6186568035025896E-2</c:v>
                </c:pt>
                <c:pt idx="601">
                  <c:v>2.7009158770378905E-2</c:v>
                </c:pt>
                <c:pt idx="602">
                  <c:v>2.7770214366948494E-2</c:v>
                </c:pt>
                <c:pt idx="603">
                  <c:v>2.8549582244503383E-2</c:v>
                </c:pt>
                <c:pt idx="604">
                  <c:v>2.9421902040667684E-2</c:v>
                </c:pt>
                <c:pt idx="605">
                  <c:v>3.0054450416556317E-2</c:v>
                </c:pt>
                <c:pt idx="606">
                  <c:v>3.0016360138784205E-2</c:v>
                </c:pt>
                <c:pt idx="607">
                  <c:v>3.0958742812658945E-2</c:v>
                </c:pt>
                <c:pt idx="608">
                  <c:v>3.1621481408789426E-2</c:v>
                </c:pt>
                <c:pt idx="609">
                  <c:v>2.6890914529540837E-2</c:v>
                </c:pt>
                <c:pt idx="610">
                  <c:v>2.7647640904476918E-2</c:v>
                </c:pt>
                <c:pt idx="611">
                  <c:v>2.8439109319860562E-2</c:v>
                </c:pt>
                <c:pt idx="612">
                  <c:v>2.9305803388452099E-2</c:v>
                </c:pt>
                <c:pt idx="613">
                  <c:v>2.9723310034282524E-2</c:v>
                </c:pt>
                <c:pt idx="614">
                  <c:v>2.8907222724071414E-2</c:v>
                </c:pt>
                <c:pt idx="615">
                  <c:v>2.8765972873132574E-2</c:v>
                </c:pt>
                <c:pt idx="616">
                  <c:v>2.8884347173623894E-2</c:v>
                </c:pt>
                <c:pt idx="617">
                  <c:v>2.9626153782325783E-2</c:v>
                </c:pt>
                <c:pt idx="618">
                  <c:v>3.0508231705047684E-2</c:v>
                </c:pt>
                <c:pt idx="619">
                  <c:v>3.0693994294942063E-2</c:v>
                </c:pt>
                <c:pt idx="620">
                  <c:v>3.1498153774427037E-2</c:v>
                </c:pt>
                <c:pt idx="621">
                  <c:v>3.2483544871296094E-2</c:v>
                </c:pt>
                <c:pt idx="622">
                  <c:v>3.3487519068435279E-2</c:v>
                </c:pt>
                <c:pt idx="623">
                  <c:v>3.398330849418435E-2</c:v>
                </c:pt>
                <c:pt idx="624">
                  <c:v>3.5032269304072189E-2</c:v>
                </c:pt>
                <c:pt idx="625">
                  <c:v>3.5792270372087064E-2</c:v>
                </c:pt>
                <c:pt idx="626">
                  <c:v>3.5547373185254305E-2</c:v>
                </c:pt>
                <c:pt idx="627">
                  <c:v>3.595920932613822E-2</c:v>
                </c:pt>
                <c:pt idx="628">
                  <c:v>3.6913976007477201E-2</c:v>
                </c:pt>
                <c:pt idx="629">
                  <c:v>3.7551619316698787E-2</c:v>
                </c:pt>
                <c:pt idx="630">
                  <c:v>3.8715783175592718E-2</c:v>
                </c:pt>
                <c:pt idx="631">
                  <c:v>3.992477467716915E-2</c:v>
                </c:pt>
                <c:pt idx="632">
                  <c:v>4.1099919936493381E-2</c:v>
                </c:pt>
                <c:pt idx="633">
                  <c:v>4.0097260952487522E-2</c:v>
                </c:pt>
                <c:pt idx="634">
                  <c:v>4.071660971163639E-2</c:v>
                </c:pt>
                <c:pt idx="635">
                  <c:v>4.0981078468270857E-2</c:v>
                </c:pt>
                <c:pt idx="636">
                  <c:v>4.2182015013660756E-2</c:v>
                </c:pt>
                <c:pt idx="637">
                  <c:v>4.3505091576966581E-2</c:v>
                </c:pt>
                <c:pt idx="638">
                  <c:v>4.4235322556628827E-2</c:v>
                </c:pt>
                <c:pt idx="639">
                  <c:v>4.5555515326835605E-2</c:v>
                </c:pt>
                <c:pt idx="640">
                  <c:v>4.649262001228005E-2</c:v>
                </c:pt>
                <c:pt idx="641">
                  <c:v>4.7915035536134409E-2</c:v>
                </c:pt>
                <c:pt idx="642">
                  <c:v>4.9063368496830261E-2</c:v>
                </c:pt>
                <c:pt idx="643">
                  <c:v>5.0536340580421932E-2</c:v>
                </c:pt>
                <c:pt idx="644">
                  <c:v>5.053835435345537E-2</c:v>
                </c:pt>
                <c:pt idx="645">
                  <c:v>5.1860682158424827E-2</c:v>
                </c:pt>
                <c:pt idx="646">
                  <c:v>5.3188527597276498E-2</c:v>
                </c:pt>
                <c:pt idx="647">
                  <c:v>5.471346032266082E-2</c:v>
                </c:pt>
                <c:pt idx="648">
                  <c:v>2.9325965940213666E-2</c:v>
                </c:pt>
                <c:pt idx="649">
                  <c:v>3.0209731581372606E-2</c:v>
                </c:pt>
                <c:pt idx="650">
                  <c:v>3.1157281786211913E-2</c:v>
                </c:pt>
                <c:pt idx="651">
                  <c:v>3.2135559089580532E-2</c:v>
                </c:pt>
                <c:pt idx="652">
                  <c:v>3.1938056361813773E-2</c:v>
                </c:pt>
                <c:pt idx="653">
                  <c:v>2.5693414433154222E-2</c:v>
                </c:pt>
                <c:pt idx="654">
                  <c:v>2.3177931101656821E-2</c:v>
                </c:pt>
                <c:pt idx="655">
                  <c:v>2.3347667320625664E-2</c:v>
                </c:pt>
                <c:pt idx="656">
                  <c:v>2.2885986963095351E-2</c:v>
                </c:pt>
                <c:pt idx="657">
                  <c:v>2.3605093410438368E-2</c:v>
                </c:pt>
                <c:pt idx="658">
                  <c:v>2.3697411119118487E-2</c:v>
                </c:pt>
                <c:pt idx="659">
                  <c:v>2.44242220979249E-2</c:v>
                </c:pt>
                <c:pt idx="660">
                  <c:v>2.5169890806861123E-2</c:v>
                </c:pt>
                <c:pt idx="661">
                  <c:v>2.5743095278178172E-2</c:v>
                </c:pt>
                <c:pt idx="662">
                  <c:v>2.613915214955221E-2</c:v>
                </c:pt>
                <c:pt idx="663">
                  <c:v>2.6849982100849507E-2</c:v>
                </c:pt>
                <c:pt idx="664">
                  <c:v>2.4180234865681702E-2</c:v>
                </c:pt>
                <c:pt idx="665">
                  <c:v>2.4608001623793105E-2</c:v>
                </c:pt>
                <c:pt idx="666">
                  <c:v>2.4928908843118099E-2</c:v>
                </c:pt>
                <c:pt idx="667">
                  <c:v>2.571195545622737E-2</c:v>
                </c:pt>
                <c:pt idx="668">
                  <c:v>2.626638698042387E-2</c:v>
                </c:pt>
                <c:pt idx="669">
                  <c:v>2.7090745729550867E-2</c:v>
                </c:pt>
                <c:pt idx="670">
                  <c:v>2.5859370958682567E-2</c:v>
                </c:pt>
                <c:pt idx="671">
                  <c:v>2.4034418051190626E-2</c:v>
                </c:pt>
                <c:pt idx="672">
                  <c:v>2.4789609467120131E-2</c:v>
                </c:pt>
                <c:pt idx="673">
                  <c:v>2.5568529940366902E-2</c:v>
                </c:pt>
                <c:pt idx="674">
                  <c:v>2.6327045142594555E-2</c:v>
                </c:pt>
                <c:pt idx="675">
                  <c:v>2.4305561960234381E-2</c:v>
                </c:pt>
                <c:pt idx="676">
                  <c:v>2.4991253530513565E-2</c:v>
                </c:pt>
                <c:pt idx="677">
                  <c:v>2.5776247797083065E-2</c:v>
                </c:pt>
                <c:pt idx="678">
                  <c:v>2.6369143806041818E-2</c:v>
                </c:pt>
                <c:pt idx="679">
                  <c:v>2.5483405791158192E-2</c:v>
                </c:pt>
                <c:pt idx="680">
                  <c:v>2.6100098836446924E-2</c:v>
                </c:pt>
                <c:pt idx="681">
                  <c:v>2.6634065625830695E-2</c:v>
                </c:pt>
                <c:pt idx="682">
                  <c:v>2.6836342893080709E-2</c:v>
                </c:pt>
                <c:pt idx="683">
                  <c:v>2.7364644758683297E-2</c:v>
                </c:pt>
                <c:pt idx="684">
                  <c:v>2.8101788519532385E-2</c:v>
                </c:pt>
                <c:pt idx="685">
                  <c:v>2.8788801678251055E-2</c:v>
                </c:pt>
                <c:pt idx="686">
                  <c:v>2.7446625077498139E-2</c:v>
                </c:pt>
                <c:pt idx="687">
                  <c:v>2.7679041816849922E-2</c:v>
                </c:pt>
                <c:pt idx="688">
                  <c:v>2.7591399287279227E-2</c:v>
                </c:pt>
                <c:pt idx="689">
                  <c:v>2.8234191252035787E-2</c:v>
                </c:pt>
                <c:pt idx="690">
                  <c:v>2.9114844137026294E-2</c:v>
                </c:pt>
                <c:pt idx="691">
                  <c:v>2.9791152711087465E-2</c:v>
                </c:pt>
                <c:pt idx="692">
                  <c:v>2.7249073781538243E-2</c:v>
                </c:pt>
                <c:pt idx="693">
                  <c:v>2.5621584410975753E-2</c:v>
                </c:pt>
                <c:pt idx="694">
                  <c:v>2.3681907727302515E-2</c:v>
                </c:pt>
                <c:pt idx="695">
                  <c:v>2.4371568248374904E-2</c:v>
                </c:pt>
                <c:pt idx="696">
                  <c:v>2.5115578570538567E-2</c:v>
                </c:pt>
                <c:pt idx="697">
                  <c:v>2.5888100878501016E-2</c:v>
                </c:pt>
                <c:pt idx="698">
                  <c:v>2.4793543441185971E-2</c:v>
                </c:pt>
                <c:pt idx="699">
                  <c:v>2.5572587460647885E-2</c:v>
                </c:pt>
                <c:pt idx="700">
                  <c:v>2.4906409450461679E-2</c:v>
                </c:pt>
                <c:pt idx="701">
                  <c:v>2.5588828573585198E-2</c:v>
                </c:pt>
                <c:pt idx="702">
                  <c:v>2.5545329789687803E-2</c:v>
                </c:pt>
                <c:pt idx="703">
                  <c:v>2.357667884551469E-2</c:v>
                </c:pt>
                <c:pt idx="704">
                  <c:v>2.3342570425443958E-2</c:v>
                </c:pt>
                <c:pt idx="705">
                  <c:v>2.3810492094235532E-2</c:v>
                </c:pt>
                <c:pt idx="706">
                  <c:v>2.396683826993155E-2</c:v>
                </c:pt>
                <c:pt idx="707">
                  <c:v>2.4706115406723503E-2</c:v>
                </c:pt>
                <c:pt idx="708">
                  <c:v>2.5481319634156202E-2</c:v>
                </c:pt>
                <c:pt idx="709">
                  <c:v>2.6140180347090348E-2</c:v>
                </c:pt>
                <c:pt idx="710">
                  <c:v>2.5931357909351228E-2</c:v>
                </c:pt>
                <c:pt idx="711">
                  <c:v>2.6734802456823414E-2</c:v>
                </c:pt>
                <c:pt idx="712">
                  <c:v>2.7548670829932578E-2</c:v>
                </c:pt>
                <c:pt idx="713">
                  <c:v>2.8209722317230058E-2</c:v>
                </c:pt>
                <c:pt idx="714">
                  <c:v>2.8489501269129643E-2</c:v>
                </c:pt>
                <c:pt idx="715">
                  <c:v>2.938245152317635E-2</c:v>
                </c:pt>
                <c:pt idx="716">
                  <c:v>3.0258387877103343E-2</c:v>
                </c:pt>
                <c:pt idx="717">
                  <c:v>3.1080816460562818E-2</c:v>
                </c:pt>
                <c:pt idx="718">
                  <c:v>3.1979465188907173E-2</c:v>
                </c:pt>
                <c:pt idx="719">
                  <c:v>3.1583318081998116E-2</c:v>
                </c:pt>
                <c:pt idx="720">
                  <c:v>2.659805358020894E-2</c:v>
                </c:pt>
                <c:pt idx="721">
                  <c:v>2.6194050894955866E-2</c:v>
                </c:pt>
                <c:pt idx="722">
                  <c:v>2.5610505523731116E-2</c:v>
                </c:pt>
                <c:pt idx="723">
                  <c:v>2.6304695164106905E-2</c:v>
                </c:pt>
                <c:pt idx="724">
                  <c:v>2.660449301974295E-2</c:v>
                </c:pt>
                <c:pt idx="725">
                  <c:v>2.7359376575623894E-2</c:v>
                </c:pt>
                <c:pt idx="726">
                  <c:v>2.8157805829660244E-2</c:v>
                </c:pt>
                <c:pt idx="727">
                  <c:v>2.6215982695102689E-2</c:v>
                </c:pt>
                <c:pt idx="728">
                  <c:v>2.6977967060057017E-2</c:v>
                </c:pt>
                <c:pt idx="729">
                  <c:v>2.6890712379461557E-2</c:v>
                </c:pt>
                <c:pt idx="730">
                  <c:v>2.7557282248807297E-2</c:v>
                </c:pt>
                <c:pt idx="731">
                  <c:v>2.8423094135691544E-2</c:v>
                </c:pt>
                <c:pt idx="732">
                  <c:v>2.9310520240652053E-2</c:v>
                </c:pt>
                <c:pt idx="733">
                  <c:v>2.9043012357827566E-2</c:v>
                </c:pt>
                <c:pt idx="734">
                  <c:v>2.8719921223794704E-2</c:v>
                </c:pt>
                <c:pt idx="735">
                  <c:v>2.8668669043754993E-2</c:v>
                </c:pt>
                <c:pt idx="736">
                  <c:v>2.9272698148759983E-2</c:v>
                </c:pt>
                <c:pt idx="737">
                  <c:v>3.0013464515374767E-2</c:v>
                </c:pt>
                <c:pt idx="738">
                  <c:v>3.0870433846584514E-2</c:v>
                </c:pt>
                <c:pt idx="739">
                  <c:v>3.0610544572249754E-2</c:v>
                </c:pt>
                <c:pt idx="740">
                  <c:v>2.8064634983715548E-2</c:v>
                </c:pt>
                <c:pt idx="741">
                  <c:v>2.8942490056065705E-2</c:v>
                </c:pt>
                <c:pt idx="742">
                  <c:v>2.4448974025092076E-2</c:v>
                </c:pt>
                <c:pt idx="743">
                  <c:v>2.4764949814144968E-2</c:v>
                </c:pt>
                <c:pt idx="744">
                  <c:v>2.4958524023459383E-2</c:v>
                </c:pt>
                <c:pt idx="745">
                  <c:v>2.5419875578793643E-2</c:v>
                </c:pt>
                <c:pt idx="746">
                  <c:v>2.6177060904062348E-2</c:v>
                </c:pt>
                <c:pt idx="747">
                  <c:v>2.6999576764509543E-2</c:v>
                </c:pt>
                <c:pt idx="748">
                  <c:v>2.7731860372619963E-2</c:v>
                </c:pt>
                <c:pt idx="749">
                  <c:v>2.81183379692167E-2</c:v>
                </c:pt>
                <c:pt idx="750">
                  <c:v>2.8930377030668003E-2</c:v>
                </c:pt>
                <c:pt idx="751">
                  <c:v>2.98373404857105E-2</c:v>
                </c:pt>
                <c:pt idx="752">
                  <c:v>2.9855593203124978E-2</c:v>
                </c:pt>
                <c:pt idx="753">
                  <c:v>3.0775285316604315E-2</c:v>
                </c:pt>
                <c:pt idx="754">
                  <c:v>3.1264933041653745E-2</c:v>
                </c:pt>
                <c:pt idx="755">
                  <c:v>3.1974137163449198E-2</c:v>
                </c:pt>
                <c:pt idx="756">
                  <c:v>3.2883725318006853E-2</c:v>
                </c:pt>
                <c:pt idx="757">
                  <c:v>3.3916331397837479E-2</c:v>
                </c:pt>
                <c:pt idx="758">
                  <c:v>3.2915004171241505E-2</c:v>
                </c:pt>
                <c:pt idx="759">
                  <c:v>3.0963859342480329E-2</c:v>
                </c:pt>
                <c:pt idx="760">
                  <c:v>3.1823402601669673E-2</c:v>
                </c:pt>
                <c:pt idx="761">
                  <c:v>3.2409901463219128E-2</c:v>
                </c:pt>
                <c:pt idx="762">
                  <c:v>3.3205621950317038E-2</c:v>
                </c:pt>
                <c:pt idx="763">
                  <c:v>3.4247877912060319E-2</c:v>
                </c:pt>
                <c:pt idx="764">
                  <c:v>3.5085252459061099E-2</c:v>
                </c:pt>
                <c:pt idx="765">
                  <c:v>3.4914904874059322E-2</c:v>
                </c:pt>
                <c:pt idx="766">
                  <c:v>3.5453673798351855E-2</c:v>
                </c:pt>
                <c:pt idx="767">
                  <c:v>3.6545937274810973E-2</c:v>
                </c:pt>
                <c:pt idx="768">
                  <c:v>3.7653813538186767E-2</c:v>
                </c:pt>
                <c:pt idx="769">
                  <c:v>3.8783751064397291E-2</c:v>
                </c:pt>
                <c:pt idx="770">
                  <c:v>3.9984718447571808E-2</c:v>
                </c:pt>
                <c:pt idx="771">
                  <c:v>4.106561030961365E-2</c:v>
                </c:pt>
                <c:pt idx="772">
                  <c:v>4.2193457202365503E-2</c:v>
                </c:pt>
                <c:pt idx="773">
                  <c:v>4.1663852707834993E-2</c:v>
                </c:pt>
                <c:pt idx="774">
                  <c:v>4.2864216867178881E-2</c:v>
                </c:pt>
                <c:pt idx="775">
                  <c:v>4.2461611494640027E-2</c:v>
                </c:pt>
                <c:pt idx="776">
                  <c:v>4.3766726970857206E-2</c:v>
                </c:pt>
                <c:pt idx="777">
                  <c:v>4.5120499130649111E-2</c:v>
                </c:pt>
                <c:pt idx="778">
                  <c:v>4.4661986996782033E-2</c:v>
                </c:pt>
                <c:pt idx="779">
                  <c:v>4.1351509137066998E-2</c:v>
                </c:pt>
                <c:pt idx="780">
                  <c:v>4.2156658419610367E-2</c:v>
                </c:pt>
                <c:pt idx="781">
                  <c:v>4.347389069405809E-2</c:v>
                </c:pt>
                <c:pt idx="782">
                  <c:v>4.3983357981134709E-2</c:v>
                </c:pt>
                <c:pt idx="783">
                  <c:v>3.9535351946478059E-2</c:v>
                </c:pt>
                <c:pt idx="784">
                  <c:v>3.342834473574309E-2</c:v>
                </c:pt>
                <c:pt idx="785">
                  <c:v>3.3981381912392451E-2</c:v>
                </c:pt>
                <c:pt idx="786">
                  <c:v>3.4196301036975178E-2</c:v>
                </c:pt>
                <c:pt idx="787">
                  <c:v>3.5108519983923822E-2</c:v>
                </c:pt>
                <c:pt idx="788">
                  <c:v>3.6184632103561321E-2</c:v>
                </c:pt>
                <c:pt idx="789">
                  <c:v>3.6844107008394779E-2</c:v>
                </c:pt>
                <c:pt idx="790">
                  <c:v>3.5874715372989766E-2</c:v>
                </c:pt>
                <c:pt idx="791">
                  <c:v>3.6676451750283952E-2</c:v>
                </c:pt>
                <c:pt idx="792">
                  <c:v>3.7707397422216071E-2</c:v>
                </c:pt>
                <c:pt idx="793">
                  <c:v>3.8812518981762925E-2</c:v>
                </c:pt>
                <c:pt idx="794">
                  <c:v>3.955337674396088E-2</c:v>
                </c:pt>
                <c:pt idx="795">
                  <c:v>4.0442437900980802E-2</c:v>
                </c:pt>
                <c:pt idx="796">
                  <c:v>4.0215370273503727E-2</c:v>
                </c:pt>
                <c:pt idx="797">
                  <c:v>3.9578591543623719E-2</c:v>
                </c:pt>
                <c:pt idx="798">
                  <c:v>4.0659969162191056E-2</c:v>
                </c:pt>
                <c:pt idx="799">
                  <c:v>4.061269395421245E-2</c:v>
                </c:pt>
                <c:pt idx="800">
                  <c:v>4.1684546229086426E-2</c:v>
                </c:pt>
                <c:pt idx="801">
                  <c:v>4.2974869830997561E-2</c:v>
                </c:pt>
                <c:pt idx="802">
                  <c:v>4.3213997728522968E-2</c:v>
                </c:pt>
                <c:pt idx="803">
                  <c:v>4.4284608001654666E-2</c:v>
                </c:pt>
                <c:pt idx="804">
                  <c:v>4.5596138199617317E-2</c:v>
                </c:pt>
                <c:pt idx="805">
                  <c:v>4.6107125593762233E-2</c:v>
                </c:pt>
                <c:pt idx="806">
                  <c:v>4.3939445232466637E-2</c:v>
                </c:pt>
                <c:pt idx="807">
                  <c:v>4.4463986069415831E-2</c:v>
                </c:pt>
                <c:pt idx="808">
                  <c:v>4.5460706581823496E-2</c:v>
                </c:pt>
                <c:pt idx="809">
                  <c:v>3.8780448798671811E-2</c:v>
                </c:pt>
                <c:pt idx="810">
                  <c:v>3.9224915273670342E-2</c:v>
                </c:pt>
                <c:pt idx="811">
                  <c:v>4.0128585930269751E-2</c:v>
                </c:pt>
                <c:pt idx="812">
                  <c:v>4.128375973406908E-2</c:v>
                </c:pt>
                <c:pt idx="813">
                  <c:v>3.4135095156797149E-2</c:v>
                </c:pt>
                <c:pt idx="814">
                  <c:v>3.512804700794863E-2</c:v>
                </c:pt>
                <c:pt idx="815">
                  <c:v>3.6010834919881184E-2</c:v>
                </c:pt>
                <c:pt idx="816">
                  <c:v>3.7121091940717547E-2</c:v>
                </c:pt>
                <c:pt idx="817">
                  <c:v>3.7871636986163207E-2</c:v>
                </c:pt>
                <c:pt idx="818">
                  <c:v>3.8862742361580466E-2</c:v>
                </c:pt>
                <c:pt idx="819">
                  <c:v>4.0066526785610762E-2</c:v>
                </c:pt>
                <c:pt idx="820">
                  <c:v>4.1262107505866133E-2</c:v>
                </c:pt>
                <c:pt idx="821">
                  <c:v>4.1175037508012609E-2</c:v>
                </c:pt>
                <c:pt idx="822">
                  <c:v>3.8600594917670247E-2</c:v>
                </c:pt>
                <c:pt idx="823">
                  <c:v>3.8101396081897429E-2</c:v>
                </c:pt>
                <c:pt idx="824">
                  <c:v>3.6988104987054016E-2</c:v>
                </c:pt>
                <c:pt idx="825">
                  <c:v>3.7180016679838446E-2</c:v>
                </c:pt>
                <c:pt idx="826">
                  <c:v>3.8299048838852316E-2</c:v>
                </c:pt>
                <c:pt idx="827">
                  <c:v>3.8126569722665232E-2</c:v>
                </c:pt>
                <c:pt idx="828">
                  <c:v>3.9058499903874895E-2</c:v>
                </c:pt>
                <c:pt idx="829">
                  <c:v>4.0267911425408177E-2</c:v>
                </c:pt>
                <c:pt idx="830">
                  <c:v>4.1525503952668047E-2</c:v>
                </c:pt>
                <c:pt idx="831">
                  <c:v>4.2830212627241418E-2</c:v>
                </c:pt>
                <c:pt idx="832">
                  <c:v>4.3651783430747042E-2</c:v>
                </c:pt>
                <c:pt idx="833">
                  <c:v>4.3165296575742473E-2</c:v>
                </c:pt>
                <c:pt idx="834">
                  <c:v>4.4474507155839574E-2</c:v>
                </c:pt>
                <c:pt idx="835">
                  <c:v>4.5842304861611102E-2</c:v>
                </c:pt>
                <c:pt idx="836">
                  <c:v>4.5140720495994872E-2</c:v>
                </c:pt>
                <c:pt idx="837">
                  <c:v>4.1163224385687765E-2</c:v>
                </c:pt>
                <c:pt idx="838">
                  <c:v>3.9930951913408633E-2</c:v>
                </c:pt>
                <c:pt idx="839">
                  <c:v>4.1002732117935266E-2</c:v>
                </c:pt>
                <c:pt idx="840">
                  <c:v>4.0169290388267533E-2</c:v>
                </c:pt>
                <c:pt idx="841">
                  <c:v>4.1047606169307353E-2</c:v>
                </c:pt>
                <c:pt idx="842">
                  <c:v>4.226869147611173E-2</c:v>
                </c:pt>
                <c:pt idx="843">
                  <c:v>4.3573210778841409E-2</c:v>
                </c:pt>
                <c:pt idx="844">
                  <c:v>4.4899713702252902E-2</c:v>
                </c:pt>
                <c:pt idx="845">
                  <c:v>4.545465943877719E-2</c:v>
                </c:pt>
                <c:pt idx="846">
                  <c:v>4.6409310324308825E-2</c:v>
                </c:pt>
                <c:pt idx="847">
                  <c:v>4.6973935785033574E-2</c:v>
                </c:pt>
                <c:pt idx="848">
                  <c:v>4.8391034829256614E-2</c:v>
                </c:pt>
                <c:pt idx="849">
                  <c:v>4.9693384531411443E-2</c:v>
                </c:pt>
                <c:pt idx="850">
                  <c:v>4.1935518171819459E-2</c:v>
                </c:pt>
                <c:pt idx="851">
                  <c:v>4.2460339098434038E-2</c:v>
                </c:pt>
                <c:pt idx="852">
                  <c:v>4.3582858780999344E-2</c:v>
                </c:pt>
                <c:pt idx="853">
                  <c:v>4.4307731626212737E-2</c:v>
                </c:pt>
                <c:pt idx="854">
                  <c:v>4.4465561589710025E-2</c:v>
                </c:pt>
                <c:pt idx="855">
                  <c:v>4.4954370857081136E-2</c:v>
                </c:pt>
                <c:pt idx="856">
                  <c:v>4.3955695963301213E-2</c:v>
                </c:pt>
                <c:pt idx="857">
                  <c:v>4.4615479596545493E-2</c:v>
                </c:pt>
                <c:pt idx="858">
                  <c:v>4.5960212173901144E-2</c:v>
                </c:pt>
                <c:pt idx="859">
                  <c:v>4.7349302305902424E-2</c:v>
                </c:pt>
                <c:pt idx="860">
                  <c:v>4.8396015167307689E-2</c:v>
                </c:pt>
                <c:pt idx="861">
                  <c:v>4.4992853689323736E-2</c:v>
                </c:pt>
                <c:pt idx="862">
                  <c:v>4.6294930763371447E-2</c:v>
                </c:pt>
                <c:pt idx="863">
                  <c:v>4.3862645329535696E-2</c:v>
                </c:pt>
                <c:pt idx="864">
                  <c:v>4.5082507842661546E-2</c:v>
                </c:pt>
                <c:pt idx="865">
                  <c:v>4.4990017534886004E-2</c:v>
                </c:pt>
                <c:pt idx="866">
                  <c:v>4.6067858291331802E-2</c:v>
                </c:pt>
                <c:pt idx="867">
                  <c:v>4.4993226741012311E-2</c:v>
                </c:pt>
                <c:pt idx="868">
                  <c:v>4.549917589741851E-2</c:v>
                </c:pt>
                <c:pt idx="869">
                  <c:v>3.9581828325565047E-2</c:v>
                </c:pt>
                <c:pt idx="870">
                  <c:v>4.0822560258833518E-2</c:v>
                </c:pt>
                <c:pt idx="871">
                  <c:v>4.0629901709206044E-2</c:v>
                </c:pt>
                <c:pt idx="872">
                  <c:v>4.1066776417398879E-2</c:v>
                </c:pt>
                <c:pt idx="873">
                  <c:v>4.2346366384844944E-2</c:v>
                </c:pt>
                <c:pt idx="874">
                  <c:v>4.3185195107858142E-2</c:v>
                </c:pt>
                <c:pt idx="875">
                  <c:v>4.3150121973080935E-2</c:v>
                </c:pt>
                <c:pt idx="876">
                  <c:v>4.4436644760077415E-2</c:v>
                </c:pt>
                <c:pt idx="877">
                  <c:v>4.5513342076614449E-2</c:v>
                </c:pt>
                <c:pt idx="878">
                  <c:v>4.6859525779853285E-2</c:v>
                </c:pt>
                <c:pt idx="879">
                  <c:v>4.3889555197267179E-2</c:v>
                </c:pt>
                <c:pt idx="880">
                  <c:v>4.4234308396331017E-2</c:v>
                </c:pt>
                <c:pt idx="881">
                  <c:v>4.5340925737595551E-2</c:v>
                </c:pt>
                <c:pt idx="882">
                  <c:v>4.5762051306545669E-2</c:v>
                </c:pt>
                <c:pt idx="883">
                  <c:v>4.7186174869893314E-2</c:v>
                </c:pt>
                <c:pt idx="884">
                  <c:v>4.5716487589392472E-2</c:v>
                </c:pt>
                <c:pt idx="885">
                  <c:v>4.4407853556714047E-2</c:v>
                </c:pt>
                <c:pt idx="886">
                  <c:v>4.5798127341590174E-2</c:v>
                </c:pt>
                <c:pt idx="887">
                  <c:v>4.1217520282723269E-2</c:v>
                </c:pt>
                <c:pt idx="888">
                  <c:v>4.1936193453401396E-2</c:v>
                </c:pt>
                <c:pt idx="889">
                  <c:v>4.1829005175423178E-2</c:v>
                </c:pt>
                <c:pt idx="890">
                  <c:v>4.2187784777045996E-2</c:v>
                </c:pt>
                <c:pt idx="891">
                  <c:v>4.2825051573286421E-2</c:v>
                </c:pt>
                <c:pt idx="892">
                  <c:v>4.4109451711330051E-2</c:v>
                </c:pt>
                <c:pt idx="893">
                  <c:v>4.5314121088515825E-2</c:v>
                </c:pt>
                <c:pt idx="894">
                  <c:v>4.532361969757933E-2</c:v>
                </c:pt>
                <c:pt idx="895">
                  <c:v>4.5388218015906159E-2</c:v>
                </c:pt>
                <c:pt idx="896">
                  <c:v>4.660032548508572E-2</c:v>
                </c:pt>
                <c:pt idx="897">
                  <c:v>4.7424185370038528E-2</c:v>
                </c:pt>
                <c:pt idx="898">
                  <c:v>4.8821506206189719E-2</c:v>
                </c:pt>
                <c:pt idx="899">
                  <c:v>4.9350405889541038E-2</c:v>
                </c:pt>
                <c:pt idx="900">
                  <c:v>5.0750608522506513E-2</c:v>
                </c:pt>
                <c:pt idx="901">
                  <c:v>5.2338736923771105E-2</c:v>
                </c:pt>
                <c:pt idx="902">
                  <c:v>5.3528647216909413E-2</c:v>
                </c:pt>
                <c:pt idx="903">
                  <c:v>5.4839648536673578E-2</c:v>
                </c:pt>
                <c:pt idx="904">
                  <c:v>5.6477870029772503E-2</c:v>
                </c:pt>
                <c:pt idx="905">
                  <c:v>5.7753567224369209E-2</c:v>
                </c:pt>
                <c:pt idx="906">
                  <c:v>5.8995059898392127E-2</c:v>
                </c:pt>
                <c:pt idx="907">
                  <c:v>6.0845743779164831E-2</c:v>
                </c:pt>
                <c:pt idx="908">
                  <c:v>6.1573835325000929E-2</c:v>
                </c:pt>
                <c:pt idx="909">
                  <c:v>4.7064917926062017E-2</c:v>
                </c:pt>
                <c:pt idx="910">
                  <c:v>4.3651916326238133E-2</c:v>
                </c:pt>
                <c:pt idx="911">
                  <c:v>4.4590613480422765E-2</c:v>
                </c:pt>
                <c:pt idx="912">
                  <c:v>4.5704405937662895E-2</c:v>
                </c:pt>
                <c:pt idx="913">
                  <c:v>4.6811856460881852E-2</c:v>
                </c:pt>
                <c:pt idx="914">
                  <c:v>4.5005396324364358E-2</c:v>
                </c:pt>
                <c:pt idx="915">
                  <c:v>4.6165653205400045E-2</c:v>
                </c:pt>
                <c:pt idx="916">
                  <c:v>4.432510098882738E-2</c:v>
                </c:pt>
                <c:pt idx="917">
                  <c:v>4.5650249997732102E-2</c:v>
                </c:pt>
                <c:pt idx="918">
                  <c:v>4.7011456998910399E-2</c:v>
                </c:pt>
                <c:pt idx="919">
                  <c:v>4.6854924293300133E-2</c:v>
                </c:pt>
                <c:pt idx="920">
                  <c:v>4.8252121802253529E-2</c:v>
                </c:pt>
                <c:pt idx="921">
                  <c:v>4.7456770611329913E-2</c:v>
                </c:pt>
                <c:pt idx="922">
                  <c:v>4.8874165118737919E-2</c:v>
                </c:pt>
                <c:pt idx="923">
                  <c:v>5.0284008038239153E-2</c:v>
                </c:pt>
                <c:pt idx="924">
                  <c:v>5.1727662481749592E-2</c:v>
                </c:pt>
                <c:pt idx="925">
                  <c:v>5.2215377433511678E-2</c:v>
                </c:pt>
                <c:pt idx="926">
                  <c:v>5.1581913021528619E-2</c:v>
                </c:pt>
                <c:pt idx="927">
                  <c:v>5.320268100599556E-2</c:v>
                </c:pt>
                <c:pt idx="928">
                  <c:v>5.4874375540419677E-2</c:v>
                </c:pt>
                <c:pt idx="929">
                  <c:v>5.6595234082360682E-2</c:v>
                </c:pt>
                <c:pt idx="930">
                  <c:v>5.8358736464837586E-2</c:v>
                </c:pt>
                <c:pt idx="931">
                  <c:v>6.0156508886479984E-2</c:v>
                </c:pt>
                <c:pt idx="932">
                  <c:v>6.1803029308436168E-2</c:v>
                </c:pt>
                <c:pt idx="933">
                  <c:v>6.3577761709746008E-2</c:v>
                </c:pt>
                <c:pt idx="934">
                  <c:v>6.556898161403879E-2</c:v>
                </c:pt>
                <c:pt idx="935">
                  <c:v>6.6176588859555893E-2</c:v>
                </c:pt>
                <c:pt idx="936">
                  <c:v>6.6854237645370213E-2</c:v>
                </c:pt>
                <c:pt idx="937">
                  <c:v>6.8041008099952144E-2</c:v>
                </c:pt>
                <c:pt idx="938">
                  <c:v>7.0174157684590732E-2</c:v>
                </c:pt>
                <c:pt idx="939">
                  <c:v>7.1033568968192587E-2</c:v>
                </c:pt>
                <c:pt idx="940">
                  <c:v>7.1863639941631918E-2</c:v>
                </c:pt>
                <c:pt idx="941">
                  <c:v>6.9407905947056606E-2</c:v>
                </c:pt>
                <c:pt idx="942">
                  <c:v>7.140812639483296E-2</c:v>
                </c:pt>
                <c:pt idx="943">
                  <c:v>7.3651252478319149E-2</c:v>
                </c:pt>
                <c:pt idx="944">
                  <c:v>7.5848515318695159E-2</c:v>
                </c:pt>
                <c:pt idx="945">
                  <c:v>7.7563532582995295E-2</c:v>
                </c:pt>
                <c:pt idx="946">
                  <c:v>7.8442139503808725E-2</c:v>
                </c:pt>
                <c:pt idx="947">
                  <c:v>8.0713234207737475E-2</c:v>
                </c:pt>
                <c:pt idx="948">
                  <c:v>8.3227437872682372E-2</c:v>
                </c:pt>
                <c:pt idx="949">
                  <c:v>8.4450246949511074E-2</c:v>
                </c:pt>
                <c:pt idx="950">
                  <c:v>8.2653206530278023E-2</c:v>
                </c:pt>
                <c:pt idx="951">
                  <c:v>8.4822289854735153E-2</c:v>
                </c:pt>
                <c:pt idx="952">
                  <c:v>8.6841048536887552E-2</c:v>
                </c:pt>
                <c:pt idx="953">
                  <c:v>8.9566101742015652E-2</c:v>
                </c:pt>
                <c:pt idx="954">
                  <c:v>8.8443787304423691E-2</c:v>
                </c:pt>
                <c:pt idx="955">
                  <c:v>8.9343018336642238E-2</c:v>
                </c:pt>
                <c:pt idx="956">
                  <c:v>7.982265482932123E-2</c:v>
                </c:pt>
                <c:pt idx="957">
                  <c:v>7.4678549286832346E-2</c:v>
                </c:pt>
                <c:pt idx="958">
                  <c:v>7.0912284990768265E-2</c:v>
                </c:pt>
                <c:pt idx="959">
                  <c:v>6.8265525391516035E-2</c:v>
                </c:pt>
                <c:pt idx="960">
                  <c:v>7.0013379107495152E-2</c:v>
                </c:pt>
                <c:pt idx="961">
                  <c:v>6.8954882893205616E-2</c:v>
                </c:pt>
                <c:pt idx="962">
                  <c:v>6.7578052152777804E-2</c:v>
                </c:pt>
                <c:pt idx="963">
                  <c:v>6.6127248073827569E-2</c:v>
                </c:pt>
                <c:pt idx="964">
                  <c:v>5.4057256052271706E-2</c:v>
                </c:pt>
                <c:pt idx="965">
                  <c:v>5.311013881789424E-2</c:v>
                </c:pt>
                <c:pt idx="966">
                  <c:v>5.4646596562571363E-2</c:v>
                </c:pt>
                <c:pt idx="967">
                  <c:v>4.5218551918212557E-2</c:v>
                </c:pt>
                <c:pt idx="968">
                  <c:v>4.663921104382264E-2</c:v>
                </c:pt>
                <c:pt idx="969">
                  <c:v>4.7572102266552348E-2</c:v>
                </c:pt>
                <c:pt idx="970">
                  <c:v>4.8539474631332E-2</c:v>
                </c:pt>
                <c:pt idx="971">
                  <c:v>4.4967100366997331E-2</c:v>
                </c:pt>
                <c:pt idx="972">
                  <c:v>4.2145714210976175E-2</c:v>
                </c:pt>
                <c:pt idx="973">
                  <c:v>3.8653763085382965E-2</c:v>
                </c:pt>
                <c:pt idx="974">
                  <c:v>3.8207593342041886E-2</c:v>
                </c:pt>
                <c:pt idx="975">
                  <c:v>3.4359552048366979E-2</c:v>
                </c:pt>
                <c:pt idx="976">
                  <c:v>3.5275857348314531E-2</c:v>
                </c:pt>
                <c:pt idx="977">
                  <c:v>3.6238863933536918E-2</c:v>
                </c:pt>
                <c:pt idx="978">
                  <c:v>3.1750670300759766E-2</c:v>
                </c:pt>
                <c:pt idx="979">
                  <c:v>3.2701340004512858E-2</c:v>
                </c:pt>
                <c:pt idx="980">
                  <c:v>3.3715815746069265E-2</c:v>
                </c:pt>
                <c:pt idx="981">
                  <c:v>3.4242390067703694E-2</c:v>
                </c:pt>
                <c:pt idx="982">
                  <c:v>3.5052258787062418E-2</c:v>
                </c:pt>
                <c:pt idx="983">
                  <c:v>3.5192431630558234E-2</c:v>
                </c:pt>
                <c:pt idx="984">
                  <c:v>3.6287625517533409E-2</c:v>
                </c:pt>
                <c:pt idx="985">
                  <c:v>3.6820335319928441E-2</c:v>
                </c:pt>
                <c:pt idx="986">
                  <c:v>3.7518153590332205E-2</c:v>
                </c:pt>
                <c:pt idx="987">
                  <c:v>3.3254754234145978E-2</c:v>
                </c:pt>
                <c:pt idx="988">
                  <c:v>3.2669912883102663E-2</c:v>
                </c:pt>
                <c:pt idx="989">
                  <c:v>3.3187701902885294E-2</c:v>
                </c:pt>
                <c:pt idx="990">
                  <c:v>3.3376614734133309E-2</c:v>
                </c:pt>
                <c:pt idx="991">
                  <c:v>3.4417961650866302E-2</c:v>
                </c:pt>
                <c:pt idx="992">
                  <c:v>3.5207804555399846E-2</c:v>
                </c:pt>
                <c:pt idx="993">
                  <c:v>3.5232032436900124E-2</c:v>
                </c:pt>
                <c:pt idx="994">
                  <c:v>3.605640406835274E-2</c:v>
                </c:pt>
                <c:pt idx="995">
                  <c:v>3.6864510001432878E-2</c:v>
                </c:pt>
                <c:pt idx="996">
                  <c:v>3.7827108184017411E-2</c:v>
                </c:pt>
                <c:pt idx="997">
                  <c:v>3.7327387919243837E-2</c:v>
                </c:pt>
                <c:pt idx="998">
                  <c:v>3.8472220360310533E-2</c:v>
                </c:pt>
                <c:pt idx="999">
                  <c:v>3.9176011062264517E-2</c:v>
                </c:pt>
                <c:pt idx="1000">
                  <c:v>3.9920216316667874E-2</c:v>
                </c:pt>
                <c:pt idx="1001">
                  <c:v>3.7941376249927078E-2</c:v>
                </c:pt>
                <c:pt idx="1002">
                  <c:v>3.3266471468930352E-2</c:v>
                </c:pt>
                <c:pt idx="1003">
                  <c:v>3.4311745455747902E-2</c:v>
                </c:pt>
                <c:pt idx="1004">
                  <c:v>3.4879526936789251E-2</c:v>
                </c:pt>
                <c:pt idx="1005">
                  <c:v>3.5898024417035046E-2</c:v>
                </c:pt>
                <c:pt idx="1006">
                  <c:v>3.6992734183120476E-2</c:v>
                </c:pt>
                <c:pt idx="1007">
                  <c:v>3.7740523653938832E-2</c:v>
                </c:pt>
                <c:pt idx="1008">
                  <c:v>3.8926377931216498E-2</c:v>
                </c:pt>
                <c:pt idx="1009">
                  <c:v>3.8683076289671624E-2</c:v>
                </c:pt>
                <c:pt idx="1010">
                  <c:v>3.9228882934705445E-2</c:v>
                </c:pt>
                <c:pt idx="1011">
                  <c:v>3.9499871524800619E-2</c:v>
                </c:pt>
                <c:pt idx="1012">
                  <c:v>3.8901226702030264E-2</c:v>
                </c:pt>
                <c:pt idx="1013">
                  <c:v>3.5652149034107745E-2</c:v>
                </c:pt>
                <c:pt idx="1014">
                  <c:v>3.6521405216339328E-2</c:v>
                </c:pt>
                <c:pt idx="1015">
                  <c:v>3.7220183277699659E-2</c:v>
                </c:pt>
                <c:pt idx="1016">
                  <c:v>3.6915624003239424E-2</c:v>
                </c:pt>
                <c:pt idx="1017">
                  <c:v>3.8073537061214732E-2</c:v>
                </c:pt>
                <c:pt idx="1018">
                  <c:v>3.9124033189348345E-2</c:v>
                </c:pt>
                <c:pt idx="1019">
                  <c:v>4.0350796227582489E-2</c:v>
                </c:pt>
                <c:pt idx="1020">
                  <c:v>4.1587136297842636E-2</c:v>
                </c:pt>
                <c:pt idx="1021">
                  <c:v>3.964193705672775E-2</c:v>
                </c:pt>
                <c:pt idx="1022">
                  <c:v>4.065430851234602E-2</c:v>
                </c:pt>
                <c:pt idx="1023">
                  <c:v>4.150357374994175E-2</c:v>
                </c:pt>
                <c:pt idx="1024">
                  <c:v>4.2175635352799133E-2</c:v>
                </c:pt>
                <c:pt idx="1025">
                  <c:v>4.079473860755576E-2</c:v>
                </c:pt>
                <c:pt idx="1026">
                  <c:v>4.1728841403341613E-2</c:v>
                </c:pt>
                <c:pt idx="1027">
                  <c:v>4.3008583062037177E-2</c:v>
                </c:pt>
                <c:pt idx="1028">
                  <c:v>2.8611876578644273E-2</c:v>
                </c:pt>
                <c:pt idx="1029">
                  <c:v>2.7521725695427535E-2</c:v>
                </c:pt>
                <c:pt idx="1030">
                  <c:v>2.5787931229181008E-2</c:v>
                </c:pt>
                <c:pt idx="1031">
                  <c:v>2.659822015287289E-2</c:v>
                </c:pt>
                <c:pt idx="1032">
                  <c:v>2.4924325462671312E-2</c:v>
                </c:pt>
                <c:pt idx="1033">
                  <c:v>2.4265548376803101E-2</c:v>
                </c:pt>
                <c:pt idx="1034">
                  <c:v>2.4875440336442387E-2</c:v>
                </c:pt>
                <c:pt idx="1035">
                  <c:v>2.5641987550814972E-2</c:v>
                </c:pt>
                <c:pt idx="1036">
                  <c:v>2.6408019941419912E-2</c:v>
                </c:pt>
                <c:pt idx="1037">
                  <c:v>2.7067881454549966E-2</c:v>
                </c:pt>
                <c:pt idx="1038">
                  <c:v>2.7359599001418117E-2</c:v>
                </c:pt>
                <c:pt idx="1039">
                  <c:v>2.8200690181604756E-2</c:v>
                </c:pt>
                <c:pt idx="1040">
                  <c:v>2.8416518520100131E-2</c:v>
                </c:pt>
                <c:pt idx="1041">
                  <c:v>2.9308258385456594E-2</c:v>
                </c:pt>
                <c:pt idx="1042">
                  <c:v>2.9902719756364993E-2</c:v>
                </c:pt>
                <c:pt idx="1043">
                  <c:v>2.9480696644255462E-2</c:v>
                </c:pt>
                <c:pt idx="1044">
                  <c:v>3.0339299482339797E-2</c:v>
                </c:pt>
                <c:pt idx="1045">
                  <c:v>3.0510832766924966E-2</c:v>
                </c:pt>
                <c:pt idx="1046">
                  <c:v>3.1373252165727526E-2</c:v>
                </c:pt>
                <c:pt idx="1047">
                  <c:v>3.1887835205551676E-2</c:v>
                </c:pt>
                <c:pt idx="1048">
                  <c:v>3.2819112086380185E-2</c:v>
                </c:pt>
                <c:pt idx="1049">
                  <c:v>3.2439552987445434E-2</c:v>
                </c:pt>
                <c:pt idx="1050">
                  <c:v>3.3292660751727918E-2</c:v>
                </c:pt>
                <c:pt idx="1051">
                  <c:v>3.3800359080518962E-2</c:v>
                </c:pt>
                <c:pt idx="1052">
                  <c:v>3.337869219340997E-2</c:v>
                </c:pt>
                <c:pt idx="1053">
                  <c:v>3.2263113488125023E-2</c:v>
                </c:pt>
                <c:pt idx="1054">
                  <c:v>3.2960971123826649E-2</c:v>
                </c:pt>
                <c:pt idx="1055">
                  <c:v>3.3800090942028779E-2</c:v>
                </c:pt>
                <c:pt idx="1056">
                  <c:v>3.4376823323302906E-2</c:v>
                </c:pt>
                <c:pt idx="1057">
                  <c:v>3.443071464234846E-2</c:v>
                </c:pt>
                <c:pt idx="1058">
                  <c:v>3.4638016024071107E-2</c:v>
                </c:pt>
                <c:pt idx="1059">
                  <c:v>3.5715378705314792E-2</c:v>
                </c:pt>
                <c:pt idx="1060">
                  <c:v>3.6781110992014074E-2</c:v>
                </c:pt>
                <c:pt idx="1061">
                  <c:v>3.7935295020948404E-2</c:v>
                </c:pt>
                <c:pt idx="1062">
                  <c:v>3.6803013502465551E-2</c:v>
                </c:pt>
                <c:pt idx="1063">
                  <c:v>3.709872643056681E-2</c:v>
                </c:pt>
                <c:pt idx="1064">
                  <c:v>3.6329138202803042E-2</c:v>
                </c:pt>
                <c:pt idx="1065">
                  <c:v>3.5060534726195317E-2</c:v>
                </c:pt>
                <c:pt idx="1066">
                  <c:v>3.6115633234774465E-2</c:v>
                </c:pt>
                <c:pt idx="1067">
                  <c:v>3.6889285064360407E-2</c:v>
                </c:pt>
                <c:pt idx="1068">
                  <c:v>3.7913667320578992E-2</c:v>
                </c:pt>
                <c:pt idx="1069">
                  <c:v>3.9104961991187071E-2</c:v>
                </c:pt>
                <c:pt idx="1070">
                  <c:v>3.7271456767155771E-2</c:v>
                </c:pt>
                <c:pt idx="1071">
                  <c:v>3.8278593715929926E-2</c:v>
                </c:pt>
                <c:pt idx="1072">
                  <c:v>3.8299258321350921E-2</c:v>
                </c:pt>
                <c:pt idx="1073">
                  <c:v>3.9502405773045278E-2</c:v>
                </c:pt>
                <c:pt idx="1074">
                  <c:v>4.0738467466770838E-2</c:v>
                </c:pt>
                <c:pt idx="1075">
                  <c:v>3.6812197582167687E-2</c:v>
                </c:pt>
                <c:pt idx="1076">
                  <c:v>3.7099402251679917E-2</c:v>
                </c:pt>
                <c:pt idx="1077">
                  <c:v>3.3094501852078788E-2</c:v>
                </c:pt>
                <c:pt idx="1078">
                  <c:v>3.1591158538150574E-2</c:v>
                </c:pt>
                <c:pt idx="1079">
                  <c:v>3.2412349030204124E-2</c:v>
                </c:pt>
                <c:pt idx="1080">
                  <c:v>3.3261788784685886E-2</c:v>
                </c:pt>
                <c:pt idx="1081">
                  <c:v>3.4118212474731555E-2</c:v>
                </c:pt>
                <c:pt idx="1082">
                  <c:v>3.0506952976809755E-2</c:v>
                </c:pt>
                <c:pt idx="1083">
                  <c:v>3.1134858177186607E-2</c:v>
                </c:pt>
                <c:pt idx="1084">
                  <c:v>3.2107599166626873E-2</c:v>
                </c:pt>
                <c:pt idx="1085">
                  <c:v>3.0014699964746681E-2</c:v>
                </c:pt>
                <c:pt idx="1086">
                  <c:v>3.0587191896818175E-2</c:v>
                </c:pt>
                <c:pt idx="1087">
                  <c:v>3.133961779111117E-2</c:v>
                </c:pt>
                <c:pt idx="1088">
                  <c:v>3.2286846322637952E-2</c:v>
                </c:pt>
                <c:pt idx="1089">
                  <c:v>3.3206653981375164E-2</c:v>
                </c:pt>
                <c:pt idx="1090">
                  <c:v>3.3541832616744219E-2</c:v>
                </c:pt>
                <c:pt idx="1091">
                  <c:v>3.3045337704571298E-2</c:v>
                </c:pt>
                <c:pt idx="1092">
                  <c:v>3.3617331499815405E-2</c:v>
                </c:pt>
                <c:pt idx="1093">
                  <c:v>3.4535870427947354E-2</c:v>
                </c:pt>
                <c:pt idx="1094">
                  <c:v>3.5615945372916992E-2</c:v>
                </c:pt>
                <c:pt idx="1095">
                  <c:v>3.6593879180322988E-2</c:v>
                </c:pt>
                <c:pt idx="1096">
                  <c:v>3.5602286432161762E-2</c:v>
                </c:pt>
                <c:pt idx="1097">
                  <c:v>3.672063674154117E-2</c:v>
                </c:pt>
                <c:pt idx="1098">
                  <c:v>3.7698702810722837E-2</c:v>
                </c:pt>
                <c:pt idx="1099">
                  <c:v>3.3909505865143671E-2</c:v>
                </c:pt>
                <c:pt idx="1100">
                  <c:v>3.4870168227735816E-2</c:v>
                </c:pt>
                <c:pt idx="1101">
                  <c:v>3.4765659098823475E-2</c:v>
                </c:pt>
                <c:pt idx="1102">
                  <c:v>3.4709807652200594E-2</c:v>
                </c:pt>
                <c:pt idx="1103">
                  <c:v>3.5719894713818812E-2</c:v>
                </c:pt>
                <c:pt idx="1104">
                  <c:v>3.6398353852782846E-2</c:v>
                </c:pt>
                <c:pt idx="1105">
                  <c:v>3.7377280986176369E-2</c:v>
                </c:pt>
                <c:pt idx="1106">
                  <c:v>3.8454420746757506E-2</c:v>
                </c:pt>
                <c:pt idx="1107">
                  <c:v>3.9372772979958649E-2</c:v>
                </c:pt>
                <c:pt idx="1108">
                  <c:v>4.0062150243051965E-2</c:v>
                </c:pt>
                <c:pt idx="1109">
                  <c:v>4.1271734336752276E-2</c:v>
                </c:pt>
                <c:pt idx="1110">
                  <c:v>4.2501628266588494E-2</c:v>
                </c:pt>
                <c:pt idx="1111">
                  <c:v>3.72807342776987E-2</c:v>
                </c:pt>
                <c:pt idx="1112">
                  <c:v>3.8252235054602374E-2</c:v>
                </c:pt>
                <c:pt idx="1113">
                  <c:v>3.912827224091367E-2</c:v>
                </c:pt>
                <c:pt idx="1114">
                  <c:v>3.9884158644833724E-2</c:v>
                </c:pt>
                <c:pt idx="1115">
                  <c:v>4.1115734185554989E-2</c:v>
                </c:pt>
                <c:pt idx="1116">
                  <c:v>4.0174437488840829E-2</c:v>
                </c:pt>
                <c:pt idx="1117">
                  <c:v>4.1434721974200298E-2</c:v>
                </c:pt>
                <c:pt idx="1118">
                  <c:v>4.0384233957777842E-2</c:v>
                </c:pt>
                <c:pt idx="1119">
                  <c:v>4.1554375365305068E-2</c:v>
                </c:pt>
                <c:pt idx="1120">
                  <c:v>4.2606897816735927E-2</c:v>
                </c:pt>
                <c:pt idx="1121">
                  <c:v>4.3536821553647277E-2</c:v>
                </c:pt>
                <c:pt idx="1122">
                  <c:v>3.9475356656315234E-2</c:v>
                </c:pt>
                <c:pt idx="1123">
                  <c:v>3.8918664395636245E-2</c:v>
                </c:pt>
                <c:pt idx="1124">
                  <c:v>3.9712203824874996E-2</c:v>
                </c:pt>
                <c:pt idx="1125">
                  <c:v>4.0911011167170122E-2</c:v>
                </c:pt>
                <c:pt idx="1126">
                  <c:v>4.2002202727649124E-2</c:v>
                </c:pt>
                <c:pt idx="1127">
                  <c:v>4.2972987166864346E-2</c:v>
                </c:pt>
                <c:pt idx="1128">
                  <c:v>3.8595414517569412E-2</c:v>
                </c:pt>
                <c:pt idx="1129">
                  <c:v>3.8090680998486504E-2</c:v>
                </c:pt>
                <c:pt idx="1130">
                  <c:v>3.9285413754923788E-2</c:v>
                </c:pt>
                <c:pt idx="1131">
                  <c:v>3.4838125538478475E-2</c:v>
                </c:pt>
                <c:pt idx="1132">
                  <c:v>3.5553283777811383E-2</c:v>
                </c:pt>
                <c:pt idx="1133">
                  <c:v>3.6557243415506903E-2</c:v>
                </c:pt>
                <c:pt idx="1134">
                  <c:v>3.7511981551442079E-2</c:v>
                </c:pt>
                <c:pt idx="1135">
                  <c:v>3.5890168718152093E-2</c:v>
                </c:pt>
                <c:pt idx="1136">
                  <c:v>3.6544068742770094E-2</c:v>
                </c:pt>
                <c:pt idx="1137">
                  <c:v>3.614144460713381E-2</c:v>
                </c:pt>
                <c:pt idx="1138">
                  <c:v>3.7263168366492384E-2</c:v>
                </c:pt>
                <c:pt idx="1139">
                  <c:v>3.7977125248311913E-2</c:v>
                </c:pt>
                <c:pt idx="1140">
                  <c:v>3.8241069375634297E-2</c:v>
                </c:pt>
                <c:pt idx="1141">
                  <c:v>3.9390965512394904E-2</c:v>
                </c:pt>
                <c:pt idx="1142">
                  <c:v>3.714003002991053E-2</c:v>
                </c:pt>
                <c:pt idx="1143">
                  <c:v>3.4962578996538388E-2</c:v>
                </c:pt>
                <c:pt idx="1144">
                  <c:v>3.6060263654282734E-2</c:v>
                </c:pt>
                <c:pt idx="1145">
                  <c:v>3.6175619547677153E-2</c:v>
                </c:pt>
                <c:pt idx="1146">
                  <c:v>3.723409851203989E-2</c:v>
                </c:pt>
                <c:pt idx="1147">
                  <c:v>3.8319331714170124E-2</c:v>
                </c:pt>
                <c:pt idx="1148">
                  <c:v>3.7821172107887595E-2</c:v>
                </c:pt>
                <c:pt idx="1149">
                  <c:v>3.7494497879503159E-2</c:v>
                </c:pt>
                <c:pt idx="1150">
                  <c:v>3.7878153146254638E-2</c:v>
                </c:pt>
                <c:pt idx="1151">
                  <c:v>3.902797143191087E-2</c:v>
                </c:pt>
                <c:pt idx="1152">
                  <c:v>3.8764757099060389E-2</c:v>
                </c:pt>
                <c:pt idx="1153">
                  <c:v>3.9792981428989696E-2</c:v>
                </c:pt>
                <c:pt idx="1154">
                  <c:v>3.3362605608902828E-2</c:v>
                </c:pt>
                <c:pt idx="1155">
                  <c:v>3.4091939539224195E-2</c:v>
                </c:pt>
                <c:pt idx="1156">
                  <c:v>3.1609497033924724E-2</c:v>
                </c:pt>
                <c:pt idx="1157">
                  <c:v>3.2507543624750737E-2</c:v>
                </c:pt>
                <c:pt idx="1158">
                  <c:v>3.3511751315157101E-2</c:v>
                </c:pt>
                <c:pt idx="1159">
                  <c:v>3.3427772351732311E-2</c:v>
                </c:pt>
                <c:pt idx="1160">
                  <c:v>3.4374559237385575E-2</c:v>
                </c:pt>
                <c:pt idx="1161">
                  <c:v>3.5353033075025381E-2</c:v>
                </c:pt>
                <c:pt idx="1162">
                  <c:v>3.646386941512917E-2</c:v>
                </c:pt>
                <c:pt idx="1163">
                  <c:v>3.7363502568028437E-2</c:v>
                </c:pt>
                <c:pt idx="1164">
                  <c:v>3.7650774133227052E-2</c:v>
                </c:pt>
                <c:pt idx="1165">
                  <c:v>3.7888616601823598E-2</c:v>
                </c:pt>
                <c:pt idx="1166">
                  <c:v>3.9046492136524953E-2</c:v>
                </c:pt>
                <c:pt idx="1167">
                  <c:v>3.9591271825661384E-2</c:v>
                </c:pt>
                <c:pt idx="1168">
                  <c:v>3.8634404813522275E-2</c:v>
                </c:pt>
                <c:pt idx="1169">
                  <c:v>3.4622553290582114E-2</c:v>
                </c:pt>
                <c:pt idx="1170">
                  <c:v>3.5683275421070172E-2</c:v>
                </c:pt>
                <c:pt idx="1171">
                  <c:v>3.6569977783809111E-2</c:v>
                </c:pt>
                <c:pt idx="1172">
                  <c:v>3.6314106746911913E-2</c:v>
                </c:pt>
                <c:pt idx="1173">
                  <c:v>3.7334084489419987E-2</c:v>
                </c:pt>
                <c:pt idx="1174">
                  <c:v>3.7889936147164627E-2</c:v>
                </c:pt>
                <c:pt idx="1175">
                  <c:v>3.811802314188445E-2</c:v>
                </c:pt>
                <c:pt idx="1176">
                  <c:v>3.5243203069518357E-2</c:v>
                </c:pt>
                <c:pt idx="1177">
                  <c:v>3.5889458810181393E-2</c:v>
                </c:pt>
                <c:pt idx="1178">
                  <c:v>3.6972167057404096E-2</c:v>
                </c:pt>
                <c:pt idx="1179">
                  <c:v>3.4867781738614392E-2</c:v>
                </c:pt>
                <c:pt idx="1180">
                  <c:v>3.5932105083934039E-2</c:v>
                </c:pt>
                <c:pt idx="1181">
                  <c:v>3.6946250538009651E-2</c:v>
                </c:pt>
                <c:pt idx="1182">
                  <c:v>3.808040122873721E-2</c:v>
                </c:pt>
                <c:pt idx="1183">
                  <c:v>3.879834031649692E-2</c:v>
                </c:pt>
                <c:pt idx="1184">
                  <c:v>3.99887472182325E-2</c:v>
                </c:pt>
                <c:pt idx="1185">
                  <c:v>4.0247335607301114E-2</c:v>
                </c:pt>
                <c:pt idx="1186">
                  <c:v>3.7493653242668089E-2</c:v>
                </c:pt>
                <c:pt idx="1187">
                  <c:v>3.7972189412887339E-2</c:v>
                </c:pt>
                <c:pt idx="1188">
                  <c:v>3.8874430147718138E-2</c:v>
                </c:pt>
                <c:pt idx="1189">
                  <c:v>4.006858690202765E-2</c:v>
                </c:pt>
                <c:pt idx="1190">
                  <c:v>4.0348169660918344E-2</c:v>
                </c:pt>
                <c:pt idx="1191">
                  <c:v>4.1551815435869728E-2</c:v>
                </c:pt>
                <c:pt idx="1192">
                  <c:v>4.2137242408688491E-2</c:v>
                </c:pt>
                <c:pt idx="1193">
                  <c:v>4.3032691762802132E-2</c:v>
                </c:pt>
                <c:pt idx="1194">
                  <c:v>4.437887741688494E-2</c:v>
                </c:pt>
                <c:pt idx="1195">
                  <c:v>4.565044458531281E-2</c:v>
                </c:pt>
                <c:pt idx="1196">
                  <c:v>4.6491102604222179E-2</c:v>
                </c:pt>
                <c:pt idx="1197">
                  <c:v>4.7951910973071388E-2</c:v>
                </c:pt>
                <c:pt idx="1198">
                  <c:v>4.9458619775212827E-2</c:v>
                </c:pt>
                <c:pt idx="1199">
                  <c:v>5.0995381751834282E-2</c:v>
                </c:pt>
                <c:pt idx="1200">
                  <c:v>5.2439347257524548E-2</c:v>
                </c:pt>
                <c:pt idx="1201">
                  <c:v>5.2253374400812354E-2</c:v>
                </c:pt>
                <c:pt idx="1202">
                  <c:v>5.2191714214949551E-2</c:v>
                </c:pt>
                <c:pt idx="1203">
                  <c:v>5.3734138667921399E-2</c:v>
                </c:pt>
                <c:pt idx="1204">
                  <c:v>5.4999164587223225E-2</c:v>
                </c:pt>
                <c:pt idx="1205">
                  <c:v>5.6056076742861345E-2</c:v>
                </c:pt>
                <c:pt idx="1206">
                  <c:v>5.7349009542828226E-2</c:v>
                </c:pt>
                <c:pt idx="1207">
                  <c:v>5.7990416934739851E-2</c:v>
                </c:pt>
                <c:pt idx="1208">
                  <c:v>5.8722889108821792E-2</c:v>
                </c:pt>
                <c:pt idx="1209">
                  <c:v>6.0107150399833519E-2</c:v>
                </c:pt>
                <c:pt idx="1210">
                  <c:v>4.7124666806296865E-2</c:v>
                </c:pt>
                <c:pt idx="1211">
                  <c:v>4.4319610565584804E-2</c:v>
                </c:pt>
                <c:pt idx="1212">
                  <c:v>4.5710627384073069E-2</c:v>
                </c:pt>
                <c:pt idx="1213">
                  <c:v>4.7146670280147115E-2</c:v>
                </c:pt>
                <c:pt idx="1214">
                  <c:v>4.1904160297729129E-2</c:v>
                </c:pt>
                <c:pt idx="1215">
                  <c:v>4.1742475473909989E-2</c:v>
                </c:pt>
                <c:pt idx="1216">
                  <c:v>4.3050976802317328E-2</c:v>
                </c:pt>
                <c:pt idx="1217">
                  <c:v>3.5544584802882598E-2</c:v>
                </c:pt>
                <c:pt idx="1218">
                  <c:v>3.5981966600904726E-2</c:v>
                </c:pt>
                <c:pt idx="1219">
                  <c:v>3.701839153351285E-2</c:v>
                </c:pt>
                <c:pt idx="1220">
                  <c:v>2.8302836782469493E-2</c:v>
                </c:pt>
                <c:pt idx="1221">
                  <c:v>2.9115341944922383E-2</c:v>
                </c:pt>
                <c:pt idx="1222">
                  <c:v>2.9299456063971586E-2</c:v>
                </c:pt>
                <c:pt idx="1223">
                  <c:v>3.0174964329979247E-2</c:v>
                </c:pt>
                <c:pt idx="1224">
                  <c:v>3.0302362246949519E-2</c:v>
                </c:pt>
                <c:pt idx="1225">
                  <c:v>2.9295801975612729E-2</c:v>
                </c:pt>
                <c:pt idx="1226">
                  <c:v>2.6133493818674476E-2</c:v>
                </c:pt>
                <c:pt idx="1227">
                  <c:v>2.6185126989261433E-2</c:v>
                </c:pt>
                <c:pt idx="1228">
                  <c:v>2.6283378044033308E-2</c:v>
                </c:pt>
                <c:pt idx="1229">
                  <c:v>2.7108096037080358E-2</c:v>
                </c:pt>
                <c:pt idx="1230">
                  <c:v>2.79579059828312E-2</c:v>
                </c:pt>
                <c:pt idx="1231">
                  <c:v>2.8697405192424582E-2</c:v>
                </c:pt>
                <c:pt idx="1232">
                  <c:v>2.948562206259888E-2</c:v>
                </c:pt>
                <c:pt idx="1233">
                  <c:v>3.0375094786857175E-2</c:v>
                </c:pt>
                <c:pt idx="1234">
                  <c:v>3.0863901720006772E-2</c:v>
                </c:pt>
                <c:pt idx="1235">
                  <c:v>3.178437966012055E-2</c:v>
                </c:pt>
                <c:pt idx="1236">
                  <c:v>3.266585197718367E-2</c:v>
                </c:pt>
                <c:pt idx="1237">
                  <c:v>3.369214913874493E-2</c:v>
                </c:pt>
                <c:pt idx="1238">
                  <c:v>3.4078150930642988E-2</c:v>
                </c:pt>
                <c:pt idx="1239">
                  <c:v>3.4163874125430531E-2</c:v>
                </c:pt>
                <c:pt idx="1240">
                  <c:v>3.4863907667122905E-2</c:v>
                </c:pt>
                <c:pt idx="1241">
                  <c:v>3.379007661093706E-2</c:v>
                </c:pt>
                <c:pt idx="1242">
                  <c:v>3.4793498481517228E-2</c:v>
                </c:pt>
                <c:pt idx="1243">
                  <c:v>3.4899520196270614E-2</c:v>
                </c:pt>
                <c:pt idx="1244">
                  <c:v>3.5886985751497708E-2</c:v>
                </c:pt>
                <c:pt idx="1245">
                  <c:v>3.6643956479559092E-2</c:v>
                </c:pt>
                <c:pt idx="1246">
                  <c:v>3.3183147955360426E-2</c:v>
                </c:pt>
                <c:pt idx="1247">
                  <c:v>3.1854030969598851E-2</c:v>
                </c:pt>
                <c:pt idx="1248">
                  <c:v>3.2779005884082356E-2</c:v>
                </c:pt>
                <c:pt idx="1249">
                  <c:v>3.3610233180958474E-2</c:v>
                </c:pt>
                <c:pt idx="1250">
                  <c:v>2.9067462023517284E-2</c:v>
                </c:pt>
                <c:pt idx="1251">
                  <c:v>2.8810180236047388E-2</c:v>
                </c:pt>
                <c:pt idx="1252">
                  <c:v>2.9661886453886725E-2</c:v>
                </c:pt>
                <c:pt idx="1253">
                  <c:v>3.0336035380221855E-2</c:v>
                </c:pt>
                <c:pt idx="1254">
                  <c:v>3.10445664696157E-2</c:v>
                </c:pt>
                <c:pt idx="1255">
                  <c:v>3.1443347379090568E-2</c:v>
                </c:pt>
                <c:pt idx="1256">
                  <c:v>3.1944489943700159E-2</c:v>
                </c:pt>
                <c:pt idx="1257">
                  <c:v>3.1689436365200482E-2</c:v>
                </c:pt>
                <c:pt idx="1258">
                  <c:v>3.1812247186358319E-2</c:v>
                </c:pt>
                <c:pt idx="1259">
                  <c:v>3.2796955639845062E-2</c:v>
                </c:pt>
                <c:pt idx="1260">
                  <c:v>3.3639518698340233E-2</c:v>
                </c:pt>
                <c:pt idx="1261">
                  <c:v>3.4218355253330536E-2</c:v>
                </c:pt>
                <c:pt idx="1262">
                  <c:v>3.4177638899994478E-2</c:v>
                </c:pt>
                <c:pt idx="1263">
                  <c:v>3.5251542884633592E-2</c:v>
                </c:pt>
                <c:pt idx="1264">
                  <c:v>3.6359190279864596E-2</c:v>
                </c:pt>
                <c:pt idx="1265">
                  <c:v>3.7463477449020427E-2</c:v>
                </c:pt>
                <c:pt idx="1266">
                  <c:v>3.8493958092784782E-2</c:v>
                </c:pt>
                <c:pt idx="1267">
                  <c:v>3.9652629172512215E-2</c:v>
                </c:pt>
                <c:pt idx="1268">
                  <c:v>4.0898564179512174E-2</c:v>
                </c:pt>
                <c:pt idx="1269">
                  <c:v>4.2183648015001532E-2</c:v>
                </c:pt>
                <c:pt idx="1270">
                  <c:v>4.2739521998460969E-2</c:v>
                </c:pt>
                <c:pt idx="1271">
                  <c:v>4.4067749596181205E-2</c:v>
                </c:pt>
                <c:pt idx="1272">
                  <c:v>4.2522195244744751E-2</c:v>
                </c:pt>
                <c:pt idx="1273">
                  <c:v>4.3779868487361089E-2</c:v>
                </c:pt>
                <c:pt idx="1274">
                  <c:v>4.5118730605036628E-2</c:v>
                </c:pt>
                <c:pt idx="1275">
                  <c:v>4.6432711576580521E-2</c:v>
                </c:pt>
                <c:pt idx="1276">
                  <c:v>4.5529042792716044E-2</c:v>
                </c:pt>
                <c:pt idx="1277">
                  <c:v>4.4533593043890742E-2</c:v>
                </c:pt>
                <c:pt idx="1278">
                  <c:v>4.5109349981859309E-2</c:v>
                </c:pt>
                <c:pt idx="1279">
                  <c:v>4.4293139816749358E-2</c:v>
                </c:pt>
                <c:pt idx="1280">
                  <c:v>4.5674645990719909E-2</c:v>
                </c:pt>
                <c:pt idx="1281">
                  <c:v>4.6561662042044823E-2</c:v>
                </c:pt>
                <c:pt idx="1282">
                  <c:v>4.7170874718662235E-2</c:v>
                </c:pt>
                <c:pt idx="1283">
                  <c:v>4.8451561819749314E-2</c:v>
                </c:pt>
                <c:pt idx="1284">
                  <c:v>4.9940733972293587E-2</c:v>
                </c:pt>
                <c:pt idx="1285">
                  <c:v>5.1359410471760757E-2</c:v>
                </c:pt>
                <c:pt idx="1286">
                  <c:v>5.0874201132803269E-2</c:v>
                </c:pt>
                <c:pt idx="1287">
                  <c:v>5.2401652081690689E-2</c:v>
                </c:pt>
                <c:pt idx="1288">
                  <c:v>5.3727060242784508E-2</c:v>
                </c:pt>
                <c:pt idx="1289">
                  <c:v>5.4373752234852815E-2</c:v>
                </c:pt>
                <c:pt idx="1290">
                  <c:v>5.4732832384239857E-2</c:v>
                </c:pt>
                <c:pt idx="1291">
                  <c:v>4.9880400529792729E-2</c:v>
                </c:pt>
                <c:pt idx="1292">
                  <c:v>5.1317993662900414E-2</c:v>
                </c:pt>
                <c:pt idx="1293">
                  <c:v>5.2856826508054129E-2</c:v>
                </c:pt>
                <c:pt idx="1294">
                  <c:v>5.4517420677289492E-2</c:v>
                </c:pt>
                <c:pt idx="1295">
                  <c:v>5.5800848654364452E-2</c:v>
                </c:pt>
                <c:pt idx="1296">
                  <c:v>5.7219772884780418E-2</c:v>
                </c:pt>
                <c:pt idx="1297">
                  <c:v>5.7771816901388197E-2</c:v>
                </c:pt>
                <c:pt idx="1298">
                  <c:v>5.9165920498272004E-2</c:v>
                </c:pt>
                <c:pt idx="1299">
                  <c:v>6.0976529890415791E-2</c:v>
                </c:pt>
                <c:pt idx="1300">
                  <c:v>6.2436705149486918E-2</c:v>
                </c:pt>
                <c:pt idx="1301">
                  <c:v>6.3543655354428255E-2</c:v>
                </c:pt>
                <c:pt idx="1302">
                  <c:v>5.0603327299099332E-2</c:v>
                </c:pt>
                <c:pt idx="1303">
                  <c:v>5.1752361862497952E-2</c:v>
                </c:pt>
                <c:pt idx="1304">
                  <c:v>5.0777409705010636E-2</c:v>
                </c:pt>
                <c:pt idx="1305">
                  <c:v>5.232787250684981E-2</c:v>
                </c:pt>
                <c:pt idx="1306">
                  <c:v>4.7225695043276346E-2</c:v>
                </c:pt>
                <c:pt idx="1307">
                  <c:v>4.7687455399611729E-2</c:v>
                </c:pt>
                <c:pt idx="1308">
                  <c:v>4.9175668901746621E-2</c:v>
                </c:pt>
                <c:pt idx="1309">
                  <c:v>4.9392318356923176E-2</c:v>
                </c:pt>
                <c:pt idx="1310">
                  <c:v>3.8228319600118042E-2</c:v>
                </c:pt>
                <c:pt idx="1311">
                  <c:v>3.5913045273570768E-2</c:v>
                </c:pt>
                <c:pt idx="1312">
                  <c:v>3.5831745175224541E-2</c:v>
                </c:pt>
                <c:pt idx="1313">
                  <c:v>3.6880676235018436E-2</c:v>
                </c:pt>
                <c:pt idx="1314">
                  <c:v>3.7780241041121661E-2</c:v>
                </c:pt>
                <c:pt idx="1315">
                  <c:v>3.8652183607388979E-2</c:v>
                </c:pt>
                <c:pt idx="1316">
                  <c:v>3.9115666000985705E-2</c:v>
                </c:pt>
                <c:pt idx="1317">
                  <c:v>4.0247656351902257E-2</c:v>
                </c:pt>
                <c:pt idx="1318">
                  <c:v>4.020356685866637E-2</c:v>
                </c:pt>
                <c:pt idx="1319">
                  <c:v>3.780264674783379E-2</c:v>
                </c:pt>
                <c:pt idx="1320">
                  <c:v>3.8772539670067108E-2</c:v>
                </c:pt>
                <c:pt idx="1321">
                  <c:v>3.9082499159799396E-2</c:v>
                </c:pt>
                <c:pt idx="1322">
                  <c:v>4.0155014325931167E-2</c:v>
                </c:pt>
                <c:pt idx="1323">
                  <c:v>4.0402818201379795E-2</c:v>
                </c:pt>
                <c:pt idx="1324">
                  <c:v>4.1666186758944887E-2</c:v>
                </c:pt>
                <c:pt idx="1325">
                  <c:v>4.2064322221338546E-2</c:v>
                </c:pt>
                <c:pt idx="1326">
                  <c:v>4.2354623521199668E-2</c:v>
                </c:pt>
                <c:pt idx="1327">
                  <c:v>4.1965066926287438E-2</c:v>
                </c:pt>
                <c:pt idx="1328">
                  <c:v>4.3268986138100429E-2</c:v>
                </c:pt>
                <c:pt idx="1329">
                  <c:v>4.4300330624910629E-2</c:v>
                </c:pt>
                <c:pt idx="1330">
                  <c:v>4.568984048554927E-2</c:v>
                </c:pt>
                <c:pt idx="1331">
                  <c:v>4.7044353681200413E-2</c:v>
                </c:pt>
                <c:pt idx="1332">
                  <c:v>4.0718522261523289E-2</c:v>
                </c:pt>
                <c:pt idx="1333">
                  <c:v>3.7921082106991556E-2</c:v>
                </c:pt>
                <c:pt idx="1334">
                  <c:v>3.9112490597354763E-2</c:v>
                </c:pt>
                <c:pt idx="1335">
                  <c:v>4.0245106099252241E-2</c:v>
                </c:pt>
                <c:pt idx="1336">
                  <c:v>4.1300588744310071E-2</c:v>
                </c:pt>
                <c:pt idx="1337">
                  <c:v>3.4021759204023193E-2</c:v>
                </c:pt>
                <c:pt idx="1338">
                  <c:v>3.3712477514900384E-2</c:v>
                </c:pt>
                <c:pt idx="1339">
                  <c:v>3.4770694601534605E-2</c:v>
                </c:pt>
                <c:pt idx="1340">
                  <c:v>3.5846553877009184E-2</c:v>
                </c:pt>
                <c:pt idx="1341">
                  <c:v>3.653004015161352E-2</c:v>
                </c:pt>
                <c:pt idx="1342">
                  <c:v>3.7641637070336513E-2</c:v>
                </c:pt>
                <c:pt idx="1343">
                  <c:v>3.7711947305692474E-2</c:v>
                </c:pt>
                <c:pt idx="1344">
                  <c:v>3.8513472582872604E-2</c:v>
                </c:pt>
                <c:pt idx="1345">
                  <c:v>3.9566457195532721E-2</c:v>
                </c:pt>
                <c:pt idx="1346">
                  <c:v>4.0162140563308385E-2</c:v>
                </c:pt>
                <c:pt idx="1347">
                  <c:v>4.0260014755197318E-2</c:v>
                </c:pt>
                <c:pt idx="1348">
                  <c:v>4.1146022227812974E-2</c:v>
                </c:pt>
                <c:pt idx="1349">
                  <c:v>4.2251488694084599E-2</c:v>
                </c:pt>
                <c:pt idx="1350">
                  <c:v>4.3487008244278903E-2</c:v>
                </c:pt>
                <c:pt idx="1351">
                  <c:v>4.4776585415180446E-2</c:v>
                </c:pt>
                <c:pt idx="1352">
                  <c:v>4.5360565034122342E-2</c:v>
                </c:pt>
                <c:pt idx="1353">
                  <c:v>4.6775487422935851E-2</c:v>
                </c:pt>
                <c:pt idx="1354">
                  <c:v>4.812051973224734E-2</c:v>
                </c:pt>
                <c:pt idx="1355">
                  <c:v>4.7366450746830838E-2</c:v>
                </c:pt>
                <c:pt idx="1356">
                  <c:v>4.8760668171606653E-2</c:v>
                </c:pt>
                <c:pt idx="1357">
                  <c:v>4.7391555774218386E-2</c:v>
                </c:pt>
                <c:pt idx="1358">
                  <c:v>4.808144438055361E-2</c:v>
                </c:pt>
                <c:pt idx="1359">
                  <c:v>4.9069877664489732E-2</c:v>
                </c:pt>
                <c:pt idx="1360">
                  <c:v>4.983618873717633E-2</c:v>
                </c:pt>
                <c:pt idx="1361">
                  <c:v>5.1108062995745718E-2</c:v>
                </c:pt>
                <c:pt idx="1362">
                  <c:v>5.2699879903144467E-2</c:v>
                </c:pt>
                <c:pt idx="1363">
                  <c:v>5.4174906402485679E-2</c:v>
                </c:pt>
                <c:pt idx="1364">
                  <c:v>5.5711590600807333E-2</c:v>
                </c:pt>
                <c:pt idx="1365">
                  <c:v>5.7334795628237276E-2</c:v>
                </c:pt>
                <c:pt idx="1366">
                  <c:v>4.9989784848533697E-2</c:v>
                </c:pt>
                <c:pt idx="1367">
                  <c:v>5.1440264582863458E-2</c:v>
                </c:pt>
                <c:pt idx="1368">
                  <c:v>5.3009646773768598E-2</c:v>
                </c:pt>
                <c:pt idx="1369">
                  <c:v>5.4334109175689912E-2</c:v>
                </c:pt>
                <c:pt idx="1370">
                  <c:v>5.1558048820132325E-2</c:v>
                </c:pt>
                <c:pt idx="1371">
                  <c:v>4.9619917122320625E-2</c:v>
                </c:pt>
                <c:pt idx="1372">
                  <c:v>4.6772744140314841E-2</c:v>
                </c:pt>
                <c:pt idx="1373">
                  <c:v>4.1456684162434941E-2</c:v>
                </c:pt>
                <c:pt idx="1374">
                  <c:v>3.9271895474828532E-2</c:v>
                </c:pt>
                <c:pt idx="1375">
                  <c:v>3.7697810135859107E-2</c:v>
                </c:pt>
                <c:pt idx="1376">
                  <c:v>3.8879220782861004E-2</c:v>
                </c:pt>
                <c:pt idx="1377">
                  <c:v>3.9645317248332326E-2</c:v>
                </c:pt>
                <c:pt idx="1378">
                  <c:v>4.0881633472897333E-2</c:v>
                </c:pt>
                <c:pt idx="1379">
                  <c:v>4.2063891959499507E-2</c:v>
                </c:pt>
                <c:pt idx="1380">
                  <c:v>4.3144974115124878E-2</c:v>
                </c:pt>
                <c:pt idx="1381">
                  <c:v>4.243350222036571E-2</c:v>
                </c:pt>
                <c:pt idx="1382">
                  <c:v>4.3652553895531895E-2</c:v>
                </c:pt>
                <c:pt idx="1383">
                  <c:v>4.4553871473129877E-2</c:v>
                </c:pt>
                <c:pt idx="1384">
                  <c:v>4.5759256411762886E-2</c:v>
                </c:pt>
                <c:pt idx="1385">
                  <c:v>4.7004903651830014E-2</c:v>
                </c:pt>
                <c:pt idx="1386">
                  <c:v>4.7850824179026856E-2</c:v>
                </c:pt>
                <c:pt idx="1387">
                  <c:v>4.9321347568059136E-2</c:v>
                </c:pt>
                <c:pt idx="1388">
                  <c:v>5.0848734588148065E-2</c:v>
                </c:pt>
                <c:pt idx="1389">
                  <c:v>5.2319911839639521E-2</c:v>
                </c:pt>
                <c:pt idx="1390">
                  <c:v>5.3639534579751347E-2</c:v>
                </c:pt>
                <c:pt idx="1391">
                  <c:v>5.5199192250454693E-2</c:v>
                </c:pt>
                <c:pt idx="1392">
                  <c:v>5.6040725961620456E-2</c:v>
                </c:pt>
                <c:pt idx="1393">
                  <c:v>5.7540989878942427E-2</c:v>
                </c:pt>
                <c:pt idx="1394">
                  <c:v>5.7914143917898855E-2</c:v>
                </c:pt>
                <c:pt idx="1395">
                  <c:v>5.9723013267912066E-2</c:v>
                </c:pt>
                <c:pt idx="1396">
                  <c:v>6.1589007725771652E-2</c:v>
                </c:pt>
                <c:pt idx="1397">
                  <c:v>6.3121428951884079E-2</c:v>
                </c:pt>
                <c:pt idx="1398">
                  <c:v>6.3123152625359433E-2</c:v>
                </c:pt>
                <c:pt idx="1399">
                  <c:v>6.4071077126997916E-2</c:v>
                </c:pt>
                <c:pt idx="1400">
                  <c:v>6.2659382630800745E-2</c:v>
                </c:pt>
                <c:pt idx="1401">
                  <c:v>6.4099175017817589E-2</c:v>
                </c:pt>
                <c:pt idx="1402">
                  <c:v>6.5706351541402169E-2</c:v>
                </c:pt>
                <c:pt idx="1403">
                  <c:v>6.7761464236765157E-2</c:v>
                </c:pt>
                <c:pt idx="1404">
                  <c:v>6.9839799903711253E-2</c:v>
                </c:pt>
                <c:pt idx="1405">
                  <c:v>7.199536484133566E-2</c:v>
                </c:pt>
                <c:pt idx="1406">
                  <c:v>7.3798620238058665E-2</c:v>
                </c:pt>
                <c:pt idx="1407">
                  <c:v>7.610128597156951E-2</c:v>
                </c:pt>
                <c:pt idx="1408">
                  <c:v>7.7490612621218702E-2</c:v>
                </c:pt>
                <c:pt idx="1409">
                  <c:v>7.0275690295349025E-2</c:v>
                </c:pt>
                <c:pt idx="1410">
                  <c:v>7.2450744433227937E-2</c:v>
                </c:pt>
                <c:pt idx="1411">
                  <c:v>7.2808275564307218E-2</c:v>
                </c:pt>
                <c:pt idx="1412">
                  <c:v>7.3373334772788443E-2</c:v>
                </c:pt>
                <c:pt idx="1413">
                  <c:v>7.4286056010290091E-2</c:v>
                </c:pt>
                <c:pt idx="1414">
                  <c:v>7.6595649261877952E-2</c:v>
                </c:pt>
                <c:pt idx="1415">
                  <c:v>7.4318206893041042E-2</c:v>
                </c:pt>
                <c:pt idx="1416">
                  <c:v>7.1948049673967035E-2</c:v>
                </c:pt>
                <c:pt idx="1417">
                  <c:v>7.4208747050300089E-2</c:v>
                </c:pt>
                <c:pt idx="1418">
                  <c:v>7.5097557371614901E-2</c:v>
                </c:pt>
                <c:pt idx="1419">
                  <c:v>7.7369992468172943E-2</c:v>
                </c:pt>
                <c:pt idx="1420">
                  <c:v>7.3804850831334756E-2</c:v>
                </c:pt>
                <c:pt idx="1421">
                  <c:v>7.4398375277414913E-2</c:v>
                </c:pt>
                <c:pt idx="1422">
                  <c:v>7.6713166654347714E-2</c:v>
                </c:pt>
                <c:pt idx="1423">
                  <c:v>7.9122810266573682E-2</c:v>
                </c:pt>
                <c:pt idx="1424">
                  <c:v>8.1572206617250578E-2</c:v>
                </c:pt>
                <c:pt idx="1425">
                  <c:v>8.4016779158514729E-2</c:v>
                </c:pt>
                <c:pt idx="1426">
                  <c:v>8.6631069091619828E-2</c:v>
                </c:pt>
                <c:pt idx="1427">
                  <c:v>7.8235558830493726E-2</c:v>
                </c:pt>
                <c:pt idx="1428">
                  <c:v>8.020710234079613E-2</c:v>
                </c:pt>
                <c:pt idx="1429">
                  <c:v>8.1490673378977502E-2</c:v>
                </c:pt>
                <c:pt idx="1430">
                  <c:v>7.9865948898727293E-2</c:v>
                </c:pt>
                <c:pt idx="1431">
                  <c:v>8.1483087736904117E-2</c:v>
                </c:pt>
                <c:pt idx="1432">
                  <c:v>8.3265920011714845E-2</c:v>
                </c:pt>
                <c:pt idx="1433">
                  <c:v>8.4614536518499067E-2</c:v>
                </c:pt>
                <c:pt idx="1434">
                  <c:v>8.6142111971665186E-2</c:v>
                </c:pt>
                <c:pt idx="1435">
                  <c:v>8.4563230099344813E-2</c:v>
                </c:pt>
                <c:pt idx="1436">
                  <c:v>8.5554575168388047E-2</c:v>
                </c:pt>
                <c:pt idx="1437">
                  <c:v>8.5773197940709617E-2</c:v>
                </c:pt>
                <c:pt idx="1438">
                  <c:v>8.8468298709475646E-2</c:v>
                </c:pt>
                <c:pt idx="1439">
                  <c:v>9.0314942048283317E-2</c:v>
                </c:pt>
                <c:pt idx="1440">
                  <c:v>8.8486233664950911E-2</c:v>
                </c:pt>
                <c:pt idx="1441">
                  <c:v>8.9998299073361834E-2</c:v>
                </c:pt>
                <c:pt idx="1442">
                  <c:v>8.9594181947781015E-2</c:v>
                </c:pt>
                <c:pt idx="1443">
                  <c:v>9.2211901518507486E-2</c:v>
                </c:pt>
                <c:pt idx="1444">
                  <c:v>9.5015075051243431E-2</c:v>
                </c:pt>
                <c:pt idx="1445">
                  <c:v>9.7965137658448581E-2</c:v>
                </c:pt>
                <c:pt idx="1446">
                  <c:v>9.7116865656793519E-2</c:v>
                </c:pt>
                <c:pt idx="1447">
                  <c:v>0.10002736873678734</c:v>
                </c:pt>
                <c:pt idx="1448">
                  <c:v>9.7702341886828289E-2</c:v>
                </c:pt>
                <c:pt idx="1449">
                  <c:v>0.10074227601052958</c:v>
                </c:pt>
                <c:pt idx="1450">
                  <c:v>9.8403504182949214E-2</c:v>
                </c:pt>
                <c:pt idx="1451">
                  <c:v>0.10122197350430191</c:v>
                </c:pt>
                <c:pt idx="1452">
                  <c:v>0.10440249405437031</c:v>
                </c:pt>
                <c:pt idx="1453">
                  <c:v>0.10768295052799004</c:v>
                </c:pt>
                <c:pt idx="1454">
                  <c:v>0.10881872898880314</c:v>
                </c:pt>
                <c:pt idx="1455">
                  <c:v>0.11222091971237584</c:v>
                </c:pt>
                <c:pt idx="1456">
                  <c:v>0.11542284832964564</c:v>
                </c:pt>
                <c:pt idx="1457">
                  <c:v>0.10409062917185596</c:v>
                </c:pt>
                <c:pt idx="1458">
                  <c:v>0.10731875513071946</c:v>
                </c:pt>
                <c:pt idx="1459">
                  <c:v>0.11062892927750846</c:v>
                </c:pt>
                <c:pt idx="1460">
                  <c:v>0.11089566241378823</c:v>
                </c:pt>
                <c:pt idx="1461">
                  <c:v>0.1137096886171988</c:v>
                </c:pt>
                <c:pt idx="1462">
                  <c:v>0.11727749661593645</c:v>
                </c:pt>
                <c:pt idx="1463">
                  <c:v>0.11967722890509315</c:v>
                </c:pt>
                <c:pt idx="1464">
                  <c:v>0.12334570574425444</c:v>
                </c:pt>
                <c:pt idx="1465">
                  <c:v>0.12348983145197859</c:v>
                </c:pt>
                <c:pt idx="1466">
                  <c:v>0.10700136496311072</c:v>
                </c:pt>
                <c:pt idx="1467">
                  <c:v>0.11032474905382794</c:v>
                </c:pt>
                <c:pt idx="1468">
                  <c:v>0.11086736897985819</c:v>
                </c:pt>
                <c:pt idx="1469">
                  <c:v>0.11435055239416607</c:v>
                </c:pt>
                <c:pt idx="1470">
                  <c:v>0.11319565748048957</c:v>
                </c:pt>
                <c:pt idx="1471">
                  <c:v>0.11612078843870126</c:v>
                </c:pt>
                <c:pt idx="1472">
                  <c:v>9.2684404352906785E-2</c:v>
                </c:pt>
                <c:pt idx="1473">
                  <c:v>9.5240539092263876E-2</c:v>
                </c:pt>
                <c:pt idx="1474">
                  <c:v>7.9450197928240748E-2</c:v>
                </c:pt>
                <c:pt idx="1475">
                  <c:v>7.8945605894537793E-2</c:v>
                </c:pt>
                <c:pt idx="1476">
                  <c:v>7.9100760930691572E-2</c:v>
                </c:pt>
                <c:pt idx="1477">
                  <c:v>4.2171864327242646E-2</c:v>
                </c:pt>
                <c:pt idx="1478">
                  <c:v>4.3149562591102031E-2</c:v>
                </c:pt>
                <c:pt idx="1479">
                  <c:v>4.2408423632656268E-2</c:v>
                </c:pt>
                <c:pt idx="1480">
                  <c:v>4.0187754696182673E-2</c:v>
                </c:pt>
                <c:pt idx="1481">
                  <c:v>4.0894332673121619E-2</c:v>
                </c:pt>
                <c:pt idx="1482">
                  <c:v>4.1400250093326638E-2</c:v>
                </c:pt>
                <c:pt idx="1483">
                  <c:v>4.2125286668112834E-2</c:v>
                </c:pt>
                <c:pt idx="1484">
                  <c:v>4.1489534031075345E-2</c:v>
                </c:pt>
                <c:pt idx="1485">
                  <c:v>4.2707413183418287E-2</c:v>
                </c:pt>
                <c:pt idx="1486">
                  <c:v>4.3647553381246103E-2</c:v>
                </c:pt>
                <c:pt idx="1487">
                  <c:v>3.5799516953994151E-2</c:v>
                </c:pt>
                <c:pt idx="1488">
                  <c:v>3.4895434227351745E-2</c:v>
                </c:pt>
                <c:pt idx="1489">
                  <c:v>3.5846054590244057E-2</c:v>
                </c:pt>
                <c:pt idx="1490">
                  <c:v>3.6967013585411691E-2</c:v>
                </c:pt>
                <c:pt idx="1491">
                  <c:v>3.6334253154379742E-2</c:v>
                </c:pt>
                <c:pt idx="1492">
                  <c:v>3.7025649113120285E-2</c:v>
                </c:pt>
                <c:pt idx="1493">
                  <c:v>3.787849542113067E-2</c:v>
                </c:pt>
                <c:pt idx="1494">
                  <c:v>3.8407360109052595E-2</c:v>
                </c:pt>
                <c:pt idx="1495">
                  <c:v>2.9314117681694118E-2</c:v>
                </c:pt>
                <c:pt idx="1496">
                  <c:v>2.9883504513316606E-2</c:v>
                </c:pt>
                <c:pt idx="1497">
                  <c:v>2.9770756665855047E-2</c:v>
                </c:pt>
                <c:pt idx="1498">
                  <c:v>2.7107713657817795E-2</c:v>
                </c:pt>
                <c:pt idx="1499">
                  <c:v>2.794542314738185E-2</c:v>
                </c:pt>
                <c:pt idx="1500">
                  <c:v>2.5887182318559836E-2</c:v>
                </c:pt>
                <c:pt idx="1501">
                  <c:v>2.639765258783314E-2</c:v>
                </c:pt>
                <c:pt idx="1502">
                  <c:v>2.7224655325392522E-2</c:v>
                </c:pt>
                <c:pt idx="1503">
                  <c:v>2.586951541971037E-2</c:v>
                </c:pt>
                <c:pt idx="1504">
                  <c:v>2.521375157152313E-2</c:v>
                </c:pt>
                <c:pt idx="1505">
                  <c:v>2.5980818029211115E-2</c:v>
                </c:pt>
                <c:pt idx="1506">
                  <c:v>2.4598769205364635E-2</c:v>
                </c:pt>
                <c:pt idx="1507">
                  <c:v>2.4016607857314066E-2</c:v>
                </c:pt>
                <c:pt idx="1508">
                  <c:v>2.3994213974293778E-2</c:v>
                </c:pt>
                <c:pt idx="1509">
                  <c:v>2.204406585949131E-2</c:v>
                </c:pt>
                <c:pt idx="1510">
                  <c:v>2.2592945968700942E-2</c:v>
                </c:pt>
                <c:pt idx="1511">
                  <c:v>2.309401168793351E-2</c:v>
                </c:pt>
                <c:pt idx="1512">
                  <c:v>2.3146326065431079E-2</c:v>
                </c:pt>
                <c:pt idx="1513">
                  <c:v>2.3709040607952765E-2</c:v>
                </c:pt>
                <c:pt idx="1514">
                  <c:v>2.3958647655433686E-2</c:v>
                </c:pt>
                <c:pt idx="1515">
                  <c:v>2.2406097881206295E-2</c:v>
                </c:pt>
                <c:pt idx="1516">
                  <c:v>2.2842559337306754E-2</c:v>
                </c:pt>
                <c:pt idx="1517">
                  <c:v>2.2469500135978419E-2</c:v>
                </c:pt>
                <c:pt idx="1518">
                  <c:v>2.3036980870966998E-2</c:v>
                </c:pt>
                <c:pt idx="1519">
                  <c:v>2.2623668224570511E-2</c:v>
                </c:pt>
                <c:pt idx="1520">
                  <c:v>2.2064309587645142E-2</c:v>
                </c:pt>
                <c:pt idx="1521">
                  <c:v>2.0034667251173675E-2</c:v>
                </c:pt>
                <c:pt idx="1522">
                  <c:v>2.0318874415382659E-2</c:v>
                </c:pt>
                <c:pt idx="1523">
                  <c:v>1.9683720277852725E-2</c:v>
                </c:pt>
                <c:pt idx="1524">
                  <c:v>1.8618527004939198E-2</c:v>
                </c:pt>
                <c:pt idx="1525">
                  <c:v>1.9203544393740907E-2</c:v>
                </c:pt>
                <c:pt idx="1526">
                  <c:v>1.9806943679997403E-2</c:v>
                </c:pt>
                <c:pt idx="1527">
                  <c:v>2.0419259753418958E-2</c:v>
                </c:pt>
                <c:pt idx="1528">
                  <c:v>2.1059489847995324E-2</c:v>
                </c:pt>
                <c:pt idx="1529">
                  <c:v>2.1721205253656024E-2</c:v>
                </c:pt>
                <c:pt idx="1530">
                  <c:v>2.2403712580898572E-2</c:v>
                </c:pt>
                <c:pt idx="1531">
                  <c:v>2.310766513964051E-2</c:v>
                </c:pt>
                <c:pt idx="1532">
                  <c:v>2.3513243608398401E-2</c:v>
                </c:pt>
                <c:pt idx="1533">
                  <c:v>2.4164435132065946E-2</c:v>
                </c:pt>
                <c:pt idx="1534">
                  <c:v>2.3974669800949623E-2</c:v>
                </c:pt>
                <c:pt idx="1535">
                  <c:v>2.4724888445799162E-2</c:v>
                </c:pt>
                <c:pt idx="1536">
                  <c:v>2.483095887737196E-2</c:v>
                </c:pt>
                <c:pt idx="1537">
                  <c:v>2.5611061386152139E-2</c:v>
                </c:pt>
                <c:pt idx="1538">
                  <c:v>2.4638658240951346E-2</c:v>
                </c:pt>
                <c:pt idx="1539">
                  <c:v>2.5172844159919248E-2</c:v>
                </c:pt>
                <c:pt idx="1540">
                  <c:v>2.4382235292474908E-2</c:v>
                </c:pt>
                <c:pt idx="1541">
                  <c:v>2.510689491546025E-2</c:v>
                </c:pt>
                <c:pt idx="1542">
                  <c:v>2.5698514479699373E-2</c:v>
                </c:pt>
                <c:pt idx="1543">
                  <c:v>2.5845438221741807E-2</c:v>
                </c:pt>
                <c:pt idx="1544">
                  <c:v>2.6554153032604732E-2</c:v>
                </c:pt>
                <c:pt idx="1545">
                  <c:v>2.6869936741688038E-2</c:v>
                </c:pt>
                <c:pt idx="1546">
                  <c:v>2.7714223634401142E-2</c:v>
                </c:pt>
                <c:pt idx="1547">
                  <c:v>2.6941367636782752E-2</c:v>
                </c:pt>
                <c:pt idx="1548">
                  <c:v>2.7697525356596895E-2</c:v>
                </c:pt>
                <c:pt idx="1549">
                  <c:v>2.7094658885825715E-2</c:v>
                </c:pt>
                <c:pt idx="1550">
                  <c:v>2.6944212016349771E-2</c:v>
                </c:pt>
                <c:pt idx="1551">
                  <c:v>2.7396148762856898E-2</c:v>
                </c:pt>
                <c:pt idx="1552">
                  <c:v>2.8240970037521466E-2</c:v>
                </c:pt>
                <c:pt idx="1553">
                  <c:v>2.8661237406110575E-2</c:v>
                </c:pt>
                <c:pt idx="1554">
                  <c:v>2.9526604249015473E-2</c:v>
                </c:pt>
                <c:pt idx="1555">
                  <c:v>3.0449211267391724E-2</c:v>
                </c:pt>
                <c:pt idx="1556">
                  <c:v>3.1293656065831732E-2</c:v>
                </c:pt>
                <c:pt idx="1557">
                  <c:v>2.9654407940262115E-2</c:v>
                </c:pt>
                <c:pt idx="1558">
                  <c:v>2.8484469637856533E-2</c:v>
                </c:pt>
                <c:pt idx="1559">
                  <c:v>2.919713308158144E-2</c:v>
                </c:pt>
                <c:pt idx="1560">
                  <c:v>2.8939554969083344E-2</c:v>
                </c:pt>
                <c:pt idx="1561">
                  <c:v>2.9815497431359E-2</c:v>
                </c:pt>
                <c:pt idx="1562">
                  <c:v>3.0732818905970606E-2</c:v>
                </c:pt>
                <c:pt idx="1563">
                  <c:v>3.1331062728551899E-2</c:v>
                </c:pt>
                <c:pt idx="1564">
                  <c:v>3.0900201741147548E-2</c:v>
                </c:pt>
                <c:pt idx="1565">
                  <c:v>3.1487392008371043E-2</c:v>
                </c:pt>
                <c:pt idx="1566">
                  <c:v>3.066364874647692E-2</c:v>
                </c:pt>
                <c:pt idx="1567">
                  <c:v>2.6981959281206065E-2</c:v>
                </c:pt>
                <c:pt idx="1568">
                  <c:v>2.714033862781642E-2</c:v>
                </c:pt>
                <c:pt idx="1569">
                  <c:v>2.7775369519833018E-2</c:v>
                </c:pt>
                <c:pt idx="1570">
                  <c:v>2.7868284157021216E-2</c:v>
                </c:pt>
                <c:pt idx="1571">
                  <c:v>2.8739525376339014E-2</c:v>
                </c:pt>
                <c:pt idx="1572">
                  <c:v>2.9386493248731861E-2</c:v>
                </c:pt>
                <c:pt idx="1573">
                  <c:v>3.00094876842169E-2</c:v>
                </c:pt>
                <c:pt idx="1574">
                  <c:v>3.091840424509331E-2</c:v>
                </c:pt>
                <c:pt idx="1575">
                  <c:v>3.1549825104497074E-2</c:v>
                </c:pt>
                <c:pt idx="1576">
                  <c:v>3.2227524559329014E-2</c:v>
                </c:pt>
                <c:pt idx="1577">
                  <c:v>3.2952185063623962E-2</c:v>
                </c:pt>
                <c:pt idx="1578">
                  <c:v>3.3938390096511346E-2</c:v>
                </c:pt>
                <c:pt idx="1579">
                  <c:v>3.4919110881274487E-2</c:v>
                </c:pt>
                <c:pt idx="1580">
                  <c:v>3.5259267187559624E-2</c:v>
                </c:pt>
                <c:pt idx="1581">
                  <c:v>2.9630336656483187E-2</c:v>
                </c:pt>
                <c:pt idx="1582">
                  <c:v>2.9754674272589255E-2</c:v>
                </c:pt>
                <c:pt idx="1583">
                  <c:v>2.6358313926418259E-2</c:v>
                </c:pt>
                <c:pt idx="1584">
                  <c:v>2.6201904760991233E-2</c:v>
                </c:pt>
                <c:pt idx="1585">
                  <c:v>2.6670603906834491E-2</c:v>
                </c:pt>
                <c:pt idx="1586">
                  <c:v>2.6129977342822665E-2</c:v>
                </c:pt>
                <c:pt idx="1587">
                  <c:v>2.670022376776552E-2</c:v>
                </c:pt>
                <c:pt idx="1588">
                  <c:v>2.6593720772718384E-2</c:v>
                </c:pt>
                <c:pt idx="1589">
                  <c:v>2.7429328612217283E-2</c:v>
                </c:pt>
                <c:pt idx="1590">
                  <c:v>2.6646236171605088E-2</c:v>
                </c:pt>
                <c:pt idx="1591">
                  <c:v>2.715055758794243E-2</c:v>
                </c:pt>
                <c:pt idx="1592">
                  <c:v>2.7120236027909257E-2</c:v>
                </c:pt>
                <c:pt idx="1593">
                  <c:v>2.6912503307408856E-2</c:v>
                </c:pt>
                <c:pt idx="1594">
                  <c:v>2.7723208881090689E-2</c:v>
                </c:pt>
                <c:pt idx="1595">
                  <c:v>2.8592952857498907E-2</c:v>
                </c:pt>
                <c:pt idx="1596">
                  <c:v>2.9198744692424478E-2</c:v>
                </c:pt>
                <c:pt idx="1597">
                  <c:v>2.7698994462355915E-2</c:v>
                </c:pt>
                <c:pt idx="1598">
                  <c:v>2.8499797327526236E-2</c:v>
                </c:pt>
                <c:pt idx="1599">
                  <c:v>2.9314259231861928E-2</c:v>
                </c:pt>
                <c:pt idx="1600">
                  <c:v>3.0233161539144841E-2</c:v>
                </c:pt>
                <c:pt idx="1601">
                  <c:v>3.0756880132664387E-2</c:v>
                </c:pt>
                <c:pt idx="1602">
                  <c:v>3.1707850676871985E-2</c:v>
                </c:pt>
                <c:pt idx="1603">
                  <c:v>3.2041166390260084E-2</c:v>
                </c:pt>
                <c:pt idx="1604">
                  <c:v>3.2150088991673681E-2</c:v>
                </c:pt>
                <c:pt idx="1605">
                  <c:v>3.2946964279503749E-2</c:v>
                </c:pt>
                <c:pt idx="1606">
                  <c:v>3.3162258556620451E-2</c:v>
                </c:pt>
                <c:pt idx="1607">
                  <c:v>3.2497133493353855E-2</c:v>
                </c:pt>
                <c:pt idx="1608">
                  <c:v>3.3504971484715242E-2</c:v>
                </c:pt>
                <c:pt idx="1609">
                  <c:v>3.2936838154817002E-2</c:v>
                </c:pt>
                <c:pt idx="1610">
                  <c:v>3.2974044992781698E-2</c:v>
                </c:pt>
                <c:pt idx="1611">
                  <c:v>3.400511028608362E-2</c:v>
                </c:pt>
                <c:pt idx="1612">
                  <c:v>3.4654824267922942E-2</c:v>
                </c:pt>
                <c:pt idx="1613">
                  <c:v>3.4832227758431672E-2</c:v>
                </c:pt>
                <c:pt idx="1614">
                  <c:v>3.5543960336355741E-2</c:v>
                </c:pt>
                <c:pt idx="1615">
                  <c:v>3.6634631944601759E-2</c:v>
                </c:pt>
                <c:pt idx="1616">
                  <c:v>3.7734261992628172E-2</c:v>
                </c:pt>
                <c:pt idx="1617">
                  <c:v>3.8025050230803201E-2</c:v>
                </c:pt>
                <c:pt idx="1618">
                  <c:v>3.3742588773295563E-2</c:v>
                </c:pt>
                <c:pt idx="1619">
                  <c:v>3.4801618206692295E-2</c:v>
                </c:pt>
                <c:pt idx="1620">
                  <c:v>3.4583582889686396E-2</c:v>
                </c:pt>
                <c:pt idx="1621">
                  <c:v>3.5267247050964477E-2</c:v>
                </c:pt>
                <c:pt idx="1622">
                  <c:v>3.5488999934597969E-2</c:v>
                </c:pt>
                <c:pt idx="1623">
                  <c:v>3.6130119601884669E-2</c:v>
                </c:pt>
                <c:pt idx="1624">
                  <c:v>3.702242109209497E-2</c:v>
                </c:pt>
                <c:pt idx="1625">
                  <c:v>3.4201762989223623E-2</c:v>
                </c:pt>
                <c:pt idx="1626">
                  <c:v>3.5254274443993087E-2</c:v>
                </c:pt>
                <c:pt idx="1627">
                  <c:v>3.6362007678888073E-2</c:v>
                </c:pt>
                <c:pt idx="1628">
                  <c:v>3.4762605259592773E-2</c:v>
                </c:pt>
                <c:pt idx="1629">
                  <c:v>3.5634638497343739E-2</c:v>
                </c:pt>
                <c:pt idx="1630">
                  <c:v>3.6322959500299727E-2</c:v>
                </c:pt>
                <c:pt idx="1631">
                  <c:v>3.7127774762591201E-2</c:v>
                </c:pt>
                <c:pt idx="1632">
                  <c:v>3.5523358264264504E-2</c:v>
                </c:pt>
                <c:pt idx="1633">
                  <c:v>2.9330476069975627E-2</c:v>
                </c:pt>
                <c:pt idx="1634">
                  <c:v>2.9918837872889379E-2</c:v>
                </c:pt>
                <c:pt idx="1635">
                  <c:v>3.0761658092255745E-2</c:v>
                </c:pt>
                <c:pt idx="1636">
                  <c:v>3.0064492102051251E-2</c:v>
                </c:pt>
                <c:pt idx="1637">
                  <c:v>3.0838670376788453E-2</c:v>
                </c:pt>
                <c:pt idx="1638">
                  <c:v>3.1718271569171105E-2</c:v>
                </c:pt>
                <c:pt idx="1639">
                  <c:v>3.1997487789802256E-2</c:v>
                </c:pt>
                <c:pt idx="1640">
                  <c:v>3.2580689952450066E-2</c:v>
                </c:pt>
                <c:pt idx="1641">
                  <c:v>2.4821407069090674E-2</c:v>
                </c:pt>
                <c:pt idx="1642">
                  <c:v>2.5540193305720753E-2</c:v>
                </c:pt>
                <c:pt idx="1643">
                  <c:v>2.6008174416409287E-2</c:v>
                </c:pt>
                <c:pt idx="1644">
                  <c:v>2.628002164491381E-2</c:v>
                </c:pt>
                <c:pt idx="1645">
                  <c:v>2.6749832168966457E-2</c:v>
                </c:pt>
                <c:pt idx="1646">
                  <c:v>2.6965897258880687E-2</c:v>
                </c:pt>
                <c:pt idx="1647">
                  <c:v>2.762838286519707E-2</c:v>
                </c:pt>
                <c:pt idx="1648">
                  <c:v>2.6738351269479006E-2</c:v>
                </c:pt>
                <c:pt idx="1649">
                  <c:v>2.6773436990837361E-2</c:v>
                </c:pt>
                <c:pt idx="1650">
                  <c:v>2.7336903189137438E-2</c:v>
                </c:pt>
                <c:pt idx="1651">
                  <c:v>2.768033414869582E-2</c:v>
                </c:pt>
                <c:pt idx="1652">
                  <c:v>2.8546700205402068E-2</c:v>
                </c:pt>
                <c:pt idx="1653">
                  <c:v>2.9265405167153959E-2</c:v>
                </c:pt>
                <c:pt idx="1654">
                  <c:v>2.9467452438384324E-2</c:v>
                </c:pt>
                <c:pt idx="1655">
                  <c:v>2.8302033362239225E-2</c:v>
                </c:pt>
                <c:pt idx="1656">
                  <c:v>2.9167728621452355E-2</c:v>
                </c:pt>
                <c:pt idx="1657">
                  <c:v>2.9991815772668969E-2</c:v>
                </c:pt>
                <c:pt idx="1658">
                  <c:v>3.0858215588442508E-2</c:v>
                </c:pt>
                <c:pt idx="1659">
                  <c:v>3.1514145250212199E-2</c:v>
                </c:pt>
                <c:pt idx="1660">
                  <c:v>2.9946979575112408E-2</c:v>
                </c:pt>
                <c:pt idx="1661">
                  <c:v>3.0754643608567302E-2</c:v>
                </c:pt>
                <c:pt idx="1662">
                  <c:v>3.0688755730308021E-2</c:v>
                </c:pt>
                <c:pt idx="1663">
                  <c:v>3.1650934690246386E-2</c:v>
                </c:pt>
                <c:pt idx="1664">
                  <c:v>3.2371138372292267E-2</c:v>
                </c:pt>
                <c:pt idx="1665">
                  <c:v>3.3066192001331825E-2</c:v>
                </c:pt>
                <c:pt idx="1666">
                  <c:v>3.1742468824770449E-2</c:v>
                </c:pt>
                <c:pt idx="1667">
                  <c:v>3.263373276446016E-2</c:v>
                </c:pt>
                <c:pt idx="1668">
                  <c:v>3.3450825459797495E-2</c:v>
                </c:pt>
                <c:pt idx="1669">
                  <c:v>3.4476955755516125E-2</c:v>
                </c:pt>
                <c:pt idx="1670">
                  <c:v>3.5528822196944372E-2</c:v>
                </c:pt>
                <c:pt idx="1671">
                  <c:v>3.6220122332165934E-2</c:v>
                </c:pt>
                <c:pt idx="1672">
                  <c:v>3.735820371044319E-2</c:v>
                </c:pt>
                <c:pt idx="1673">
                  <c:v>3.8512609326050329E-2</c:v>
                </c:pt>
                <c:pt idx="1674">
                  <c:v>3.9121669225535706E-2</c:v>
                </c:pt>
                <c:pt idx="1675">
                  <c:v>4.0220791449477933E-2</c:v>
                </c:pt>
                <c:pt idx="1676">
                  <c:v>3.5901547820333141E-2</c:v>
                </c:pt>
                <c:pt idx="1677">
                  <c:v>3.6324729634502152E-2</c:v>
                </c:pt>
                <c:pt idx="1678">
                  <c:v>3.6218918507268619E-2</c:v>
                </c:pt>
                <c:pt idx="1679">
                  <c:v>3.7345402948639195E-2</c:v>
                </c:pt>
                <c:pt idx="1680">
                  <c:v>3.7795122055807255E-2</c:v>
                </c:pt>
                <c:pt idx="1681">
                  <c:v>3.8807367685413423E-2</c:v>
                </c:pt>
                <c:pt idx="1682">
                  <c:v>3.9980067214172306E-2</c:v>
                </c:pt>
                <c:pt idx="1683">
                  <c:v>4.1015268581719354E-2</c:v>
                </c:pt>
                <c:pt idx="1684">
                  <c:v>4.1712189272652356E-2</c:v>
                </c:pt>
                <c:pt idx="1685">
                  <c:v>4.2617354124205566E-2</c:v>
                </c:pt>
                <c:pt idx="1686">
                  <c:v>4.3950475377039229E-2</c:v>
                </c:pt>
                <c:pt idx="1687">
                  <c:v>4.3993994127693156E-2</c:v>
                </c:pt>
                <c:pt idx="1688">
                  <c:v>3.1677861441079827E-2</c:v>
                </c:pt>
                <c:pt idx="1689">
                  <c:v>3.2466365050551282E-2</c:v>
                </c:pt>
                <c:pt idx="1690">
                  <c:v>2.9057786025650605E-2</c:v>
                </c:pt>
                <c:pt idx="1691">
                  <c:v>2.9968851007343769E-2</c:v>
                </c:pt>
                <c:pt idx="1692">
                  <c:v>2.871293371209881E-2</c:v>
                </c:pt>
                <c:pt idx="1693">
                  <c:v>2.9318879355123693E-2</c:v>
                </c:pt>
                <c:pt idx="1694">
                  <c:v>2.7419088088412653E-2</c:v>
                </c:pt>
                <c:pt idx="1695">
                  <c:v>2.8043308052570836E-2</c:v>
                </c:pt>
                <c:pt idx="1696">
                  <c:v>2.5246907116841147E-2</c:v>
                </c:pt>
                <c:pt idx="1697">
                  <c:v>2.2233172239231346E-2</c:v>
                </c:pt>
                <c:pt idx="1698">
                  <c:v>2.2925342166169538E-2</c:v>
                </c:pt>
                <c:pt idx="1699">
                  <c:v>2.3604655251257125E-2</c:v>
                </c:pt>
                <c:pt idx="1700">
                  <c:v>2.4346342927365001E-2</c:v>
                </c:pt>
                <c:pt idx="1701">
                  <c:v>2.5110263917116248E-2</c:v>
                </c:pt>
                <c:pt idx="1702">
                  <c:v>2.5809273623758781E-2</c:v>
                </c:pt>
                <c:pt idx="1703">
                  <c:v>2.6448376954176182E-2</c:v>
                </c:pt>
                <c:pt idx="1704">
                  <c:v>2.67606243787935E-2</c:v>
                </c:pt>
                <c:pt idx="1705">
                  <c:v>2.690745088163312E-2</c:v>
                </c:pt>
                <c:pt idx="1706">
                  <c:v>2.7525272662950587E-2</c:v>
                </c:pt>
                <c:pt idx="1707">
                  <c:v>2.8390151031377011E-2</c:v>
                </c:pt>
                <c:pt idx="1708">
                  <c:v>2.9282204949751599E-2</c:v>
                </c:pt>
                <c:pt idx="1709">
                  <c:v>2.9962511367294338E-2</c:v>
                </c:pt>
                <c:pt idx="1710">
                  <c:v>3.0119892295889249E-2</c:v>
                </c:pt>
                <c:pt idx="1711">
                  <c:v>3.0230644358476833E-2</c:v>
                </c:pt>
                <c:pt idx="1712">
                  <c:v>3.1053290907706751E-2</c:v>
                </c:pt>
                <c:pt idx="1713">
                  <c:v>2.8922962889351474E-2</c:v>
                </c:pt>
                <c:pt idx="1714">
                  <c:v>2.968306039422797E-2</c:v>
                </c:pt>
                <c:pt idx="1715">
                  <c:v>3.0611944524675978E-2</c:v>
                </c:pt>
                <c:pt idx="1716">
                  <c:v>3.1559137712738633E-2</c:v>
                </c:pt>
                <c:pt idx="1717">
                  <c:v>3.2479182205863377E-2</c:v>
                </c:pt>
                <c:pt idx="1718">
                  <c:v>3.3461365670748061E-2</c:v>
                </c:pt>
                <c:pt idx="1719">
                  <c:v>3.3898806233559828E-2</c:v>
                </c:pt>
                <c:pt idx="1720">
                  <c:v>3.343692634942539E-2</c:v>
                </c:pt>
                <c:pt idx="1721">
                  <c:v>3.2715219538818688E-2</c:v>
                </c:pt>
                <c:pt idx="1722">
                  <c:v>3.2760251415958536E-2</c:v>
                </c:pt>
                <c:pt idx="1723">
                  <c:v>3.3150667388019327E-2</c:v>
                </c:pt>
                <c:pt idx="1724">
                  <c:v>3.4190572080631206E-2</c:v>
                </c:pt>
                <c:pt idx="1725">
                  <c:v>3.5213760337123381E-2</c:v>
                </c:pt>
                <c:pt idx="1726">
                  <c:v>3.5409175830097228E-2</c:v>
                </c:pt>
                <c:pt idx="1727">
                  <c:v>3.5957231898896214E-2</c:v>
                </c:pt>
                <c:pt idx="1728">
                  <c:v>3.488057003180059E-2</c:v>
                </c:pt>
                <c:pt idx="1729">
                  <c:v>3.5084433858569741E-2</c:v>
                </c:pt>
                <c:pt idx="1730">
                  <c:v>2.4766868062040859E-2</c:v>
                </c:pt>
                <c:pt idx="1731">
                  <c:v>2.388391171072942E-2</c:v>
                </c:pt>
                <c:pt idx="1732">
                  <c:v>2.445951257558485E-2</c:v>
                </c:pt>
                <c:pt idx="1733">
                  <c:v>2.5099364453738299E-2</c:v>
                </c:pt>
                <c:pt idx="1734">
                  <c:v>2.5811031587029236E-2</c:v>
                </c:pt>
                <c:pt idx="1735">
                  <c:v>2.6386661354764904E-2</c:v>
                </c:pt>
                <c:pt idx="1736">
                  <c:v>2.7123483291677471E-2</c:v>
                </c:pt>
                <c:pt idx="1737">
                  <c:v>2.6157274309360733E-2</c:v>
                </c:pt>
                <c:pt idx="1738">
                  <c:v>2.6258050513926011E-2</c:v>
                </c:pt>
                <c:pt idx="1739">
                  <c:v>2.4759260459219296E-2</c:v>
                </c:pt>
                <c:pt idx="1740">
                  <c:v>2.4855026100709467E-2</c:v>
                </c:pt>
                <c:pt idx="1741">
                  <c:v>2.5181139152342533E-2</c:v>
                </c:pt>
                <c:pt idx="1742">
                  <c:v>2.5898011382020778E-2</c:v>
                </c:pt>
                <c:pt idx="1743">
                  <c:v>2.6504904828562537E-2</c:v>
                </c:pt>
                <c:pt idx="1744">
                  <c:v>2.7315257705833953E-2</c:v>
                </c:pt>
                <c:pt idx="1745">
                  <c:v>2.8162388160148814E-2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22-4CC3-A250-D5E8B821C48E}"/>
            </c:ext>
          </c:extLst>
        </c:ser>
        <c:ser>
          <c:idx val="3"/>
          <c:order val="3"/>
          <c:tx>
            <c:strRef>
              <c:f>'sigma esp INTESA+BMW'!$AB$1</c:f>
              <c:strCache>
                <c:ptCount val="1"/>
                <c:pt idx="0">
                  <c:v>RE(99%) SIM STORICHE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'sigma esp INTESA+BMW'!$N$2:$N$1747</c:f>
              <c:numCache>
                <c:formatCode>m/d/yyyy</c:formatCode>
                <c:ptCount val="1746"/>
                <c:pt idx="0">
                  <c:v>45965</c:v>
                </c:pt>
                <c:pt idx="1">
                  <c:v>45964</c:v>
                </c:pt>
                <c:pt idx="2">
                  <c:v>45961</c:v>
                </c:pt>
                <c:pt idx="3">
                  <c:v>45960</c:v>
                </c:pt>
                <c:pt idx="4">
                  <c:v>45959</c:v>
                </c:pt>
                <c:pt idx="5">
                  <c:v>45958</c:v>
                </c:pt>
                <c:pt idx="6">
                  <c:v>45957</c:v>
                </c:pt>
                <c:pt idx="7">
                  <c:v>45954</c:v>
                </c:pt>
                <c:pt idx="8">
                  <c:v>45953</c:v>
                </c:pt>
                <c:pt idx="9">
                  <c:v>45952</c:v>
                </c:pt>
                <c:pt idx="10">
                  <c:v>45951</c:v>
                </c:pt>
                <c:pt idx="11">
                  <c:v>45950</c:v>
                </c:pt>
                <c:pt idx="12">
                  <c:v>45947</c:v>
                </c:pt>
                <c:pt idx="13">
                  <c:v>45946</c:v>
                </c:pt>
                <c:pt idx="14">
                  <c:v>45945</c:v>
                </c:pt>
                <c:pt idx="15">
                  <c:v>45944</c:v>
                </c:pt>
                <c:pt idx="16">
                  <c:v>45943</c:v>
                </c:pt>
                <c:pt idx="17">
                  <c:v>45940</c:v>
                </c:pt>
                <c:pt idx="18">
                  <c:v>45939</c:v>
                </c:pt>
                <c:pt idx="19">
                  <c:v>45938</c:v>
                </c:pt>
                <c:pt idx="20">
                  <c:v>45937</c:v>
                </c:pt>
                <c:pt idx="21">
                  <c:v>45936</c:v>
                </c:pt>
                <c:pt idx="22">
                  <c:v>45933</c:v>
                </c:pt>
                <c:pt idx="23">
                  <c:v>45932</c:v>
                </c:pt>
                <c:pt idx="24">
                  <c:v>45931</c:v>
                </c:pt>
                <c:pt idx="25">
                  <c:v>45930</c:v>
                </c:pt>
                <c:pt idx="26">
                  <c:v>45929</c:v>
                </c:pt>
                <c:pt idx="27">
                  <c:v>45926</c:v>
                </c:pt>
                <c:pt idx="28">
                  <c:v>45925</c:v>
                </c:pt>
                <c:pt idx="29">
                  <c:v>45924</c:v>
                </c:pt>
                <c:pt idx="30">
                  <c:v>45923</c:v>
                </c:pt>
                <c:pt idx="31">
                  <c:v>45922</c:v>
                </c:pt>
                <c:pt idx="32">
                  <c:v>45919</c:v>
                </c:pt>
                <c:pt idx="33">
                  <c:v>45918</c:v>
                </c:pt>
                <c:pt idx="34">
                  <c:v>45917</c:v>
                </c:pt>
                <c:pt idx="35">
                  <c:v>45916</c:v>
                </c:pt>
                <c:pt idx="36">
                  <c:v>45915</c:v>
                </c:pt>
                <c:pt idx="37">
                  <c:v>45912</c:v>
                </c:pt>
                <c:pt idx="38">
                  <c:v>45911</c:v>
                </c:pt>
                <c:pt idx="39">
                  <c:v>45910</c:v>
                </c:pt>
                <c:pt idx="40">
                  <c:v>45909</c:v>
                </c:pt>
                <c:pt idx="41">
                  <c:v>45908</c:v>
                </c:pt>
                <c:pt idx="42">
                  <c:v>45905</c:v>
                </c:pt>
                <c:pt idx="43">
                  <c:v>45904</c:v>
                </c:pt>
                <c:pt idx="44">
                  <c:v>45903</c:v>
                </c:pt>
                <c:pt idx="45">
                  <c:v>45902</c:v>
                </c:pt>
                <c:pt idx="46">
                  <c:v>45901</c:v>
                </c:pt>
                <c:pt idx="47">
                  <c:v>45898</c:v>
                </c:pt>
                <c:pt idx="48">
                  <c:v>45897</c:v>
                </c:pt>
                <c:pt idx="49">
                  <c:v>45896</c:v>
                </c:pt>
                <c:pt idx="50">
                  <c:v>45895</c:v>
                </c:pt>
                <c:pt idx="51">
                  <c:v>45894</c:v>
                </c:pt>
                <c:pt idx="52">
                  <c:v>45891</c:v>
                </c:pt>
                <c:pt idx="53">
                  <c:v>45890</c:v>
                </c:pt>
                <c:pt idx="54">
                  <c:v>45889</c:v>
                </c:pt>
                <c:pt idx="55">
                  <c:v>45888</c:v>
                </c:pt>
                <c:pt idx="56">
                  <c:v>45887</c:v>
                </c:pt>
                <c:pt idx="57">
                  <c:v>45884</c:v>
                </c:pt>
                <c:pt idx="58">
                  <c:v>45883</c:v>
                </c:pt>
                <c:pt idx="59">
                  <c:v>45882</c:v>
                </c:pt>
                <c:pt idx="60">
                  <c:v>45881</c:v>
                </c:pt>
                <c:pt idx="61">
                  <c:v>45880</c:v>
                </c:pt>
                <c:pt idx="62">
                  <c:v>45877</c:v>
                </c:pt>
                <c:pt idx="63">
                  <c:v>45876</c:v>
                </c:pt>
                <c:pt idx="64">
                  <c:v>45875</c:v>
                </c:pt>
                <c:pt idx="65">
                  <c:v>45874</c:v>
                </c:pt>
                <c:pt idx="66">
                  <c:v>45873</c:v>
                </c:pt>
                <c:pt idx="67">
                  <c:v>45870</c:v>
                </c:pt>
                <c:pt idx="68">
                  <c:v>45869</c:v>
                </c:pt>
                <c:pt idx="69">
                  <c:v>45868</c:v>
                </c:pt>
                <c:pt idx="70">
                  <c:v>45867</c:v>
                </c:pt>
                <c:pt idx="71">
                  <c:v>45866</c:v>
                </c:pt>
                <c:pt idx="72">
                  <c:v>45863</c:v>
                </c:pt>
                <c:pt idx="73">
                  <c:v>45862</c:v>
                </c:pt>
                <c:pt idx="74">
                  <c:v>45861</c:v>
                </c:pt>
                <c:pt idx="75">
                  <c:v>45860</c:v>
                </c:pt>
                <c:pt idx="76">
                  <c:v>45859</c:v>
                </c:pt>
                <c:pt idx="77">
                  <c:v>45856</c:v>
                </c:pt>
                <c:pt idx="78">
                  <c:v>45855</c:v>
                </c:pt>
                <c:pt idx="79">
                  <c:v>45854</c:v>
                </c:pt>
                <c:pt idx="80">
                  <c:v>45853</c:v>
                </c:pt>
                <c:pt idx="81">
                  <c:v>45852</c:v>
                </c:pt>
                <c:pt idx="82">
                  <c:v>45849</c:v>
                </c:pt>
                <c:pt idx="83">
                  <c:v>45848</c:v>
                </c:pt>
                <c:pt idx="84">
                  <c:v>45847</c:v>
                </c:pt>
                <c:pt idx="85">
                  <c:v>45846</c:v>
                </c:pt>
                <c:pt idx="86">
                  <c:v>45845</c:v>
                </c:pt>
                <c:pt idx="87">
                  <c:v>45842</c:v>
                </c:pt>
                <c:pt idx="88">
                  <c:v>45841</c:v>
                </c:pt>
                <c:pt idx="89">
                  <c:v>45840</c:v>
                </c:pt>
                <c:pt idx="90">
                  <c:v>45839</c:v>
                </c:pt>
                <c:pt idx="91">
                  <c:v>45838</c:v>
                </c:pt>
                <c:pt idx="92">
                  <c:v>45835</c:v>
                </c:pt>
                <c:pt idx="93">
                  <c:v>45834</c:v>
                </c:pt>
                <c:pt idx="94">
                  <c:v>45833</c:v>
                </c:pt>
                <c:pt idx="95">
                  <c:v>45832</c:v>
                </c:pt>
                <c:pt idx="96">
                  <c:v>45831</c:v>
                </c:pt>
                <c:pt idx="97">
                  <c:v>45828</c:v>
                </c:pt>
                <c:pt idx="98">
                  <c:v>45827</c:v>
                </c:pt>
                <c:pt idx="99">
                  <c:v>45826</c:v>
                </c:pt>
                <c:pt idx="100">
                  <c:v>45825</c:v>
                </c:pt>
                <c:pt idx="101">
                  <c:v>45824</c:v>
                </c:pt>
                <c:pt idx="102">
                  <c:v>45821</c:v>
                </c:pt>
                <c:pt idx="103">
                  <c:v>45820</c:v>
                </c:pt>
                <c:pt idx="104">
                  <c:v>45819</c:v>
                </c:pt>
                <c:pt idx="105">
                  <c:v>45818</c:v>
                </c:pt>
                <c:pt idx="106">
                  <c:v>45817</c:v>
                </c:pt>
                <c:pt idx="107">
                  <c:v>45814</c:v>
                </c:pt>
                <c:pt idx="108">
                  <c:v>45813</c:v>
                </c:pt>
                <c:pt idx="109">
                  <c:v>45812</c:v>
                </c:pt>
                <c:pt idx="110">
                  <c:v>45811</c:v>
                </c:pt>
                <c:pt idx="111">
                  <c:v>45810</c:v>
                </c:pt>
                <c:pt idx="112">
                  <c:v>45807</c:v>
                </c:pt>
                <c:pt idx="113">
                  <c:v>45806</c:v>
                </c:pt>
                <c:pt idx="114">
                  <c:v>45805</c:v>
                </c:pt>
                <c:pt idx="115">
                  <c:v>45804</c:v>
                </c:pt>
                <c:pt idx="116">
                  <c:v>45803</c:v>
                </c:pt>
                <c:pt idx="117">
                  <c:v>45800</c:v>
                </c:pt>
                <c:pt idx="118">
                  <c:v>45799</c:v>
                </c:pt>
                <c:pt idx="119">
                  <c:v>45798</c:v>
                </c:pt>
                <c:pt idx="120">
                  <c:v>45797</c:v>
                </c:pt>
                <c:pt idx="121">
                  <c:v>45796</c:v>
                </c:pt>
                <c:pt idx="122">
                  <c:v>45793</c:v>
                </c:pt>
                <c:pt idx="123">
                  <c:v>45792</c:v>
                </c:pt>
                <c:pt idx="124">
                  <c:v>45791</c:v>
                </c:pt>
                <c:pt idx="125">
                  <c:v>45790</c:v>
                </c:pt>
                <c:pt idx="126">
                  <c:v>45789</c:v>
                </c:pt>
                <c:pt idx="127">
                  <c:v>45786</c:v>
                </c:pt>
                <c:pt idx="128">
                  <c:v>45785</c:v>
                </c:pt>
                <c:pt idx="129">
                  <c:v>45784</c:v>
                </c:pt>
                <c:pt idx="130">
                  <c:v>45783</c:v>
                </c:pt>
                <c:pt idx="131">
                  <c:v>45782</c:v>
                </c:pt>
                <c:pt idx="132">
                  <c:v>45779</c:v>
                </c:pt>
                <c:pt idx="133">
                  <c:v>45778</c:v>
                </c:pt>
                <c:pt idx="134">
                  <c:v>45777</c:v>
                </c:pt>
                <c:pt idx="135">
                  <c:v>45776</c:v>
                </c:pt>
                <c:pt idx="136">
                  <c:v>45775</c:v>
                </c:pt>
                <c:pt idx="137">
                  <c:v>45772</c:v>
                </c:pt>
                <c:pt idx="138">
                  <c:v>45771</c:v>
                </c:pt>
                <c:pt idx="139">
                  <c:v>45770</c:v>
                </c:pt>
                <c:pt idx="140">
                  <c:v>45769</c:v>
                </c:pt>
                <c:pt idx="141">
                  <c:v>45768</c:v>
                </c:pt>
                <c:pt idx="142">
                  <c:v>45765</c:v>
                </c:pt>
                <c:pt idx="143">
                  <c:v>45764</c:v>
                </c:pt>
                <c:pt idx="144">
                  <c:v>45763</c:v>
                </c:pt>
                <c:pt idx="145">
                  <c:v>45762</c:v>
                </c:pt>
                <c:pt idx="146">
                  <c:v>45761</c:v>
                </c:pt>
                <c:pt idx="147">
                  <c:v>45758</c:v>
                </c:pt>
                <c:pt idx="148">
                  <c:v>45757</c:v>
                </c:pt>
                <c:pt idx="149">
                  <c:v>45756</c:v>
                </c:pt>
                <c:pt idx="150">
                  <c:v>45755</c:v>
                </c:pt>
                <c:pt idx="151">
                  <c:v>45754</c:v>
                </c:pt>
                <c:pt idx="152">
                  <c:v>45751</c:v>
                </c:pt>
                <c:pt idx="153">
                  <c:v>45750</c:v>
                </c:pt>
                <c:pt idx="154">
                  <c:v>45749</c:v>
                </c:pt>
                <c:pt idx="155">
                  <c:v>45748</c:v>
                </c:pt>
                <c:pt idx="156">
                  <c:v>45747</c:v>
                </c:pt>
                <c:pt idx="157">
                  <c:v>45744</c:v>
                </c:pt>
                <c:pt idx="158">
                  <c:v>45743</c:v>
                </c:pt>
                <c:pt idx="159">
                  <c:v>45742</c:v>
                </c:pt>
                <c:pt idx="160">
                  <c:v>45741</c:v>
                </c:pt>
                <c:pt idx="161">
                  <c:v>45740</c:v>
                </c:pt>
                <c:pt idx="162">
                  <c:v>45737</c:v>
                </c:pt>
                <c:pt idx="163">
                  <c:v>45736</c:v>
                </c:pt>
                <c:pt idx="164">
                  <c:v>45735</c:v>
                </c:pt>
                <c:pt idx="165">
                  <c:v>45734</c:v>
                </c:pt>
                <c:pt idx="166">
                  <c:v>45733</c:v>
                </c:pt>
                <c:pt idx="167">
                  <c:v>45730</c:v>
                </c:pt>
                <c:pt idx="168">
                  <c:v>45729</c:v>
                </c:pt>
                <c:pt idx="169">
                  <c:v>45728</c:v>
                </c:pt>
                <c:pt idx="170">
                  <c:v>45727</c:v>
                </c:pt>
                <c:pt idx="171">
                  <c:v>45726</c:v>
                </c:pt>
                <c:pt idx="172">
                  <c:v>45723</c:v>
                </c:pt>
                <c:pt idx="173">
                  <c:v>45722</c:v>
                </c:pt>
                <c:pt idx="174">
                  <c:v>45721</c:v>
                </c:pt>
                <c:pt idx="175">
                  <c:v>45720</c:v>
                </c:pt>
                <c:pt idx="176">
                  <c:v>45719</c:v>
                </c:pt>
                <c:pt idx="177">
                  <c:v>45716</c:v>
                </c:pt>
                <c:pt idx="178">
                  <c:v>45715</c:v>
                </c:pt>
                <c:pt idx="179">
                  <c:v>45714</c:v>
                </c:pt>
                <c:pt idx="180">
                  <c:v>45713</c:v>
                </c:pt>
                <c:pt idx="181">
                  <c:v>45712</c:v>
                </c:pt>
                <c:pt idx="182">
                  <c:v>45709</c:v>
                </c:pt>
                <c:pt idx="183">
                  <c:v>45708</c:v>
                </c:pt>
                <c:pt idx="184">
                  <c:v>45707</c:v>
                </c:pt>
                <c:pt idx="185">
                  <c:v>45706</c:v>
                </c:pt>
                <c:pt idx="186">
                  <c:v>45705</c:v>
                </c:pt>
                <c:pt idx="187">
                  <c:v>45702</c:v>
                </c:pt>
                <c:pt idx="188">
                  <c:v>45701</c:v>
                </c:pt>
                <c:pt idx="189">
                  <c:v>45700</c:v>
                </c:pt>
                <c:pt idx="190">
                  <c:v>45699</c:v>
                </c:pt>
                <c:pt idx="191">
                  <c:v>45698</c:v>
                </c:pt>
                <c:pt idx="192">
                  <c:v>45695</c:v>
                </c:pt>
                <c:pt idx="193">
                  <c:v>45694</c:v>
                </c:pt>
                <c:pt idx="194">
                  <c:v>45693</c:v>
                </c:pt>
                <c:pt idx="195">
                  <c:v>45692</c:v>
                </c:pt>
                <c:pt idx="196">
                  <c:v>45691</c:v>
                </c:pt>
                <c:pt idx="197">
                  <c:v>45688</c:v>
                </c:pt>
                <c:pt idx="198">
                  <c:v>45687</c:v>
                </c:pt>
                <c:pt idx="199">
                  <c:v>45686</c:v>
                </c:pt>
                <c:pt idx="200">
                  <c:v>45685</c:v>
                </c:pt>
                <c:pt idx="201">
                  <c:v>45684</c:v>
                </c:pt>
                <c:pt idx="202">
                  <c:v>45681</c:v>
                </c:pt>
                <c:pt idx="203">
                  <c:v>45680</c:v>
                </c:pt>
                <c:pt idx="204">
                  <c:v>45679</c:v>
                </c:pt>
                <c:pt idx="205">
                  <c:v>45678</c:v>
                </c:pt>
                <c:pt idx="206">
                  <c:v>45677</c:v>
                </c:pt>
                <c:pt idx="207">
                  <c:v>45674</c:v>
                </c:pt>
                <c:pt idx="208">
                  <c:v>45673</c:v>
                </c:pt>
                <c:pt idx="209">
                  <c:v>45672</c:v>
                </c:pt>
                <c:pt idx="210">
                  <c:v>45671</c:v>
                </c:pt>
                <c:pt idx="211">
                  <c:v>45670</c:v>
                </c:pt>
                <c:pt idx="212">
                  <c:v>45667</c:v>
                </c:pt>
                <c:pt idx="213">
                  <c:v>45666</c:v>
                </c:pt>
                <c:pt idx="214">
                  <c:v>45665</c:v>
                </c:pt>
                <c:pt idx="215">
                  <c:v>45664</c:v>
                </c:pt>
                <c:pt idx="216">
                  <c:v>45663</c:v>
                </c:pt>
                <c:pt idx="217">
                  <c:v>45660</c:v>
                </c:pt>
                <c:pt idx="218">
                  <c:v>45659</c:v>
                </c:pt>
                <c:pt idx="219">
                  <c:v>45658</c:v>
                </c:pt>
                <c:pt idx="220">
                  <c:v>45657</c:v>
                </c:pt>
                <c:pt idx="221">
                  <c:v>45656</c:v>
                </c:pt>
                <c:pt idx="222">
                  <c:v>45653</c:v>
                </c:pt>
                <c:pt idx="223">
                  <c:v>45652</c:v>
                </c:pt>
                <c:pt idx="224">
                  <c:v>45651</c:v>
                </c:pt>
                <c:pt idx="225">
                  <c:v>45650</c:v>
                </c:pt>
                <c:pt idx="226">
                  <c:v>45649</c:v>
                </c:pt>
                <c:pt idx="227">
                  <c:v>45646</c:v>
                </c:pt>
                <c:pt idx="228">
                  <c:v>45645</c:v>
                </c:pt>
                <c:pt idx="229">
                  <c:v>45644</c:v>
                </c:pt>
                <c:pt idx="230">
                  <c:v>45643</c:v>
                </c:pt>
                <c:pt idx="231">
                  <c:v>45642</c:v>
                </c:pt>
                <c:pt idx="232">
                  <c:v>45639</c:v>
                </c:pt>
                <c:pt idx="233">
                  <c:v>45638</c:v>
                </c:pt>
                <c:pt idx="234">
                  <c:v>45637</c:v>
                </c:pt>
                <c:pt idx="235">
                  <c:v>45636</c:v>
                </c:pt>
                <c:pt idx="236">
                  <c:v>45635</c:v>
                </c:pt>
                <c:pt idx="237">
                  <c:v>45632</c:v>
                </c:pt>
                <c:pt idx="238">
                  <c:v>45631</c:v>
                </c:pt>
                <c:pt idx="239">
                  <c:v>45630</c:v>
                </c:pt>
                <c:pt idx="240">
                  <c:v>45629</c:v>
                </c:pt>
                <c:pt idx="241">
                  <c:v>45628</c:v>
                </c:pt>
                <c:pt idx="242">
                  <c:v>45625</c:v>
                </c:pt>
                <c:pt idx="243">
                  <c:v>45624</c:v>
                </c:pt>
                <c:pt idx="244">
                  <c:v>45623</c:v>
                </c:pt>
                <c:pt idx="245">
                  <c:v>45622</c:v>
                </c:pt>
                <c:pt idx="246">
                  <c:v>45621</c:v>
                </c:pt>
                <c:pt idx="247">
                  <c:v>45618</c:v>
                </c:pt>
                <c:pt idx="248">
                  <c:v>45617</c:v>
                </c:pt>
                <c:pt idx="249">
                  <c:v>45616</c:v>
                </c:pt>
                <c:pt idx="250">
                  <c:v>45615</c:v>
                </c:pt>
                <c:pt idx="251">
                  <c:v>45614</c:v>
                </c:pt>
                <c:pt idx="252">
                  <c:v>45611</c:v>
                </c:pt>
                <c:pt idx="253">
                  <c:v>45610</c:v>
                </c:pt>
                <c:pt idx="254">
                  <c:v>45609</c:v>
                </c:pt>
                <c:pt idx="255">
                  <c:v>45608</c:v>
                </c:pt>
                <c:pt idx="256">
                  <c:v>45607</c:v>
                </c:pt>
                <c:pt idx="257">
                  <c:v>45604</c:v>
                </c:pt>
                <c:pt idx="258">
                  <c:v>45603</c:v>
                </c:pt>
                <c:pt idx="259">
                  <c:v>45602</c:v>
                </c:pt>
                <c:pt idx="260">
                  <c:v>45601</c:v>
                </c:pt>
                <c:pt idx="261">
                  <c:v>45600</c:v>
                </c:pt>
                <c:pt idx="262">
                  <c:v>45597</c:v>
                </c:pt>
                <c:pt idx="263">
                  <c:v>45596</c:v>
                </c:pt>
                <c:pt idx="264">
                  <c:v>45595</c:v>
                </c:pt>
                <c:pt idx="265">
                  <c:v>45594</c:v>
                </c:pt>
                <c:pt idx="266">
                  <c:v>45593</c:v>
                </c:pt>
                <c:pt idx="267">
                  <c:v>45590</c:v>
                </c:pt>
                <c:pt idx="268">
                  <c:v>45589</c:v>
                </c:pt>
                <c:pt idx="269">
                  <c:v>45588</c:v>
                </c:pt>
                <c:pt idx="270">
                  <c:v>45587</c:v>
                </c:pt>
                <c:pt idx="271">
                  <c:v>45586</c:v>
                </c:pt>
                <c:pt idx="272">
                  <c:v>45583</c:v>
                </c:pt>
                <c:pt idx="273">
                  <c:v>45582</c:v>
                </c:pt>
                <c:pt idx="274">
                  <c:v>45581</c:v>
                </c:pt>
                <c:pt idx="275">
                  <c:v>45580</c:v>
                </c:pt>
                <c:pt idx="276">
                  <c:v>45579</c:v>
                </c:pt>
                <c:pt idx="277">
                  <c:v>45576</c:v>
                </c:pt>
                <c:pt idx="278">
                  <c:v>45575</c:v>
                </c:pt>
                <c:pt idx="279">
                  <c:v>45574</c:v>
                </c:pt>
                <c:pt idx="280">
                  <c:v>45573</c:v>
                </c:pt>
                <c:pt idx="281">
                  <c:v>45572</c:v>
                </c:pt>
                <c:pt idx="282">
                  <c:v>45569</c:v>
                </c:pt>
                <c:pt idx="283">
                  <c:v>45568</c:v>
                </c:pt>
                <c:pt idx="284">
                  <c:v>45567</c:v>
                </c:pt>
                <c:pt idx="285">
                  <c:v>45566</c:v>
                </c:pt>
                <c:pt idx="286">
                  <c:v>45565</c:v>
                </c:pt>
                <c:pt idx="287">
                  <c:v>45562</c:v>
                </c:pt>
                <c:pt idx="288">
                  <c:v>45561</c:v>
                </c:pt>
                <c:pt idx="289">
                  <c:v>45560</c:v>
                </c:pt>
                <c:pt idx="290">
                  <c:v>45559</c:v>
                </c:pt>
                <c:pt idx="291">
                  <c:v>45558</c:v>
                </c:pt>
                <c:pt idx="292">
                  <c:v>45555</c:v>
                </c:pt>
                <c:pt idx="293">
                  <c:v>45554</c:v>
                </c:pt>
                <c:pt idx="294">
                  <c:v>45553</c:v>
                </c:pt>
                <c:pt idx="295">
                  <c:v>45552</c:v>
                </c:pt>
                <c:pt idx="296">
                  <c:v>45551</c:v>
                </c:pt>
                <c:pt idx="297">
                  <c:v>45548</c:v>
                </c:pt>
                <c:pt idx="298">
                  <c:v>45547</c:v>
                </c:pt>
                <c:pt idx="299">
                  <c:v>45546</c:v>
                </c:pt>
                <c:pt idx="300">
                  <c:v>45545</c:v>
                </c:pt>
                <c:pt idx="301">
                  <c:v>45544</c:v>
                </c:pt>
                <c:pt idx="302">
                  <c:v>45541</c:v>
                </c:pt>
                <c:pt idx="303">
                  <c:v>45540</c:v>
                </c:pt>
                <c:pt idx="304">
                  <c:v>45539</c:v>
                </c:pt>
                <c:pt idx="305">
                  <c:v>45538</c:v>
                </c:pt>
                <c:pt idx="306">
                  <c:v>45537</c:v>
                </c:pt>
                <c:pt idx="307">
                  <c:v>45534</c:v>
                </c:pt>
                <c:pt idx="308">
                  <c:v>45533</c:v>
                </c:pt>
                <c:pt idx="309">
                  <c:v>45532</c:v>
                </c:pt>
                <c:pt idx="310">
                  <c:v>45531</c:v>
                </c:pt>
                <c:pt idx="311">
                  <c:v>45530</c:v>
                </c:pt>
                <c:pt idx="312">
                  <c:v>45527</c:v>
                </c:pt>
                <c:pt idx="313">
                  <c:v>45526</c:v>
                </c:pt>
                <c:pt idx="314">
                  <c:v>45525</c:v>
                </c:pt>
                <c:pt idx="315">
                  <c:v>45524</c:v>
                </c:pt>
                <c:pt idx="316">
                  <c:v>45523</c:v>
                </c:pt>
                <c:pt idx="317">
                  <c:v>45520</c:v>
                </c:pt>
                <c:pt idx="318">
                  <c:v>45519</c:v>
                </c:pt>
                <c:pt idx="319">
                  <c:v>45518</c:v>
                </c:pt>
                <c:pt idx="320">
                  <c:v>45517</c:v>
                </c:pt>
                <c:pt idx="321">
                  <c:v>45516</c:v>
                </c:pt>
                <c:pt idx="322">
                  <c:v>45513</c:v>
                </c:pt>
                <c:pt idx="323">
                  <c:v>45512</c:v>
                </c:pt>
                <c:pt idx="324">
                  <c:v>45511</c:v>
                </c:pt>
                <c:pt idx="325">
                  <c:v>45510</c:v>
                </c:pt>
                <c:pt idx="326">
                  <c:v>45509</c:v>
                </c:pt>
                <c:pt idx="327">
                  <c:v>45506</c:v>
                </c:pt>
                <c:pt idx="328">
                  <c:v>45505</c:v>
                </c:pt>
                <c:pt idx="329">
                  <c:v>45504</c:v>
                </c:pt>
                <c:pt idx="330">
                  <c:v>45503</c:v>
                </c:pt>
                <c:pt idx="331">
                  <c:v>45502</c:v>
                </c:pt>
                <c:pt idx="332">
                  <c:v>45499</c:v>
                </c:pt>
                <c:pt idx="333">
                  <c:v>45498</c:v>
                </c:pt>
                <c:pt idx="334">
                  <c:v>45497</c:v>
                </c:pt>
                <c:pt idx="335">
                  <c:v>45496</c:v>
                </c:pt>
                <c:pt idx="336">
                  <c:v>45495</c:v>
                </c:pt>
                <c:pt idx="337">
                  <c:v>45492</c:v>
                </c:pt>
                <c:pt idx="338">
                  <c:v>45491</c:v>
                </c:pt>
                <c:pt idx="339">
                  <c:v>45490</c:v>
                </c:pt>
                <c:pt idx="340">
                  <c:v>45489</c:v>
                </c:pt>
                <c:pt idx="341">
                  <c:v>45488</c:v>
                </c:pt>
                <c:pt idx="342">
                  <c:v>45485</c:v>
                </c:pt>
                <c:pt idx="343">
                  <c:v>45484</c:v>
                </c:pt>
                <c:pt idx="344">
                  <c:v>45483</c:v>
                </c:pt>
                <c:pt idx="345">
                  <c:v>45482</c:v>
                </c:pt>
                <c:pt idx="346">
                  <c:v>45481</c:v>
                </c:pt>
                <c:pt idx="347">
                  <c:v>45478</c:v>
                </c:pt>
                <c:pt idx="348">
                  <c:v>45477</c:v>
                </c:pt>
                <c:pt idx="349">
                  <c:v>45476</c:v>
                </c:pt>
                <c:pt idx="350">
                  <c:v>45475</c:v>
                </c:pt>
                <c:pt idx="351">
                  <c:v>45474</c:v>
                </c:pt>
                <c:pt idx="352">
                  <c:v>45471</c:v>
                </c:pt>
                <c:pt idx="353">
                  <c:v>45470</c:v>
                </c:pt>
                <c:pt idx="354">
                  <c:v>45469</c:v>
                </c:pt>
                <c:pt idx="355">
                  <c:v>45468</c:v>
                </c:pt>
                <c:pt idx="356">
                  <c:v>45467</c:v>
                </c:pt>
                <c:pt idx="357">
                  <c:v>45464</c:v>
                </c:pt>
                <c:pt idx="358">
                  <c:v>45463</c:v>
                </c:pt>
                <c:pt idx="359">
                  <c:v>45462</c:v>
                </c:pt>
                <c:pt idx="360">
                  <c:v>45461</c:v>
                </c:pt>
                <c:pt idx="361">
                  <c:v>45460</c:v>
                </c:pt>
                <c:pt idx="362">
                  <c:v>45457</c:v>
                </c:pt>
                <c:pt idx="363">
                  <c:v>45456</c:v>
                </c:pt>
                <c:pt idx="364">
                  <c:v>45455</c:v>
                </c:pt>
                <c:pt idx="365">
                  <c:v>45454</c:v>
                </c:pt>
                <c:pt idx="366">
                  <c:v>45453</c:v>
                </c:pt>
                <c:pt idx="367">
                  <c:v>45450</c:v>
                </c:pt>
                <c:pt idx="368">
                  <c:v>45449</c:v>
                </c:pt>
                <c:pt idx="369">
                  <c:v>45448</c:v>
                </c:pt>
                <c:pt idx="370">
                  <c:v>45447</c:v>
                </c:pt>
                <c:pt idx="371">
                  <c:v>45446</c:v>
                </c:pt>
                <c:pt idx="372">
                  <c:v>45443</c:v>
                </c:pt>
                <c:pt idx="373">
                  <c:v>45442</c:v>
                </c:pt>
                <c:pt idx="374">
                  <c:v>45441</c:v>
                </c:pt>
                <c:pt idx="375">
                  <c:v>45440</c:v>
                </c:pt>
                <c:pt idx="376">
                  <c:v>45439</c:v>
                </c:pt>
                <c:pt idx="377">
                  <c:v>45436</c:v>
                </c:pt>
                <c:pt idx="378">
                  <c:v>45435</c:v>
                </c:pt>
                <c:pt idx="379">
                  <c:v>45434</c:v>
                </c:pt>
                <c:pt idx="380">
                  <c:v>45433</c:v>
                </c:pt>
                <c:pt idx="381">
                  <c:v>45432</c:v>
                </c:pt>
                <c:pt idx="382">
                  <c:v>45429</c:v>
                </c:pt>
                <c:pt idx="383">
                  <c:v>45428</c:v>
                </c:pt>
                <c:pt idx="384">
                  <c:v>45427</c:v>
                </c:pt>
                <c:pt idx="385">
                  <c:v>45426</c:v>
                </c:pt>
                <c:pt idx="386">
                  <c:v>45425</c:v>
                </c:pt>
                <c:pt idx="387">
                  <c:v>45422</c:v>
                </c:pt>
                <c:pt idx="388">
                  <c:v>45421</c:v>
                </c:pt>
                <c:pt idx="389">
                  <c:v>45420</c:v>
                </c:pt>
                <c:pt idx="390">
                  <c:v>45419</c:v>
                </c:pt>
                <c:pt idx="391">
                  <c:v>45418</c:v>
                </c:pt>
                <c:pt idx="392">
                  <c:v>45415</c:v>
                </c:pt>
                <c:pt idx="393">
                  <c:v>45414</c:v>
                </c:pt>
                <c:pt idx="394">
                  <c:v>45413</c:v>
                </c:pt>
                <c:pt idx="395">
                  <c:v>45412</c:v>
                </c:pt>
                <c:pt idx="396">
                  <c:v>45411</c:v>
                </c:pt>
                <c:pt idx="397">
                  <c:v>45408</c:v>
                </c:pt>
                <c:pt idx="398">
                  <c:v>45407</c:v>
                </c:pt>
                <c:pt idx="399">
                  <c:v>45406</c:v>
                </c:pt>
                <c:pt idx="400">
                  <c:v>45405</c:v>
                </c:pt>
                <c:pt idx="401">
                  <c:v>45404</c:v>
                </c:pt>
                <c:pt idx="402">
                  <c:v>45401</c:v>
                </c:pt>
                <c:pt idx="403">
                  <c:v>45400</c:v>
                </c:pt>
                <c:pt idx="404">
                  <c:v>45399</c:v>
                </c:pt>
                <c:pt idx="405">
                  <c:v>45398</c:v>
                </c:pt>
                <c:pt idx="406">
                  <c:v>45397</c:v>
                </c:pt>
                <c:pt idx="407">
                  <c:v>45394</c:v>
                </c:pt>
                <c:pt idx="408">
                  <c:v>45393</c:v>
                </c:pt>
                <c:pt idx="409">
                  <c:v>45392</c:v>
                </c:pt>
                <c:pt idx="410">
                  <c:v>45391</c:v>
                </c:pt>
                <c:pt idx="411">
                  <c:v>45390</c:v>
                </c:pt>
                <c:pt idx="412">
                  <c:v>45387</c:v>
                </c:pt>
                <c:pt idx="413">
                  <c:v>45386</c:v>
                </c:pt>
                <c:pt idx="414">
                  <c:v>45385</c:v>
                </c:pt>
                <c:pt idx="415">
                  <c:v>45384</c:v>
                </c:pt>
                <c:pt idx="416">
                  <c:v>45383</c:v>
                </c:pt>
                <c:pt idx="417">
                  <c:v>45380</c:v>
                </c:pt>
                <c:pt idx="418">
                  <c:v>45379</c:v>
                </c:pt>
                <c:pt idx="419">
                  <c:v>45378</c:v>
                </c:pt>
                <c:pt idx="420">
                  <c:v>45377</c:v>
                </c:pt>
                <c:pt idx="421">
                  <c:v>45376</c:v>
                </c:pt>
                <c:pt idx="422">
                  <c:v>45373</c:v>
                </c:pt>
                <c:pt idx="423">
                  <c:v>45372</c:v>
                </c:pt>
                <c:pt idx="424">
                  <c:v>45371</c:v>
                </c:pt>
                <c:pt idx="425">
                  <c:v>45370</c:v>
                </c:pt>
                <c:pt idx="426">
                  <c:v>45369</c:v>
                </c:pt>
                <c:pt idx="427">
                  <c:v>45366</c:v>
                </c:pt>
                <c:pt idx="428">
                  <c:v>45365</c:v>
                </c:pt>
                <c:pt idx="429">
                  <c:v>45364</c:v>
                </c:pt>
                <c:pt idx="430">
                  <c:v>45363</c:v>
                </c:pt>
                <c:pt idx="431">
                  <c:v>45362</c:v>
                </c:pt>
                <c:pt idx="432">
                  <c:v>45359</c:v>
                </c:pt>
                <c:pt idx="433">
                  <c:v>45358</c:v>
                </c:pt>
                <c:pt idx="434">
                  <c:v>45357</c:v>
                </c:pt>
                <c:pt idx="435">
                  <c:v>45356</c:v>
                </c:pt>
                <c:pt idx="436">
                  <c:v>45355</c:v>
                </c:pt>
                <c:pt idx="437">
                  <c:v>45352</c:v>
                </c:pt>
                <c:pt idx="438">
                  <c:v>45351</c:v>
                </c:pt>
                <c:pt idx="439">
                  <c:v>45350</c:v>
                </c:pt>
                <c:pt idx="440">
                  <c:v>45349</c:v>
                </c:pt>
                <c:pt idx="441">
                  <c:v>45348</c:v>
                </c:pt>
                <c:pt idx="442">
                  <c:v>45345</c:v>
                </c:pt>
                <c:pt idx="443">
                  <c:v>45344</c:v>
                </c:pt>
                <c:pt idx="444">
                  <c:v>45343</c:v>
                </c:pt>
                <c:pt idx="445">
                  <c:v>45342</c:v>
                </c:pt>
                <c:pt idx="446">
                  <c:v>45341</c:v>
                </c:pt>
                <c:pt idx="447">
                  <c:v>45338</c:v>
                </c:pt>
                <c:pt idx="448">
                  <c:v>45337</c:v>
                </c:pt>
                <c:pt idx="449">
                  <c:v>45336</c:v>
                </c:pt>
                <c:pt idx="450">
                  <c:v>45335</c:v>
                </c:pt>
                <c:pt idx="451">
                  <c:v>45334</c:v>
                </c:pt>
                <c:pt idx="452">
                  <c:v>45331</c:v>
                </c:pt>
                <c:pt idx="453">
                  <c:v>45330</c:v>
                </c:pt>
                <c:pt idx="454">
                  <c:v>45329</c:v>
                </c:pt>
                <c:pt idx="455">
                  <c:v>45328</c:v>
                </c:pt>
                <c:pt idx="456">
                  <c:v>45327</c:v>
                </c:pt>
                <c:pt idx="457">
                  <c:v>45324</c:v>
                </c:pt>
                <c:pt idx="458">
                  <c:v>45323</c:v>
                </c:pt>
                <c:pt idx="459">
                  <c:v>45322</c:v>
                </c:pt>
                <c:pt idx="460">
                  <c:v>45321</c:v>
                </c:pt>
                <c:pt idx="461">
                  <c:v>45320</c:v>
                </c:pt>
                <c:pt idx="462">
                  <c:v>45317</c:v>
                </c:pt>
                <c:pt idx="463">
                  <c:v>45316</c:v>
                </c:pt>
                <c:pt idx="464">
                  <c:v>45315</c:v>
                </c:pt>
                <c:pt idx="465">
                  <c:v>45314</c:v>
                </c:pt>
                <c:pt idx="466">
                  <c:v>45313</c:v>
                </c:pt>
                <c:pt idx="467">
                  <c:v>45310</c:v>
                </c:pt>
                <c:pt idx="468">
                  <c:v>45309</c:v>
                </c:pt>
                <c:pt idx="469">
                  <c:v>45308</c:v>
                </c:pt>
                <c:pt idx="470">
                  <c:v>45307</c:v>
                </c:pt>
                <c:pt idx="471">
                  <c:v>45306</c:v>
                </c:pt>
                <c:pt idx="472">
                  <c:v>45303</c:v>
                </c:pt>
                <c:pt idx="473">
                  <c:v>45302</c:v>
                </c:pt>
                <c:pt idx="474">
                  <c:v>45301</c:v>
                </c:pt>
                <c:pt idx="475">
                  <c:v>45300</c:v>
                </c:pt>
                <c:pt idx="476">
                  <c:v>45299</c:v>
                </c:pt>
                <c:pt idx="477">
                  <c:v>45296</c:v>
                </c:pt>
                <c:pt idx="478">
                  <c:v>45295</c:v>
                </c:pt>
                <c:pt idx="479">
                  <c:v>45294</c:v>
                </c:pt>
                <c:pt idx="480">
                  <c:v>45293</c:v>
                </c:pt>
                <c:pt idx="481">
                  <c:v>45292</c:v>
                </c:pt>
                <c:pt idx="482">
                  <c:v>45289</c:v>
                </c:pt>
                <c:pt idx="483">
                  <c:v>45288</c:v>
                </c:pt>
                <c:pt idx="484">
                  <c:v>45287</c:v>
                </c:pt>
                <c:pt idx="485">
                  <c:v>45286</c:v>
                </c:pt>
                <c:pt idx="486">
                  <c:v>45285</c:v>
                </c:pt>
                <c:pt idx="487">
                  <c:v>45282</c:v>
                </c:pt>
                <c:pt idx="488">
                  <c:v>45281</c:v>
                </c:pt>
                <c:pt idx="489">
                  <c:v>45280</c:v>
                </c:pt>
                <c:pt idx="490">
                  <c:v>45279</c:v>
                </c:pt>
                <c:pt idx="491">
                  <c:v>45278</c:v>
                </c:pt>
                <c:pt idx="492">
                  <c:v>45275</c:v>
                </c:pt>
                <c:pt idx="493">
                  <c:v>45274</c:v>
                </c:pt>
                <c:pt idx="494">
                  <c:v>45273</c:v>
                </c:pt>
                <c:pt idx="495">
                  <c:v>45272</c:v>
                </c:pt>
                <c:pt idx="496">
                  <c:v>45271</c:v>
                </c:pt>
                <c:pt idx="497">
                  <c:v>45268</c:v>
                </c:pt>
                <c:pt idx="498">
                  <c:v>45267</c:v>
                </c:pt>
                <c:pt idx="499">
                  <c:v>45266</c:v>
                </c:pt>
                <c:pt idx="500">
                  <c:v>45265</c:v>
                </c:pt>
                <c:pt idx="501">
                  <c:v>45264</c:v>
                </c:pt>
                <c:pt idx="502">
                  <c:v>45261</c:v>
                </c:pt>
                <c:pt idx="503">
                  <c:v>45260</c:v>
                </c:pt>
                <c:pt idx="504">
                  <c:v>45259</c:v>
                </c:pt>
                <c:pt idx="505">
                  <c:v>45258</c:v>
                </c:pt>
                <c:pt idx="506">
                  <c:v>45257</c:v>
                </c:pt>
                <c:pt idx="507">
                  <c:v>45254</c:v>
                </c:pt>
                <c:pt idx="508">
                  <c:v>45253</c:v>
                </c:pt>
                <c:pt idx="509">
                  <c:v>45252</c:v>
                </c:pt>
                <c:pt idx="510">
                  <c:v>45251</c:v>
                </c:pt>
                <c:pt idx="511">
                  <c:v>45250</c:v>
                </c:pt>
                <c:pt idx="512">
                  <c:v>45247</c:v>
                </c:pt>
                <c:pt idx="513">
                  <c:v>45246</c:v>
                </c:pt>
                <c:pt idx="514">
                  <c:v>45245</c:v>
                </c:pt>
                <c:pt idx="515">
                  <c:v>45244</c:v>
                </c:pt>
                <c:pt idx="516">
                  <c:v>45243</c:v>
                </c:pt>
                <c:pt idx="517">
                  <c:v>45240</c:v>
                </c:pt>
                <c:pt idx="518">
                  <c:v>45239</c:v>
                </c:pt>
                <c:pt idx="519">
                  <c:v>45238</c:v>
                </c:pt>
                <c:pt idx="520">
                  <c:v>45237</c:v>
                </c:pt>
                <c:pt idx="521">
                  <c:v>45236</c:v>
                </c:pt>
                <c:pt idx="522">
                  <c:v>45233</c:v>
                </c:pt>
                <c:pt idx="523">
                  <c:v>45232</c:v>
                </c:pt>
                <c:pt idx="524">
                  <c:v>45231</c:v>
                </c:pt>
                <c:pt idx="525">
                  <c:v>45230</c:v>
                </c:pt>
                <c:pt idx="526">
                  <c:v>45229</c:v>
                </c:pt>
                <c:pt idx="527">
                  <c:v>45226</c:v>
                </c:pt>
                <c:pt idx="528">
                  <c:v>45225</c:v>
                </c:pt>
                <c:pt idx="529">
                  <c:v>45224</c:v>
                </c:pt>
                <c:pt idx="530">
                  <c:v>45223</c:v>
                </c:pt>
                <c:pt idx="531">
                  <c:v>45222</c:v>
                </c:pt>
                <c:pt idx="532">
                  <c:v>45219</c:v>
                </c:pt>
                <c:pt idx="533">
                  <c:v>45218</c:v>
                </c:pt>
                <c:pt idx="534">
                  <c:v>45217</c:v>
                </c:pt>
                <c:pt idx="535">
                  <c:v>45216</c:v>
                </c:pt>
                <c:pt idx="536">
                  <c:v>45215</c:v>
                </c:pt>
                <c:pt idx="537">
                  <c:v>45212</c:v>
                </c:pt>
                <c:pt idx="538">
                  <c:v>45211</c:v>
                </c:pt>
                <c:pt idx="539">
                  <c:v>45210</c:v>
                </c:pt>
                <c:pt idx="540">
                  <c:v>45209</c:v>
                </c:pt>
                <c:pt idx="541">
                  <c:v>45208</c:v>
                </c:pt>
                <c:pt idx="542">
                  <c:v>45205</c:v>
                </c:pt>
                <c:pt idx="543">
                  <c:v>45204</c:v>
                </c:pt>
                <c:pt idx="544">
                  <c:v>45203</c:v>
                </c:pt>
                <c:pt idx="545">
                  <c:v>45202</c:v>
                </c:pt>
                <c:pt idx="546">
                  <c:v>45201</c:v>
                </c:pt>
                <c:pt idx="547">
                  <c:v>45198</c:v>
                </c:pt>
                <c:pt idx="548">
                  <c:v>45197</c:v>
                </c:pt>
                <c:pt idx="549">
                  <c:v>45196</c:v>
                </c:pt>
                <c:pt idx="550">
                  <c:v>45195</c:v>
                </c:pt>
                <c:pt idx="551">
                  <c:v>45194</c:v>
                </c:pt>
                <c:pt idx="552">
                  <c:v>45191</c:v>
                </c:pt>
                <c:pt idx="553">
                  <c:v>45190</c:v>
                </c:pt>
                <c:pt idx="554">
                  <c:v>45189</c:v>
                </c:pt>
                <c:pt idx="555">
                  <c:v>45188</c:v>
                </c:pt>
                <c:pt idx="556">
                  <c:v>45187</c:v>
                </c:pt>
                <c:pt idx="557">
                  <c:v>45184</c:v>
                </c:pt>
                <c:pt idx="558">
                  <c:v>45183</c:v>
                </c:pt>
                <c:pt idx="559">
                  <c:v>45182</c:v>
                </c:pt>
                <c:pt idx="560">
                  <c:v>45181</c:v>
                </c:pt>
                <c:pt idx="561">
                  <c:v>45180</c:v>
                </c:pt>
                <c:pt idx="562">
                  <c:v>45177</c:v>
                </c:pt>
                <c:pt idx="563">
                  <c:v>45176</c:v>
                </c:pt>
                <c:pt idx="564">
                  <c:v>45175</c:v>
                </c:pt>
                <c:pt idx="565">
                  <c:v>45174</c:v>
                </c:pt>
                <c:pt idx="566">
                  <c:v>45173</c:v>
                </c:pt>
                <c:pt idx="567">
                  <c:v>45170</c:v>
                </c:pt>
                <c:pt idx="568">
                  <c:v>45169</c:v>
                </c:pt>
                <c:pt idx="569">
                  <c:v>45168</c:v>
                </c:pt>
                <c:pt idx="570">
                  <c:v>45167</c:v>
                </c:pt>
                <c:pt idx="571">
                  <c:v>45166</c:v>
                </c:pt>
                <c:pt idx="572">
                  <c:v>45163</c:v>
                </c:pt>
                <c:pt idx="573">
                  <c:v>45162</c:v>
                </c:pt>
                <c:pt idx="574">
                  <c:v>45161</c:v>
                </c:pt>
                <c:pt idx="575">
                  <c:v>45160</c:v>
                </c:pt>
                <c:pt idx="576">
                  <c:v>45159</c:v>
                </c:pt>
                <c:pt idx="577">
                  <c:v>45156</c:v>
                </c:pt>
                <c:pt idx="578">
                  <c:v>45155</c:v>
                </c:pt>
                <c:pt idx="579">
                  <c:v>45154</c:v>
                </c:pt>
                <c:pt idx="580">
                  <c:v>45153</c:v>
                </c:pt>
                <c:pt idx="581">
                  <c:v>45152</c:v>
                </c:pt>
                <c:pt idx="582">
                  <c:v>45149</c:v>
                </c:pt>
                <c:pt idx="583">
                  <c:v>45148</c:v>
                </c:pt>
                <c:pt idx="584">
                  <c:v>45147</c:v>
                </c:pt>
                <c:pt idx="585">
                  <c:v>45146</c:v>
                </c:pt>
                <c:pt idx="586">
                  <c:v>45145</c:v>
                </c:pt>
                <c:pt idx="587">
                  <c:v>45142</c:v>
                </c:pt>
                <c:pt idx="588">
                  <c:v>45141</c:v>
                </c:pt>
                <c:pt idx="589">
                  <c:v>45140</c:v>
                </c:pt>
                <c:pt idx="590">
                  <c:v>45139</c:v>
                </c:pt>
                <c:pt idx="591">
                  <c:v>45138</c:v>
                </c:pt>
                <c:pt idx="592">
                  <c:v>45135</c:v>
                </c:pt>
                <c:pt idx="593">
                  <c:v>45134</c:v>
                </c:pt>
                <c:pt idx="594">
                  <c:v>45133</c:v>
                </c:pt>
                <c:pt idx="595">
                  <c:v>45132</c:v>
                </c:pt>
                <c:pt idx="596">
                  <c:v>45131</c:v>
                </c:pt>
                <c:pt idx="597">
                  <c:v>45128</c:v>
                </c:pt>
                <c:pt idx="598">
                  <c:v>45127</c:v>
                </c:pt>
                <c:pt idx="599">
                  <c:v>45126</c:v>
                </c:pt>
                <c:pt idx="600">
                  <c:v>45125</c:v>
                </c:pt>
                <c:pt idx="601">
                  <c:v>45124</c:v>
                </c:pt>
                <c:pt idx="602">
                  <c:v>45121</c:v>
                </c:pt>
                <c:pt idx="603">
                  <c:v>45120</c:v>
                </c:pt>
                <c:pt idx="604">
                  <c:v>45119</c:v>
                </c:pt>
                <c:pt idx="605">
                  <c:v>45118</c:v>
                </c:pt>
                <c:pt idx="606">
                  <c:v>45117</c:v>
                </c:pt>
                <c:pt idx="607">
                  <c:v>45114</c:v>
                </c:pt>
                <c:pt idx="608">
                  <c:v>45113</c:v>
                </c:pt>
                <c:pt idx="609">
                  <c:v>45112</c:v>
                </c:pt>
                <c:pt idx="610">
                  <c:v>45111</c:v>
                </c:pt>
                <c:pt idx="611">
                  <c:v>45110</c:v>
                </c:pt>
                <c:pt idx="612">
                  <c:v>45107</c:v>
                </c:pt>
                <c:pt idx="613">
                  <c:v>45106</c:v>
                </c:pt>
                <c:pt idx="614">
                  <c:v>45105</c:v>
                </c:pt>
                <c:pt idx="615">
                  <c:v>45104</c:v>
                </c:pt>
                <c:pt idx="616">
                  <c:v>45103</c:v>
                </c:pt>
                <c:pt idx="617">
                  <c:v>45100</c:v>
                </c:pt>
                <c:pt idx="618">
                  <c:v>45099</c:v>
                </c:pt>
                <c:pt idx="619">
                  <c:v>45098</c:v>
                </c:pt>
                <c:pt idx="620">
                  <c:v>45097</c:v>
                </c:pt>
                <c:pt idx="621">
                  <c:v>45096</c:v>
                </c:pt>
                <c:pt idx="622">
                  <c:v>45093</c:v>
                </c:pt>
                <c:pt idx="623">
                  <c:v>45092</c:v>
                </c:pt>
                <c:pt idx="624">
                  <c:v>45091</c:v>
                </c:pt>
                <c:pt idx="625">
                  <c:v>45090</c:v>
                </c:pt>
                <c:pt idx="626">
                  <c:v>45089</c:v>
                </c:pt>
                <c:pt idx="627">
                  <c:v>45086</c:v>
                </c:pt>
                <c:pt idx="628">
                  <c:v>45085</c:v>
                </c:pt>
                <c:pt idx="629">
                  <c:v>45084</c:v>
                </c:pt>
                <c:pt idx="630">
                  <c:v>45083</c:v>
                </c:pt>
                <c:pt idx="631">
                  <c:v>45082</c:v>
                </c:pt>
                <c:pt idx="632">
                  <c:v>45079</c:v>
                </c:pt>
                <c:pt idx="633">
                  <c:v>45078</c:v>
                </c:pt>
                <c:pt idx="634">
                  <c:v>45077</c:v>
                </c:pt>
                <c:pt idx="635">
                  <c:v>45076</c:v>
                </c:pt>
                <c:pt idx="636">
                  <c:v>45075</c:v>
                </c:pt>
                <c:pt idx="637">
                  <c:v>45072</c:v>
                </c:pt>
                <c:pt idx="638">
                  <c:v>45071</c:v>
                </c:pt>
                <c:pt idx="639">
                  <c:v>45070</c:v>
                </c:pt>
                <c:pt idx="640">
                  <c:v>45069</c:v>
                </c:pt>
                <c:pt idx="641">
                  <c:v>45068</c:v>
                </c:pt>
                <c:pt idx="642">
                  <c:v>45065</c:v>
                </c:pt>
                <c:pt idx="643">
                  <c:v>45064</c:v>
                </c:pt>
                <c:pt idx="644">
                  <c:v>45063</c:v>
                </c:pt>
                <c:pt idx="645">
                  <c:v>45062</c:v>
                </c:pt>
                <c:pt idx="646">
                  <c:v>45061</c:v>
                </c:pt>
                <c:pt idx="647">
                  <c:v>45058</c:v>
                </c:pt>
                <c:pt idx="648">
                  <c:v>45057</c:v>
                </c:pt>
                <c:pt idx="649">
                  <c:v>45056</c:v>
                </c:pt>
                <c:pt idx="650">
                  <c:v>45055</c:v>
                </c:pt>
                <c:pt idx="651">
                  <c:v>45054</c:v>
                </c:pt>
                <c:pt idx="652">
                  <c:v>45051</c:v>
                </c:pt>
                <c:pt idx="653">
                  <c:v>45050</c:v>
                </c:pt>
                <c:pt idx="654">
                  <c:v>45049</c:v>
                </c:pt>
                <c:pt idx="655">
                  <c:v>45048</c:v>
                </c:pt>
                <c:pt idx="656">
                  <c:v>45047</c:v>
                </c:pt>
                <c:pt idx="657">
                  <c:v>45044</c:v>
                </c:pt>
                <c:pt idx="658">
                  <c:v>45043</c:v>
                </c:pt>
                <c:pt idx="659">
                  <c:v>45042</c:v>
                </c:pt>
                <c:pt idx="660">
                  <c:v>45041</c:v>
                </c:pt>
                <c:pt idx="661">
                  <c:v>45040</c:v>
                </c:pt>
                <c:pt idx="662">
                  <c:v>45037</c:v>
                </c:pt>
                <c:pt idx="663">
                  <c:v>45036</c:v>
                </c:pt>
                <c:pt idx="664">
                  <c:v>45035</c:v>
                </c:pt>
                <c:pt idx="665">
                  <c:v>45034</c:v>
                </c:pt>
                <c:pt idx="666">
                  <c:v>45033</c:v>
                </c:pt>
                <c:pt idx="667">
                  <c:v>45030</c:v>
                </c:pt>
                <c:pt idx="668">
                  <c:v>45029</c:v>
                </c:pt>
                <c:pt idx="669">
                  <c:v>45028</c:v>
                </c:pt>
                <c:pt idx="670">
                  <c:v>45027</c:v>
                </c:pt>
                <c:pt idx="671">
                  <c:v>45026</c:v>
                </c:pt>
                <c:pt idx="672">
                  <c:v>45023</c:v>
                </c:pt>
                <c:pt idx="673">
                  <c:v>45022</c:v>
                </c:pt>
                <c:pt idx="674">
                  <c:v>45021</c:v>
                </c:pt>
                <c:pt idx="675">
                  <c:v>45020</c:v>
                </c:pt>
                <c:pt idx="676">
                  <c:v>45019</c:v>
                </c:pt>
                <c:pt idx="677">
                  <c:v>45016</c:v>
                </c:pt>
                <c:pt idx="678">
                  <c:v>45015</c:v>
                </c:pt>
                <c:pt idx="679">
                  <c:v>45014</c:v>
                </c:pt>
                <c:pt idx="680">
                  <c:v>45013</c:v>
                </c:pt>
                <c:pt idx="681">
                  <c:v>45012</c:v>
                </c:pt>
                <c:pt idx="682">
                  <c:v>45009</c:v>
                </c:pt>
                <c:pt idx="683">
                  <c:v>45008</c:v>
                </c:pt>
                <c:pt idx="684">
                  <c:v>45007</c:v>
                </c:pt>
                <c:pt idx="685">
                  <c:v>45006</c:v>
                </c:pt>
                <c:pt idx="686">
                  <c:v>45005</c:v>
                </c:pt>
                <c:pt idx="687">
                  <c:v>45002</c:v>
                </c:pt>
                <c:pt idx="688">
                  <c:v>45001</c:v>
                </c:pt>
                <c:pt idx="689">
                  <c:v>45000</c:v>
                </c:pt>
                <c:pt idx="690">
                  <c:v>44999</c:v>
                </c:pt>
                <c:pt idx="691">
                  <c:v>44998</c:v>
                </c:pt>
                <c:pt idx="692">
                  <c:v>44995</c:v>
                </c:pt>
                <c:pt idx="693">
                  <c:v>44994</c:v>
                </c:pt>
                <c:pt idx="694">
                  <c:v>44993</c:v>
                </c:pt>
                <c:pt idx="695">
                  <c:v>44992</c:v>
                </c:pt>
                <c:pt idx="696">
                  <c:v>44991</c:v>
                </c:pt>
                <c:pt idx="697">
                  <c:v>44988</c:v>
                </c:pt>
                <c:pt idx="698">
                  <c:v>44987</c:v>
                </c:pt>
                <c:pt idx="699">
                  <c:v>44986</c:v>
                </c:pt>
                <c:pt idx="700">
                  <c:v>44985</c:v>
                </c:pt>
                <c:pt idx="701">
                  <c:v>44984</c:v>
                </c:pt>
                <c:pt idx="702">
                  <c:v>44981</c:v>
                </c:pt>
                <c:pt idx="703">
                  <c:v>44980</c:v>
                </c:pt>
                <c:pt idx="704">
                  <c:v>44979</c:v>
                </c:pt>
                <c:pt idx="705">
                  <c:v>44978</c:v>
                </c:pt>
                <c:pt idx="706">
                  <c:v>44977</c:v>
                </c:pt>
                <c:pt idx="707">
                  <c:v>44974</c:v>
                </c:pt>
                <c:pt idx="708">
                  <c:v>44973</c:v>
                </c:pt>
                <c:pt idx="709">
                  <c:v>44972</c:v>
                </c:pt>
                <c:pt idx="710">
                  <c:v>44971</c:v>
                </c:pt>
                <c:pt idx="711">
                  <c:v>44970</c:v>
                </c:pt>
                <c:pt idx="712">
                  <c:v>44967</c:v>
                </c:pt>
                <c:pt idx="713">
                  <c:v>44966</c:v>
                </c:pt>
                <c:pt idx="714">
                  <c:v>44965</c:v>
                </c:pt>
                <c:pt idx="715">
                  <c:v>44964</c:v>
                </c:pt>
                <c:pt idx="716">
                  <c:v>44963</c:v>
                </c:pt>
                <c:pt idx="717">
                  <c:v>44960</c:v>
                </c:pt>
                <c:pt idx="718">
                  <c:v>44959</c:v>
                </c:pt>
                <c:pt idx="719">
                  <c:v>44958</c:v>
                </c:pt>
                <c:pt idx="720">
                  <c:v>44957</c:v>
                </c:pt>
                <c:pt idx="721">
                  <c:v>44956</c:v>
                </c:pt>
                <c:pt idx="722">
                  <c:v>44953</c:v>
                </c:pt>
                <c:pt idx="723">
                  <c:v>44952</c:v>
                </c:pt>
                <c:pt idx="724">
                  <c:v>44951</c:v>
                </c:pt>
                <c:pt idx="725">
                  <c:v>44950</c:v>
                </c:pt>
                <c:pt idx="726">
                  <c:v>44949</c:v>
                </c:pt>
                <c:pt idx="727">
                  <c:v>44946</c:v>
                </c:pt>
                <c:pt idx="728">
                  <c:v>44945</c:v>
                </c:pt>
                <c:pt idx="729">
                  <c:v>44944</c:v>
                </c:pt>
                <c:pt idx="730">
                  <c:v>44943</c:v>
                </c:pt>
                <c:pt idx="731">
                  <c:v>44942</c:v>
                </c:pt>
                <c:pt idx="732">
                  <c:v>44939</c:v>
                </c:pt>
                <c:pt idx="733">
                  <c:v>44938</c:v>
                </c:pt>
                <c:pt idx="734">
                  <c:v>44937</c:v>
                </c:pt>
                <c:pt idx="735">
                  <c:v>44936</c:v>
                </c:pt>
                <c:pt idx="736">
                  <c:v>44935</c:v>
                </c:pt>
                <c:pt idx="737">
                  <c:v>44932</c:v>
                </c:pt>
                <c:pt idx="738">
                  <c:v>44931</c:v>
                </c:pt>
                <c:pt idx="739">
                  <c:v>44930</c:v>
                </c:pt>
                <c:pt idx="740">
                  <c:v>44929</c:v>
                </c:pt>
                <c:pt idx="741">
                  <c:v>44928</c:v>
                </c:pt>
                <c:pt idx="742">
                  <c:v>44925</c:v>
                </c:pt>
                <c:pt idx="743">
                  <c:v>44924</c:v>
                </c:pt>
                <c:pt idx="744">
                  <c:v>44923</c:v>
                </c:pt>
                <c:pt idx="745">
                  <c:v>44922</c:v>
                </c:pt>
                <c:pt idx="746">
                  <c:v>44921</c:v>
                </c:pt>
                <c:pt idx="747">
                  <c:v>44918</c:v>
                </c:pt>
                <c:pt idx="748">
                  <c:v>44917</c:v>
                </c:pt>
                <c:pt idx="749">
                  <c:v>44916</c:v>
                </c:pt>
                <c:pt idx="750">
                  <c:v>44915</c:v>
                </c:pt>
                <c:pt idx="751">
                  <c:v>44914</c:v>
                </c:pt>
                <c:pt idx="752">
                  <c:v>44911</c:v>
                </c:pt>
                <c:pt idx="753">
                  <c:v>44910</c:v>
                </c:pt>
                <c:pt idx="754">
                  <c:v>44909</c:v>
                </c:pt>
                <c:pt idx="755">
                  <c:v>44908</c:v>
                </c:pt>
                <c:pt idx="756">
                  <c:v>44907</c:v>
                </c:pt>
                <c:pt idx="757">
                  <c:v>44904</c:v>
                </c:pt>
                <c:pt idx="758">
                  <c:v>44903</c:v>
                </c:pt>
                <c:pt idx="759">
                  <c:v>44902</c:v>
                </c:pt>
                <c:pt idx="760">
                  <c:v>44901</c:v>
                </c:pt>
                <c:pt idx="761">
                  <c:v>44900</c:v>
                </c:pt>
                <c:pt idx="762">
                  <c:v>44897</c:v>
                </c:pt>
                <c:pt idx="763">
                  <c:v>44896</c:v>
                </c:pt>
                <c:pt idx="764">
                  <c:v>44895</c:v>
                </c:pt>
                <c:pt idx="765">
                  <c:v>44894</c:v>
                </c:pt>
                <c:pt idx="766">
                  <c:v>44893</c:v>
                </c:pt>
                <c:pt idx="767">
                  <c:v>44890</c:v>
                </c:pt>
                <c:pt idx="768">
                  <c:v>44889</c:v>
                </c:pt>
                <c:pt idx="769">
                  <c:v>44888</c:v>
                </c:pt>
                <c:pt idx="770">
                  <c:v>44887</c:v>
                </c:pt>
                <c:pt idx="771">
                  <c:v>44886</c:v>
                </c:pt>
                <c:pt idx="772">
                  <c:v>44883</c:v>
                </c:pt>
                <c:pt idx="773">
                  <c:v>44882</c:v>
                </c:pt>
                <c:pt idx="774">
                  <c:v>44881</c:v>
                </c:pt>
                <c:pt idx="775">
                  <c:v>44880</c:v>
                </c:pt>
                <c:pt idx="776">
                  <c:v>44879</c:v>
                </c:pt>
                <c:pt idx="777">
                  <c:v>44876</c:v>
                </c:pt>
                <c:pt idx="778">
                  <c:v>44875</c:v>
                </c:pt>
                <c:pt idx="779">
                  <c:v>44874</c:v>
                </c:pt>
                <c:pt idx="780">
                  <c:v>44873</c:v>
                </c:pt>
                <c:pt idx="781">
                  <c:v>44872</c:v>
                </c:pt>
                <c:pt idx="782">
                  <c:v>44869</c:v>
                </c:pt>
                <c:pt idx="783">
                  <c:v>44868</c:v>
                </c:pt>
                <c:pt idx="784">
                  <c:v>44867</c:v>
                </c:pt>
                <c:pt idx="785">
                  <c:v>44866</c:v>
                </c:pt>
                <c:pt idx="786">
                  <c:v>44865</c:v>
                </c:pt>
                <c:pt idx="787">
                  <c:v>44862</c:v>
                </c:pt>
                <c:pt idx="788">
                  <c:v>44861</c:v>
                </c:pt>
                <c:pt idx="789">
                  <c:v>44860</c:v>
                </c:pt>
                <c:pt idx="790">
                  <c:v>44859</c:v>
                </c:pt>
                <c:pt idx="791">
                  <c:v>44858</c:v>
                </c:pt>
                <c:pt idx="792">
                  <c:v>44855</c:v>
                </c:pt>
                <c:pt idx="793">
                  <c:v>44854</c:v>
                </c:pt>
                <c:pt idx="794">
                  <c:v>44853</c:v>
                </c:pt>
                <c:pt idx="795">
                  <c:v>44852</c:v>
                </c:pt>
                <c:pt idx="796">
                  <c:v>44851</c:v>
                </c:pt>
                <c:pt idx="797">
                  <c:v>44848</c:v>
                </c:pt>
                <c:pt idx="798">
                  <c:v>44847</c:v>
                </c:pt>
                <c:pt idx="799">
                  <c:v>44846</c:v>
                </c:pt>
                <c:pt idx="800">
                  <c:v>44845</c:v>
                </c:pt>
                <c:pt idx="801">
                  <c:v>44844</c:v>
                </c:pt>
                <c:pt idx="802">
                  <c:v>44841</c:v>
                </c:pt>
                <c:pt idx="803">
                  <c:v>44840</c:v>
                </c:pt>
                <c:pt idx="804">
                  <c:v>44839</c:v>
                </c:pt>
                <c:pt idx="805">
                  <c:v>44838</c:v>
                </c:pt>
                <c:pt idx="806">
                  <c:v>44837</c:v>
                </c:pt>
                <c:pt idx="807">
                  <c:v>44834</c:v>
                </c:pt>
                <c:pt idx="808">
                  <c:v>44833</c:v>
                </c:pt>
                <c:pt idx="809">
                  <c:v>44832</c:v>
                </c:pt>
                <c:pt idx="810">
                  <c:v>44831</c:v>
                </c:pt>
                <c:pt idx="811">
                  <c:v>44830</c:v>
                </c:pt>
                <c:pt idx="812">
                  <c:v>44827</c:v>
                </c:pt>
                <c:pt idx="813">
                  <c:v>44826</c:v>
                </c:pt>
                <c:pt idx="814">
                  <c:v>44825</c:v>
                </c:pt>
                <c:pt idx="815">
                  <c:v>44824</c:v>
                </c:pt>
                <c:pt idx="816">
                  <c:v>44823</c:v>
                </c:pt>
                <c:pt idx="817">
                  <c:v>44820</c:v>
                </c:pt>
                <c:pt idx="818">
                  <c:v>44819</c:v>
                </c:pt>
                <c:pt idx="819">
                  <c:v>44818</c:v>
                </c:pt>
                <c:pt idx="820">
                  <c:v>44817</c:v>
                </c:pt>
                <c:pt idx="821">
                  <c:v>44816</c:v>
                </c:pt>
                <c:pt idx="822">
                  <c:v>44813</c:v>
                </c:pt>
                <c:pt idx="823">
                  <c:v>44812</c:v>
                </c:pt>
                <c:pt idx="824">
                  <c:v>44811</c:v>
                </c:pt>
                <c:pt idx="825">
                  <c:v>44810</c:v>
                </c:pt>
                <c:pt idx="826">
                  <c:v>44809</c:v>
                </c:pt>
                <c:pt idx="827">
                  <c:v>44806</c:v>
                </c:pt>
                <c:pt idx="828">
                  <c:v>44805</c:v>
                </c:pt>
                <c:pt idx="829">
                  <c:v>44804</c:v>
                </c:pt>
                <c:pt idx="830">
                  <c:v>44803</c:v>
                </c:pt>
                <c:pt idx="831">
                  <c:v>44802</c:v>
                </c:pt>
                <c:pt idx="832">
                  <c:v>44799</c:v>
                </c:pt>
                <c:pt idx="833">
                  <c:v>44798</c:v>
                </c:pt>
                <c:pt idx="834">
                  <c:v>44797</c:v>
                </c:pt>
                <c:pt idx="835">
                  <c:v>44796</c:v>
                </c:pt>
                <c:pt idx="836">
                  <c:v>44795</c:v>
                </c:pt>
                <c:pt idx="837">
                  <c:v>44792</c:v>
                </c:pt>
                <c:pt idx="838">
                  <c:v>44791</c:v>
                </c:pt>
                <c:pt idx="839">
                  <c:v>44790</c:v>
                </c:pt>
                <c:pt idx="840">
                  <c:v>44789</c:v>
                </c:pt>
                <c:pt idx="841">
                  <c:v>44788</c:v>
                </c:pt>
                <c:pt idx="842">
                  <c:v>44785</c:v>
                </c:pt>
                <c:pt idx="843">
                  <c:v>44784</c:v>
                </c:pt>
                <c:pt idx="844">
                  <c:v>44783</c:v>
                </c:pt>
                <c:pt idx="845">
                  <c:v>44782</c:v>
                </c:pt>
                <c:pt idx="846">
                  <c:v>44781</c:v>
                </c:pt>
                <c:pt idx="847">
                  <c:v>44778</c:v>
                </c:pt>
                <c:pt idx="848">
                  <c:v>44777</c:v>
                </c:pt>
                <c:pt idx="849">
                  <c:v>44776</c:v>
                </c:pt>
                <c:pt idx="850">
                  <c:v>44775</c:v>
                </c:pt>
                <c:pt idx="851">
                  <c:v>44774</c:v>
                </c:pt>
                <c:pt idx="852">
                  <c:v>44771</c:v>
                </c:pt>
                <c:pt idx="853">
                  <c:v>44770</c:v>
                </c:pt>
                <c:pt idx="854">
                  <c:v>44769</c:v>
                </c:pt>
                <c:pt idx="855">
                  <c:v>44768</c:v>
                </c:pt>
                <c:pt idx="856">
                  <c:v>44767</c:v>
                </c:pt>
                <c:pt idx="857">
                  <c:v>44764</c:v>
                </c:pt>
                <c:pt idx="858">
                  <c:v>44763</c:v>
                </c:pt>
                <c:pt idx="859">
                  <c:v>44762</c:v>
                </c:pt>
                <c:pt idx="860">
                  <c:v>44761</c:v>
                </c:pt>
                <c:pt idx="861">
                  <c:v>44760</c:v>
                </c:pt>
                <c:pt idx="862">
                  <c:v>44757</c:v>
                </c:pt>
                <c:pt idx="863">
                  <c:v>44756</c:v>
                </c:pt>
                <c:pt idx="864">
                  <c:v>44755</c:v>
                </c:pt>
                <c:pt idx="865">
                  <c:v>44754</c:v>
                </c:pt>
                <c:pt idx="866">
                  <c:v>44753</c:v>
                </c:pt>
                <c:pt idx="867">
                  <c:v>44750</c:v>
                </c:pt>
                <c:pt idx="868">
                  <c:v>44749</c:v>
                </c:pt>
                <c:pt idx="869">
                  <c:v>44748</c:v>
                </c:pt>
                <c:pt idx="870">
                  <c:v>44747</c:v>
                </c:pt>
                <c:pt idx="871">
                  <c:v>44746</c:v>
                </c:pt>
                <c:pt idx="872">
                  <c:v>44743</c:v>
                </c:pt>
                <c:pt idx="873">
                  <c:v>44742</c:v>
                </c:pt>
                <c:pt idx="874">
                  <c:v>44741</c:v>
                </c:pt>
                <c:pt idx="875">
                  <c:v>44740</c:v>
                </c:pt>
                <c:pt idx="876">
                  <c:v>44739</c:v>
                </c:pt>
                <c:pt idx="877">
                  <c:v>44736</c:v>
                </c:pt>
                <c:pt idx="878">
                  <c:v>44735</c:v>
                </c:pt>
                <c:pt idx="879">
                  <c:v>44734</c:v>
                </c:pt>
                <c:pt idx="880">
                  <c:v>44733</c:v>
                </c:pt>
                <c:pt idx="881">
                  <c:v>44732</c:v>
                </c:pt>
                <c:pt idx="882">
                  <c:v>44729</c:v>
                </c:pt>
                <c:pt idx="883">
                  <c:v>44728</c:v>
                </c:pt>
                <c:pt idx="884">
                  <c:v>44727</c:v>
                </c:pt>
                <c:pt idx="885">
                  <c:v>44726</c:v>
                </c:pt>
                <c:pt idx="886">
                  <c:v>44725</c:v>
                </c:pt>
                <c:pt idx="887">
                  <c:v>44722</c:v>
                </c:pt>
                <c:pt idx="888">
                  <c:v>44721</c:v>
                </c:pt>
                <c:pt idx="889">
                  <c:v>44720</c:v>
                </c:pt>
                <c:pt idx="890">
                  <c:v>44719</c:v>
                </c:pt>
                <c:pt idx="891">
                  <c:v>44718</c:v>
                </c:pt>
                <c:pt idx="892">
                  <c:v>44715</c:v>
                </c:pt>
                <c:pt idx="893">
                  <c:v>44714</c:v>
                </c:pt>
                <c:pt idx="894">
                  <c:v>44713</c:v>
                </c:pt>
                <c:pt idx="895">
                  <c:v>44712</c:v>
                </c:pt>
                <c:pt idx="896">
                  <c:v>44711</c:v>
                </c:pt>
                <c:pt idx="897">
                  <c:v>44708</c:v>
                </c:pt>
                <c:pt idx="898">
                  <c:v>44707</c:v>
                </c:pt>
                <c:pt idx="899">
                  <c:v>44706</c:v>
                </c:pt>
                <c:pt idx="900">
                  <c:v>44705</c:v>
                </c:pt>
                <c:pt idx="901">
                  <c:v>44704</c:v>
                </c:pt>
                <c:pt idx="902">
                  <c:v>44701</c:v>
                </c:pt>
                <c:pt idx="903">
                  <c:v>44700</c:v>
                </c:pt>
                <c:pt idx="904">
                  <c:v>44699</c:v>
                </c:pt>
                <c:pt idx="905">
                  <c:v>44698</c:v>
                </c:pt>
                <c:pt idx="906">
                  <c:v>44697</c:v>
                </c:pt>
                <c:pt idx="907">
                  <c:v>44694</c:v>
                </c:pt>
                <c:pt idx="908">
                  <c:v>44693</c:v>
                </c:pt>
                <c:pt idx="909">
                  <c:v>44692</c:v>
                </c:pt>
                <c:pt idx="910">
                  <c:v>44691</c:v>
                </c:pt>
                <c:pt idx="911">
                  <c:v>44690</c:v>
                </c:pt>
                <c:pt idx="912">
                  <c:v>44687</c:v>
                </c:pt>
                <c:pt idx="913">
                  <c:v>44686</c:v>
                </c:pt>
                <c:pt idx="914">
                  <c:v>44685</c:v>
                </c:pt>
                <c:pt idx="915">
                  <c:v>44684</c:v>
                </c:pt>
                <c:pt idx="916">
                  <c:v>44683</c:v>
                </c:pt>
                <c:pt idx="917">
                  <c:v>44680</c:v>
                </c:pt>
                <c:pt idx="918">
                  <c:v>44679</c:v>
                </c:pt>
                <c:pt idx="919">
                  <c:v>44678</c:v>
                </c:pt>
                <c:pt idx="920">
                  <c:v>44677</c:v>
                </c:pt>
                <c:pt idx="921">
                  <c:v>44676</c:v>
                </c:pt>
                <c:pt idx="922">
                  <c:v>44673</c:v>
                </c:pt>
                <c:pt idx="923">
                  <c:v>44672</c:v>
                </c:pt>
                <c:pt idx="924">
                  <c:v>44671</c:v>
                </c:pt>
                <c:pt idx="925">
                  <c:v>44670</c:v>
                </c:pt>
                <c:pt idx="926">
                  <c:v>44669</c:v>
                </c:pt>
                <c:pt idx="927">
                  <c:v>44666</c:v>
                </c:pt>
                <c:pt idx="928">
                  <c:v>44665</c:v>
                </c:pt>
                <c:pt idx="929">
                  <c:v>44664</c:v>
                </c:pt>
                <c:pt idx="930">
                  <c:v>44663</c:v>
                </c:pt>
                <c:pt idx="931">
                  <c:v>44662</c:v>
                </c:pt>
                <c:pt idx="932">
                  <c:v>44659</c:v>
                </c:pt>
                <c:pt idx="933">
                  <c:v>44658</c:v>
                </c:pt>
                <c:pt idx="934">
                  <c:v>44657</c:v>
                </c:pt>
                <c:pt idx="935">
                  <c:v>44656</c:v>
                </c:pt>
                <c:pt idx="936">
                  <c:v>44655</c:v>
                </c:pt>
                <c:pt idx="937">
                  <c:v>44652</c:v>
                </c:pt>
                <c:pt idx="938">
                  <c:v>44651</c:v>
                </c:pt>
                <c:pt idx="939">
                  <c:v>44650</c:v>
                </c:pt>
                <c:pt idx="940">
                  <c:v>44649</c:v>
                </c:pt>
                <c:pt idx="941">
                  <c:v>44648</c:v>
                </c:pt>
                <c:pt idx="942">
                  <c:v>44645</c:v>
                </c:pt>
                <c:pt idx="943">
                  <c:v>44644</c:v>
                </c:pt>
                <c:pt idx="944">
                  <c:v>44643</c:v>
                </c:pt>
                <c:pt idx="945">
                  <c:v>44642</c:v>
                </c:pt>
                <c:pt idx="946">
                  <c:v>44641</c:v>
                </c:pt>
                <c:pt idx="947">
                  <c:v>44638</c:v>
                </c:pt>
                <c:pt idx="948">
                  <c:v>44637</c:v>
                </c:pt>
                <c:pt idx="949">
                  <c:v>44636</c:v>
                </c:pt>
                <c:pt idx="950">
                  <c:v>44635</c:v>
                </c:pt>
                <c:pt idx="951">
                  <c:v>44634</c:v>
                </c:pt>
                <c:pt idx="952">
                  <c:v>44631</c:v>
                </c:pt>
                <c:pt idx="953">
                  <c:v>44630</c:v>
                </c:pt>
                <c:pt idx="954">
                  <c:v>44629</c:v>
                </c:pt>
                <c:pt idx="955">
                  <c:v>44628</c:v>
                </c:pt>
                <c:pt idx="956">
                  <c:v>44627</c:v>
                </c:pt>
                <c:pt idx="957">
                  <c:v>44624</c:v>
                </c:pt>
                <c:pt idx="958">
                  <c:v>44623</c:v>
                </c:pt>
                <c:pt idx="959">
                  <c:v>44622</c:v>
                </c:pt>
                <c:pt idx="960">
                  <c:v>44621</c:v>
                </c:pt>
                <c:pt idx="961">
                  <c:v>44620</c:v>
                </c:pt>
                <c:pt idx="962">
                  <c:v>44617</c:v>
                </c:pt>
                <c:pt idx="963">
                  <c:v>44616</c:v>
                </c:pt>
                <c:pt idx="964">
                  <c:v>44615</c:v>
                </c:pt>
                <c:pt idx="965">
                  <c:v>44614</c:v>
                </c:pt>
                <c:pt idx="966">
                  <c:v>44613</c:v>
                </c:pt>
                <c:pt idx="967">
                  <c:v>44610</c:v>
                </c:pt>
                <c:pt idx="968">
                  <c:v>44609</c:v>
                </c:pt>
                <c:pt idx="969">
                  <c:v>44608</c:v>
                </c:pt>
                <c:pt idx="970">
                  <c:v>44607</c:v>
                </c:pt>
                <c:pt idx="971">
                  <c:v>44606</c:v>
                </c:pt>
                <c:pt idx="972">
                  <c:v>44603</c:v>
                </c:pt>
                <c:pt idx="973">
                  <c:v>44602</c:v>
                </c:pt>
                <c:pt idx="974">
                  <c:v>44601</c:v>
                </c:pt>
                <c:pt idx="975">
                  <c:v>44600</c:v>
                </c:pt>
                <c:pt idx="976">
                  <c:v>44599</c:v>
                </c:pt>
                <c:pt idx="977">
                  <c:v>44596</c:v>
                </c:pt>
                <c:pt idx="978">
                  <c:v>44595</c:v>
                </c:pt>
                <c:pt idx="979">
                  <c:v>44594</c:v>
                </c:pt>
                <c:pt idx="980">
                  <c:v>44593</c:v>
                </c:pt>
                <c:pt idx="981">
                  <c:v>44592</c:v>
                </c:pt>
                <c:pt idx="982">
                  <c:v>44589</c:v>
                </c:pt>
                <c:pt idx="983">
                  <c:v>44588</c:v>
                </c:pt>
                <c:pt idx="984">
                  <c:v>44587</c:v>
                </c:pt>
                <c:pt idx="985">
                  <c:v>44586</c:v>
                </c:pt>
                <c:pt idx="986">
                  <c:v>44585</c:v>
                </c:pt>
                <c:pt idx="987">
                  <c:v>44582</c:v>
                </c:pt>
                <c:pt idx="988">
                  <c:v>44581</c:v>
                </c:pt>
                <c:pt idx="989">
                  <c:v>44580</c:v>
                </c:pt>
                <c:pt idx="990">
                  <c:v>44579</c:v>
                </c:pt>
                <c:pt idx="991">
                  <c:v>44578</c:v>
                </c:pt>
                <c:pt idx="992">
                  <c:v>44575</c:v>
                </c:pt>
                <c:pt idx="993">
                  <c:v>44574</c:v>
                </c:pt>
                <c:pt idx="994">
                  <c:v>44573</c:v>
                </c:pt>
                <c:pt idx="995">
                  <c:v>44572</c:v>
                </c:pt>
                <c:pt idx="996">
                  <c:v>44571</c:v>
                </c:pt>
                <c:pt idx="997">
                  <c:v>44568</c:v>
                </c:pt>
                <c:pt idx="998">
                  <c:v>44567</c:v>
                </c:pt>
                <c:pt idx="999">
                  <c:v>44566</c:v>
                </c:pt>
                <c:pt idx="1000">
                  <c:v>44565</c:v>
                </c:pt>
                <c:pt idx="1001">
                  <c:v>44564</c:v>
                </c:pt>
                <c:pt idx="1002">
                  <c:v>44561</c:v>
                </c:pt>
                <c:pt idx="1003">
                  <c:v>44560</c:v>
                </c:pt>
                <c:pt idx="1004">
                  <c:v>44559</c:v>
                </c:pt>
                <c:pt idx="1005">
                  <c:v>44558</c:v>
                </c:pt>
                <c:pt idx="1006">
                  <c:v>44557</c:v>
                </c:pt>
                <c:pt idx="1007">
                  <c:v>44554</c:v>
                </c:pt>
                <c:pt idx="1008">
                  <c:v>44553</c:v>
                </c:pt>
                <c:pt idx="1009">
                  <c:v>44552</c:v>
                </c:pt>
                <c:pt idx="1010">
                  <c:v>44551</c:v>
                </c:pt>
                <c:pt idx="1011">
                  <c:v>44550</c:v>
                </c:pt>
                <c:pt idx="1012">
                  <c:v>44547</c:v>
                </c:pt>
                <c:pt idx="1013">
                  <c:v>44546</c:v>
                </c:pt>
                <c:pt idx="1014">
                  <c:v>44545</c:v>
                </c:pt>
                <c:pt idx="1015">
                  <c:v>44544</c:v>
                </c:pt>
                <c:pt idx="1016">
                  <c:v>44543</c:v>
                </c:pt>
                <c:pt idx="1017">
                  <c:v>44540</c:v>
                </c:pt>
                <c:pt idx="1018">
                  <c:v>44539</c:v>
                </c:pt>
                <c:pt idx="1019">
                  <c:v>44538</c:v>
                </c:pt>
                <c:pt idx="1020">
                  <c:v>44537</c:v>
                </c:pt>
                <c:pt idx="1021">
                  <c:v>44536</c:v>
                </c:pt>
                <c:pt idx="1022">
                  <c:v>44533</c:v>
                </c:pt>
                <c:pt idx="1023">
                  <c:v>44532</c:v>
                </c:pt>
                <c:pt idx="1024">
                  <c:v>44531</c:v>
                </c:pt>
                <c:pt idx="1025">
                  <c:v>44530</c:v>
                </c:pt>
                <c:pt idx="1026">
                  <c:v>44529</c:v>
                </c:pt>
                <c:pt idx="1027">
                  <c:v>44526</c:v>
                </c:pt>
                <c:pt idx="1028">
                  <c:v>44525</c:v>
                </c:pt>
                <c:pt idx="1029">
                  <c:v>44524</c:v>
                </c:pt>
                <c:pt idx="1030">
                  <c:v>44523</c:v>
                </c:pt>
                <c:pt idx="1031">
                  <c:v>44522</c:v>
                </c:pt>
                <c:pt idx="1032">
                  <c:v>44519</c:v>
                </c:pt>
                <c:pt idx="1033">
                  <c:v>44518</c:v>
                </c:pt>
                <c:pt idx="1034">
                  <c:v>44517</c:v>
                </c:pt>
                <c:pt idx="1035">
                  <c:v>44516</c:v>
                </c:pt>
                <c:pt idx="1036">
                  <c:v>44515</c:v>
                </c:pt>
                <c:pt idx="1037">
                  <c:v>44512</c:v>
                </c:pt>
                <c:pt idx="1038">
                  <c:v>44511</c:v>
                </c:pt>
                <c:pt idx="1039">
                  <c:v>44510</c:v>
                </c:pt>
                <c:pt idx="1040">
                  <c:v>44509</c:v>
                </c:pt>
                <c:pt idx="1041">
                  <c:v>44508</c:v>
                </c:pt>
                <c:pt idx="1042">
                  <c:v>44505</c:v>
                </c:pt>
                <c:pt idx="1043">
                  <c:v>44504</c:v>
                </c:pt>
                <c:pt idx="1044">
                  <c:v>44503</c:v>
                </c:pt>
                <c:pt idx="1045">
                  <c:v>44502</c:v>
                </c:pt>
                <c:pt idx="1046">
                  <c:v>44501</c:v>
                </c:pt>
                <c:pt idx="1047">
                  <c:v>44498</c:v>
                </c:pt>
                <c:pt idx="1048">
                  <c:v>44497</c:v>
                </c:pt>
                <c:pt idx="1049">
                  <c:v>44496</c:v>
                </c:pt>
                <c:pt idx="1050">
                  <c:v>44495</c:v>
                </c:pt>
                <c:pt idx="1051">
                  <c:v>44494</c:v>
                </c:pt>
                <c:pt idx="1052">
                  <c:v>44491</c:v>
                </c:pt>
                <c:pt idx="1053">
                  <c:v>44490</c:v>
                </c:pt>
                <c:pt idx="1054">
                  <c:v>44489</c:v>
                </c:pt>
                <c:pt idx="1055">
                  <c:v>44488</c:v>
                </c:pt>
                <c:pt idx="1056">
                  <c:v>44487</c:v>
                </c:pt>
                <c:pt idx="1057">
                  <c:v>44484</c:v>
                </c:pt>
                <c:pt idx="1058">
                  <c:v>44483</c:v>
                </c:pt>
                <c:pt idx="1059">
                  <c:v>44482</c:v>
                </c:pt>
                <c:pt idx="1060">
                  <c:v>44481</c:v>
                </c:pt>
                <c:pt idx="1061">
                  <c:v>44480</c:v>
                </c:pt>
                <c:pt idx="1062">
                  <c:v>44477</c:v>
                </c:pt>
                <c:pt idx="1063">
                  <c:v>44476</c:v>
                </c:pt>
                <c:pt idx="1064">
                  <c:v>44475</c:v>
                </c:pt>
                <c:pt idx="1065">
                  <c:v>44474</c:v>
                </c:pt>
                <c:pt idx="1066">
                  <c:v>44473</c:v>
                </c:pt>
                <c:pt idx="1067">
                  <c:v>44470</c:v>
                </c:pt>
                <c:pt idx="1068">
                  <c:v>44469</c:v>
                </c:pt>
                <c:pt idx="1069">
                  <c:v>44468</c:v>
                </c:pt>
                <c:pt idx="1070">
                  <c:v>44467</c:v>
                </c:pt>
                <c:pt idx="1071">
                  <c:v>44466</c:v>
                </c:pt>
                <c:pt idx="1072">
                  <c:v>44463</c:v>
                </c:pt>
                <c:pt idx="1073">
                  <c:v>44462</c:v>
                </c:pt>
                <c:pt idx="1074">
                  <c:v>44461</c:v>
                </c:pt>
                <c:pt idx="1075">
                  <c:v>44460</c:v>
                </c:pt>
                <c:pt idx="1076">
                  <c:v>44459</c:v>
                </c:pt>
                <c:pt idx="1077">
                  <c:v>44456</c:v>
                </c:pt>
                <c:pt idx="1078">
                  <c:v>44455</c:v>
                </c:pt>
                <c:pt idx="1079">
                  <c:v>44454</c:v>
                </c:pt>
                <c:pt idx="1080">
                  <c:v>44453</c:v>
                </c:pt>
                <c:pt idx="1081">
                  <c:v>44452</c:v>
                </c:pt>
                <c:pt idx="1082">
                  <c:v>44449</c:v>
                </c:pt>
                <c:pt idx="1083">
                  <c:v>44448</c:v>
                </c:pt>
                <c:pt idx="1084">
                  <c:v>44447</c:v>
                </c:pt>
                <c:pt idx="1085">
                  <c:v>44446</c:v>
                </c:pt>
                <c:pt idx="1086">
                  <c:v>44445</c:v>
                </c:pt>
                <c:pt idx="1087">
                  <c:v>44442</c:v>
                </c:pt>
                <c:pt idx="1088">
                  <c:v>44441</c:v>
                </c:pt>
                <c:pt idx="1089">
                  <c:v>44440</c:v>
                </c:pt>
                <c:pt idx="1090">
                  <c:v>44439</c:v>
                </c:pt>
                <c:pt idx="1091">
                  <c:v>44438</c:v>
                </c:pt>
                <c:pt idx="1092">
                  <c:v>44435</c:v>
                </c:pt>
                <c:pt idx="1093">
                  <c:v>44434</c:v>
                </c:pt>
                <c:pt idx="1094">
                  <c:v>44433</c:v>
                </c:pt>
                <c:pt idx="1095">
                  <c:v>44432</c:v>
                </c:pt>
                <c:pt idx="1096">
                  <c:v>44431</c:v>
                </c:pt>
                <c:pt idx="1097">
                  <c:v>44428</c:v>
                </c:pt>
                <c:pt idx="1098">
                  <c:v>44427</c:v>
                </c:pt>
                <c:pt idx="1099">
                  <c:v>44426</c:v>
                </c:pt>
                <c:pt idx="1100">
                  <c:v>44425</c:v>
                </c:pt>
                <c:pt idx="1101">
                  <c:v>44424</c:v>
                </c:pt>
                <c:pt idx="1102">
                  <c:v>44421</c:v>
                </c:pt>
                <c:pt idx="1103">
                  <c:v>44420</c:v>
                </c:pt>
                <c:pt idx="1104">
                  <c:v>44419</c:v>
                </c:pt>
                <c:pt idx="1105">
                  <c:v>44418</c:v>
                </c:pt>
                <c:pt idx="1106">
                  <c:v>44417</c:v>
                </c:pt>
                <c:pt idx="1107">
                  <c:v>44414</c:v>
                </c:pt>
                <c:pt idx="1108">
                  <c:v>44413</c:v>
                </c:pt>
                <c:pt idx="1109">
                  <c:v>44412</c:v>
                </c:pt>
                <c:pt idx="1110">
                  <c:v>44411</c:v>
                </c:pt>
                <c:pt idx="1111">
                  <c:v>44410</c:v>
                </c:pt>
                <c:pt idx="1112">
                  <c:v>44407</c:v>
                </c:pt>
                <c:pt idx="1113">
                  <c:v>44406</c:v>
                </c:pt>
                <c:pt idx="1114">
                  <c:v>44405</c:v>
                </c:pt>
                <c:pt idx="1115">
                  <c:v>44404</c:v>
                </c:pt>
                <c:pt idx="1116">
                  <c:v>44403</c:v>
                </c:pt>
                <c:pt idx="1117">
                  <c:v>44400</c:v>
                </c:pt>
                <c:pt idx="1118">
                  <c:v>44399</c:v>
                </c:pt>
                <c:pt idx="1119">
                  <c:v>44398</c:v>
                </c:pt>
                <c:pt idx="1120">
                  <c:v>44397</c:v>
                </c:pt>
                <c:pt idx="1121">
                  <c:v>44396</c:v>
                </c:pt>
                <c:pt idx="1122">
                  <c:v>44393</c:v>
                </c:pt>
                <c:pt idx="1123">
                  <c:v>44392</c:v>
                </c:pt>
                <c:pt idx="1124">
                  <c:v>44391</c:v>
                </c:pt>
                <c:pt idx="1125">
                  <c:v>44390</c:v>
                </c:pt>
                <c:pt idx="1126">
                  <c:v>44389</c:v>
                </c:pt>
                <c:pt idx="1127">
                  <c:v>44386</c:v>
                </c:pt>
                <c:pt idx="1128">
                  <c:v>44385</c:v>
                </c:pt>
                <c:pt idx="1129">
                  <c:v>44384</c:v>
                </c:pt>
                <c:pt idx="1130">
                  <c:v>44383</c:v>
                </c:pt>
                <c:pt idx="1131">
                  <c:v>44382</c:v>
                </c:pt>
                <c:pt idx="1132">
                  <c:v>44379</c:v>
                </c:pt>
                <c:pt idx="1133">
                  <c:v>44378</c:v>
                </c:pt>
                <c:pt idx="1134">
                  <c:v>44377</c:v>
                </c:pt>
                <c:pt idx="1135">
                  <c:v>44376</c:v>
                </c:pt>
                <c:pt idx="1136">
                  <c:v>44375</c:v>
                </c:pt>
                <c:pt idx="1137">
                  <c:v>44372</c:v>
                </c:pt>
                <c:pt idx="1138">
                  <c:v>44371</c:v>
                </c:pt>
                <c:pt idx="1139">
                  <c:v>44370</c:v>
                </c:pt>
                <c:pt idx="1140">
                  <c:v>44369</c:v>
                </c:pt>
                <c:pt idx="1141">
                  <c:v>44368</c:v>
                </c:pt>
                <c:pt idx="1142">
                  <c:v>44365</c:v>
                </c:pt>
                <c:pt idx="1143">
                  <c:v>44364</c:v>
                </c:pt>
                <c:pt idx="1144">
                  <c:v>44363</c:v>
                </c:pt>
                <c:pt idx="1145">
                  <c:v>44362</c:v>
                </c:pt>
                <c:pt idx="1146">
                  <c:v>44361</c:v>
                </c:pt>
                <c:pt idx="1147">
                  <c:v>44358</c:v>
                </c:pt>
                <c:pt idx="1148">
                  <c:v>44357</c:v>
                </c:pt>
                <c:pt idx="1149">
                  <c:v>44356</c:v>
                </c:pt>
                <c:pt idx="1150">
                  <c:v>44355</c:v>
                </c:pt>
                <c:pt idx="1151">
                  <c:v>44354</c:v>
                </c:pt>
                <c:pt idx="1152">
                  <c:v>44351</c:v>
                </c:pt>
                <c:pt idx="1153">
                  <c:v>44350</c:v>
                </c:pt>
                <c:pt idx="1154">
                  <c:v>44349</c:v>
                </c:pt>
                <c:pt idx="1155">
                  <c:v>44348</c:v>
                </c:pt>
                <c:pt idx="1156">
                  <c:v>44347</c:v>
                </c:pt>
                <c:pt idx="1157">
                  <c:v>44344</c:v>
                </c:pt>
                <c:pt idx="1158">
                  <c:v>44343</c:v>
                </c:pt>
                <c:pt idx="1159">
                  <c:v>44342</c:v>
                </c:pt>
                <c:pt idx="1160">
                  <c:v>44341</c:v>
                </c:pt>
                <c:pt idx="1161">
                  <c:v>44340</c:v>
                </c:pt>
                <c:pt idx="1162">
                  <c:v>44337</c:v>
                </c:pt>
                <c:pt idx="1163">
                  <c:v>44336</c:v>
                </c:pt>
                <c:pt idx="1164">
                  <c:v>44335</c:v>
                </c:pt>
                <c:pt idx="1165">
                  <c:v>44334</c:v>
                </c:pt>
                <c:pt idx="1166">
                  <c:v>44333</c:v>
                </c:pt>
                <c:pt idx="1167">
                  <c:v>44330</c:v>
                </c:pt>
                <c:pt idx="1168">
                  <c:v>44329</c:v>
                </c:pt>
                <c:pt idx="1169">
                  <c:v>44328</c:v>
                </c:pt>
                <c:pt idx="1170">
                  <c:v>44327</c:v>
                </c:pt>
                <c:pt idx="1171">
                  <c:v>44326</c:v>
                </c:pt>
                <c:pt idx="1172">
                  <c:v>44323</c:v>
                </c:pt>
                <c:pt idx="1173">
                  <c:v>44322</c:v>
                </c:pt>
                <c:pt idx="1174">
                  <c:v>44321</c:v>
                </c:pt>
                <c:pt idx="1175">
                  <c:v>44320</c:v>
                </c:pt>
                <c:pt idx="1176">
                  <c:v>44319</c:v>
                </c:pt>
                <c:pt idx="1177">
                  <c:v>44316</c:v>
                </c:pt>
                <c:pt idx="1178">
                  <c:v>44315</c:v>
                </c:pt>
                <c:pt idx="1179">
                  <c:v>44314</c:v>
                </c:pt>
                <c:pt idx="1180">
                  <c:v>44313</c:v>
                </c:pt>
                <c:pt idx="1181">
                  <c:v>44312</c:v>
                </c:pt>
                <c:pt idx="1182">
                  <c:v>44309</c:v>
                </c:pt>
                <c:pt idx="1183">
                  <c:v>44308</c:v>
                </c:pt>
                <c:pt idx="1184">
                  <c:v>44307</c:v>
                </c:pt>
                <c:pt idx="1185">
                  <c:v>44306</c:v>
                </c:pt>
                <c:pt idx="1186">
                  <c:v>44305</c:v>
                </c:pt>
                <c:pt idx="1187">
                  <c:v>44302</c:v>
                </c:pt>
                <c:pt idx="1188">
                  <c:v>44301</c:v>
                </c:pt>
                <c:pt idx="1189">
                  <c:v>44300</c:v>
                </c:pt>
                <c:pt idx="1190">
                  <c:v>44299</c:v>
                </c:pt>
                <c:pt idx="1191">
                  <c:v>44298</c:v>
                </c:pt>
                <c:pt idx="1192">
                  <c:v>44295</c:v>
                </c:pt>
                <c:pt idx="1193">
                  <c:v>44294</c:v>
                </c:pt>
                <c:pt idx="1194">
                  <c:v>44293</c:v>
                </c:pt>
                <c:pt idx="1195">
                  <c:v>44292</c:v>
                </c:pt>
                <c:pt idx="1196">
                  <c:v>44291</c:v>
                </c:pt>
                <c:pt idx="1197">
                  <c:v>44288</c:v>
                </c:pt>
                <c:pt idx="1198">
                  <c:v>44287</c:v>
                </c:pt>
                <c:pt idx="1199">
                  <c:v>44286</c:v>
                </c:pt>
                <c:pt idx="1200">
                  <c:v>44285</c:v>
                </c:pt>
                <c:pt idx="1201">
                  <c:v>44284</c:v>
                </c:pt>
                <c:pt idx="1202">
                  <c:v>44281</c:v>
                </c:pt>
                <c:pt idx="1203">
                  <c:v>44280</c:v>
                </c:pt>
                <c:pt idx="1204">
                  <c:v>44279</c:v>
                </c:pt>
                <c:pt idx="1205">
                  <c:v>44278</c:v>
                </c:pt>
                <c:pt idx="1206">
                  <c:v>44277</c:v>
                </c:pt>
                <c:pt idx="1207">
                  <c:v>44274</c:v>
                </c:pt>
                <c:pt idx="1208">
                  <c:v>44273</c:v>
                </c:pt>
                <c:pt idx="1209">
                  <c:v>44272</c:v>
                </c:pt>
                <c:pt idx="1210">
                  <c:v>44271</c:v>
                </c:pt>
                <c:pt idx="1211">
                  <c:v>44270</c:v>
                </c:pt>
                <c:pt idx="1212">
                  <c:v>44267</c:v>
                </c:pt>
                <c:pt idx="1213">
                  <c:v>44266</c:v>
                </c:pt>
                <c:pt idx="1214">
                  <c:v>44265</c:v>
                </c:pt>
                <c:pt idx="1215">
                  <c:v>44264</c:v>
                </c:pt>
                <c:pt idx="1216">
                  <c:v>44263</c:v>
                </c:pt>
                <c:pt idx="1217">
                  <c:v>44260</c:v>
                </c:pt>
                <c:pt idx="1218">
                  <c:v>44259</c:v>
                </c:pt>
                <c:pt idx="1219">
                  <c:v>44258</c:v>
                </c:pt>
                <c:pt idx="1220">
                  <c:v>44257</c:v>
                </c:pt>
                <c:pt idx="1221">
                  <c:v>44256</c:v>
                </c:pt>
                <c:pt idx="1222">
                  <c:v>44253</c:v>
                </c:pt>
                <c:pt idx="1223">
                  <c:v>44252</c:v>
                </c:pt>
                <c:pt idx="1224">
                  <c:v>44251</c:v>
                </c:pt>
                <c:pt idx="1225">
                  <c:v>44250</c:v>
                </c:pt>
                <c:pt idx="1226">
                  <c:v>44249</c:v>
                </c:pt>
                <c:pt idx="1227">
                  <c:v>44246</c:v>
                </c:pt>
                <c:pt idx="1228">
                  <c:v>44245</c:v>
                </c:pt>
                <c:pt idx="1229">
                  <c:v>44244</c:v>
                </c:pt>
                <c:pt idx="1230">
                  <c:v>44243</c:v>
                </c:pt>
                <c:pt idx="1231">
                  <c:v>44242</c:v>
                </c:pt>
                <c:pt idx="1232">
                  <c:v>44239</c:v>
                </c:pt>
                <c:pt idx="1233">
                  <c:v>44238</c:v>
                </c:pt>
                <c:pt idx="1234">
                  <c:v>44237</c:v>
                </c:pt>
                <c:pt idx="1235">
                  <c:v>44236</c:v>
                </c:pt>
                <c:pt idx="1236">
                  <c:v>44235</c:v>
                </c:pt>
                <c:pt idx="1237">
                  <c:v>44232</c:v>
                </c:pt>
                <c:pt idx="1238">
                  <c:v>44231</c:v>
                </c:pt>
                <c:pt idx="1239">
                  <c:v>44230</c:v>
                </c:pt>
                <c:pt idx="1240">
                  <c:v>44229</c:v>
                </c:pt>
                <c:pt idx="1241">
                  <c:v>44228</c:v>
                </c:pt>
                <c:pt idx="1242">
                  <c:v>44225</c:v>
                </c:pt>
                <c:pt idx="1243">
                  <c:v>44224</c:v>
                </c:pt>
                <c:pt idx="1244">
                  <c:v>44223</c:v>
                </c:pt>
                <c:pt idx="1245">
                  <c:v>44222</c:v>
                </c:pt>
                <c:pt idx="1246">
                  <c:v>44221</c:v>
                </c:pt>
                <c:pt idx="1247">
                  <c:v>44218</c:v>
                </c:pt>
                <c:pt idx="1248">
                  <c:v>44217</c:v>
                </c:pt>
                <c:pt idx="1249">
                  <c:v>44216</c:v>
                </c:pt>
                <c:pt idx="1250">
                  <c:v>44215</c:v>
                </c:pt>
                <c:pt idx="1251">
                  <c:v>44214</c:v>
                </c:pt>
                <c:pt idx="1252">
                  <c:v>44211</c:v>
                </c:pt>
                <c:pt idx="1253">
                  <c:v>44210</c:v>
                </c:pt>
                <c:pt idx="1254">
                  <c:v>44209</c:v>
                </c:pt>
                <c:pt idx="1255">
                  <c:v>44208</c:v>
                </c:pt>
                <c:pt idx="1256">
                  <c:v>44207</c:v>
                </c:pt>
                <c:pt idx="1257">
                  <c:v>44204</c:v>
                </c:pt>
                <c:pt idx="1258">
                  <c:v>44203</c:v>
                </c:pt>
                <c:pt idx="1259">
                  <c:v>44202</c:v>
                </c:pt>
                <c:pt idx="1260">
                  <c:v>44201</c:v>
                </c:pt>
                <c:pt idx="1261">
                  <c:v>44200</c:v>
                </c:pt>
                <c:pt idx="1262">
                  <c:v>44197</c:v>
                </c:pt>
                <c:pt idx="1263">
                  <c:v>44196</c:v>
                </c:pt>
                <c:pt idx="1264">
                  <c:v>44195</c:v>
                </c:pt>
                <c:pt idx="1265">
                  <c:v>44194</c:v>
                </c:pt>
                <c:pt idx="1266">
                  <c:v>44193</c:v>
                </c:pt>
                <c:pt idx="1267">
                  <c:v>44190</c:v>
                </c:pt>
                <c:pt idx="1268">
                  <c:v>44189</c:v>
                </c:pt>
                <c:pt idx="1269">
                  <c:v>44188</c:v>
                </c:pt>
                <c:pt idx="1270">
                  <c:v>44187</c:v>
                </c:pt>
                <c:pt idx="1271">
                  <c:v>44186</c:v>
                </c:pt>
                <c:pt idx="1272">
                  <c:v>44183</c:v>
                </c:pt>
                <c:pt idx="1273">
                  <c:v>44182</c:v>
                </c:pt>
                <c:pt idx="1274">
                  <c:v>44181</c:v>
                </c:pt>
                <c:pt idx="1275">
                  <c:v>44180</c:v>
                </c:pt>
                <c:pt idx="1276">
                  <c:v>44179</c:v>
                </c:pt>
                <c:pt idx="1277">
                  <c:v>44176</c:v>
                </c:pt>
                <c:pt idx="1278">
                  <c:v>44175</c:v>
                </c:pt>
                <c:pt idx="1279">
                  <c:v>44174</c:v>
                </c:pt>
                <c:pt idx="1280">
                  <c:v>44173</c:v>
                </c:pt>
                <c:pt idx="1281">
                  <c:v>44172</c:v>
                </c:pt>
                <c:pt idx="1282">
                  <c:v>44169</c:v>
                </c:pt>
                <c:pt idx="1283">
                  <c:v>44168</c:v>
                </c:pt>
                <c:pt idx="1284">
                  <c:v>44167</c:v>
                </c:pt>
                <c:pt idx="1285">
                  <c:v>44166</c:v>
                </c:pt>
                <c:pt idx="1286">
                  <c:v>44165</c:v>
                </c:pt>
                <c:pt idx="1287">
                  <c:v>44162</c:v>
                </c:pt>
                <c:pt idx="1288">
                  <c:v>44161</c:v>
                </c:pt>
                <c:pt idx="1289">
                  <c:v>44160</c:v>
                </c:pt>
                <c:pt idx="1290">
                  <c:v>44159</c:v>
                </c:pt>
                <c:pt idx="1291">
                  <c:v>44158</c:v>
                </c:pt>
                <c:pt idx="1292">
                  <c:v>44155</c:v>
                </c:pt>
                <c:pt idx="1293">
                  <c:v>44154</c:v>
                </c:pt>
                <c:pt idx="1294">
                  <c:v>44153</c:v>
                </c:pt>
                <c:pt idx="1295">
                  <c:v>44152</c:v>
                </c:pt>
                <c:pt idx="1296">
                  <c:v>44151</c:v>
                </c:pt>
                <c:pt idx="1297">
                  <c:v>44148</c:v>
                </c:pt>
                <c:pt idx="1298">
                  <c:v>44147</c:v>
                </c:pt>
                <c:pt idx="1299">
                  <c:v>44146</c:v>
                </c:pt>
                <c:pt idx="1300">
                  <c:v>44145</c:v>
                </c:pt>
                <c:pt idx="1301">
                  <c:v>44144</c:v>
                </c:pt>
                <c:pt idx="1302">
                  <c:v>44141</c:v>
                </c:pt>
                <c:pt idx="1303">
                  <c:v>44140</c:v>
                </c:pt>
                <c:pt idx="1304">
                  <c:v>44139</c:v>
                </c:pt>
                <c:pt idx="1305">
                  <c:v>44138</c:v>
                </c:pt>
                <c:pt idx="1306">
                  <c:v>44137</c:v>
                </c:pt>
                <c:pt idx="1307">
                  <c:v>44134</c:v>
                </c:pt>
                <c:pt idx="1308">
                  <c:v>44133</c:v>
                </c:pt>
                <c:pt idx="1309">
                  <c:v>44132</c:v>
                </c:pt>
                <c:pt idx="1310">
                  <c:v>44131</c:v>
                </c:pt>
                <c:pt idx="1311">
                  <c:v>44130</c:v>
                </c:pt>
                <c:pt idx="1312">
                  <c:v>44127</c:v>
                </c:pt>
                <c:pt idx="1313">
                  <c:v>44126</c:v>
                </c:pt>
                <c:pt idx="1314">
                  <c:v>44125</c:v>
                </c:pt>
                <c:pt idx="1315">
                  <c:v>44124</c:v>
                </c:pt>
                <c:pt idx="1316">
                  <c:v>44123</c:v>
                </c:pt>
                <c:pt idx="1317">
                  <c:v>44120</c:v>
                </c:pt>
                <c:pt idx="1318">
                  <c:v>44119</c:v>
                </c:pt>
                <c:pt idx="1319">
                  <c:v>44118</c:v>
                </c:pt>
                <c:pt idx="1320">
                  <c:v>44117</c:v>
                </c:pt>
                <c:pt idx="1321">
                  <c:v>44116</c:v>
                </c:pt>
                <c:pt idx="1322">
                  <c:v>44113</c:v>
                </c:pt>
                <c:pt idx="1323">
                  <c:v>44112</c:v>
                </c:pt>
                <c:pt idx="1324">
                  <c:v>44111</c:v>
                </c:pt>
                <c:pt idx="1325">
                  <c:v>44110</c:v>
                </c:pt>
                <c:pt idx="1326">
                  <c:v>44109</c:v>
                </c:pt>
                <c:pt idx="1327">
                  <c:v>44106</c:v>
                </c:pt>
                <c:pt idx="1328">
                  <c:v>44105</c:v>
                </c:pt>
                <c:pt idx="1329">
                  <c:v>44104</c:v>
                </c:pt>
                <c:pt idx="1330">
                  <c:v>44103</c:v>
                </c:pt>
                <c:pt idx="1331">
                  <c:v>44102</c:v>
                </c:pt>
                <c:pt idx="1332">
                  <c:v>44099</c:v>
                </c:pt>
                <c:pt idx="1333">
                  <c:v>44098</c:v>
                </c:pt>
                <c:pt idx="1334">
                  <c:v>44097</c:v>
                </c:pt>
                <c:pt idx="1335">
                  <c:v>44096</c:v>
                </c:pt>
                <c:pt idx="1336">
                  <c:v>44095</c:v>
                </c:pt>
                <c:pt idx="1337">
                  <c:v>44092</c:v>
                </c:pt>
                <c:pt idx="1338">
                  <c:v>44091</c:v>
                </c:pt>
                <c:pt idx="1339">
                  <c:v>44090</c:v>
                </c:pt>
                <c:pt idx="1340">
                  <c:v>44089</c:v>
                </c:pt>
                <c:pt idx="1341">
                  <c:v>44088</c:v>
                </c:pt>
                <c:pt idx="1342">
                  <c:v>44085</c:v>
                </c:pt>
                <c:pt idx="1343">
                  <c:v>44084</c:v>
                </c:pt>
                <c:pt idx="1344">
                  <c:v>44083</c:v>
                </c:pt>
                <c:pt idx="1345">
                  <c:v>44082</c:v>
                </c:pt>
                <c:pt idx="1346">
                  <c:v>44081</c:v>
                </c:pt>
                <c:pt idx="1347">
                  <c:v>44078</c:v>
                </c:pt>
                <c:pt idx="1348">
                  <c:v>44077</c:v>
                </c:pt>
                <c:pt idx="1349">
                  <c:v>44076</c:v>
                </c:pt>
                <c:pt idx="1350">
                  <c:v>44075</c:v>
                </c:pt>
                <c:pt idx="1351">
                  <c:v>44074</c:v>
                </c:pt>
                <c:pt idx="1352">
                  <c:v>44071</c:v>
                </c:pt>
                <c:pt idx="1353">
                  <c:v>44070</c:v>
                </c:pt>
                <c:pt idx="1354">
                  <c:v>44069</c:v>
                </c:pt>
                <c:pt idx="1355">
                  <c:v>44068</c:v>
                </c:pt>
                <c:pt idx="1356">
                  <c:v>44067</c:v>
                </c:pt>
                <c:pt idx="1357">
                  <c:v>44064</c:v>
                </c:pt>
                <c:pt idx="1358">
                  <c:v>44063</c:v>
                </c:pt>
                <c:pt idx="1359">
                  <c:v>44062</c:v>
                </c:pt>
                <c:pt idx="1360">
                  <c:v>44061</c:v>
                </c:pt>
                <c:pt idx="1361">
                  <c:v>44060</c:v>
                </c:pt>
                <c:pt idx="1362">
                  <c:v>44057</c:v>
                </c:pt>
                <c:pt idx="1363">
                  <c:v>44056</c:v>
                </c:pt>
                <c:pt idx="1364">
                  <c:v>44055</c:v>
                </c:pt>
                <c:pt idx="1365">
                  <c:v>44054</c:v>
                </c:pt>
                <c:pt idx="1366">
                  <c:v>44053</c:v>
                </c:pt>
                <c:pt idx="1367">
                  <c:v>44050</c:v>
                </c:pt>
                <c:pt idx="1368">
                  <c:v>44049</c:v>
                </c:pt>
                <c:pt idx="1369">
                  <c:v>44048</c:v>
                </c:pt>
                <c:pt idx="1370">
                  <c:v>44047</c:v>
                </c:pt>
                <c:pt idx="1371">
                  <c:v>44046</c:v>
                </c:pt>
                <c:pt idx="1372">
                  <c:v>44043</c:v>
                </c:pt>
                <c:pt idx="1373">
                  <c:v>44042</c:v>
                </c:pt>
                <c:pt idx="1374">
                  <c:v>44041</c:v>
                </c:pt>
                <c:pt idx="1375">
                  <c:v>44040</c:v>
                </c:pt>
                <c:pt idx="1376">
                  <c:v>44039</c:v>
                </c:pt>
                <c:pt idx="1377">
                  <c:v>44036</c:v>
                </c:pt>
                <c:pt idx="1378">
                  <c:v>44035</c:v>
                </c:pt>
                <c:pt idx="1379">
                  <c:v>44034</c:v>
                </c:pt>
                <c:pt idx="1380">
                  <c:v>44033</c:v>
                </c:pt>
                <c:pt idx="1381">
                  <c:v>44032</c:v>
                </c:pt>
                <c:pt idx="1382">
                  <c:v>44029</c:v>
                </c:pt>
                <c:pt idx="1383">
                  <c:v>44028</c:v>
                </c:pt>
                <c:pt idx="1384">
                  <c:v>44027</c:v>
                </c:pt>
                <c:pt idx="1385">
                  <c:v>44026</c:v>
                </c:pt>
                <c:pt idx="1386">
                  <c:v>44025</c:v>
                </c:pt>
                <c:pt idx="1387">
                  <c:v>44022</c:v>
                </c:pt>
                <c:pt idx="1388">
                  <c:v>44021</c:v>
                </c:pt>
                <c:pt idx="1389">
                  <c:v>44020</c:v>
                </c:pt>
                <c:pt idx="1390">
                  <c:v>44019</c:v>
                </c:pt>
                <c:pt idx="1391">
                  <c:v>44018</c:v>
                </c:pt>
                <c:pt idx="1392">
                  <c:v>44015</c:v>
                </c:pt>
                <c:pt idx="1393">
                  <c:v>44014</c:v>
                </c:pt>
                <c:pt idx="1394">
                  <c:v>44013</c:v>
                </c:pt>
                <c:pt idx="1395">
                  <c:v>44012</c:v>
                </c:pt>
                <c:pt idx="1396">
                  <c:v>44011</c:v>
                </c:pt>
                <c:pt idx="1397">
                  <c:v>44008</c:v>
                </c:pt>
                <c:pt idx="1398">
                  <c:v>44007</c:v>
                </c:pt>
                <c:pt idx="1399">
                  <c:v>44006</c:v>
                </c:pt>
                <c:pt idx="1400">
                  <c:v>44005</c:v>
                </c:pt>
                <c:pt idx="1401">
                  <c:v>44004</c:v>
                </c:pt>
                <c:pt idx="1402">
                  <c:v>44001</c:v>
                </c:pt>
                <c:pt idx="1403">
                  <c:v>44000</c:v>
                </c:pt>
                <c:pt idx="1404">
                  <c:v>43999</c:v>
                </c:pt>
                <c:pt idx="1405">
                  <c:v>43998</c:v>
                </c:pt>
                <c:pt idx="1406">
                  <c:v>43997</c:v>
                </c:pt>
                <c:pt idx="1407">
                  <c:v>43994</c:v>
                </c:pt>
                <c:pt idx="1408">
                  <c:v>43993</c:v>
                </c:pt>
                <c:pt idx="1409">
                  <c:v>43992</c:v>
                </c:pt>
                <c:pt idx="1410">
                  <c:v>43991</c:v>
                </c:pt>
                <c:pt idx="1411">
                  <c:v>43990</c:v>
                </c:pt>
                <c:pt idx="1412">
                  <c:v>43987</c:v>
                </c:pt>
                <c:pt idx="1413">
                  <c:v>43986</c:v>
                </c:pt>
                <c:pt idx="1414">
                  <c:v>43985</c:v>
                </c:pt>
                <c:pt idx="1415">
                  <c:v>43984</c:v>
                </c:pt>
                <c:pt idx="1416">
                  <c:v>43983</c:v>
                </c:pt>
                <c:pt idx="1417">
                  <c:v>43980</c:v>
                </c:pt>
                <c:pt idx="1418">
                  <c:v>43979</c:v>
                </c:pt>
                <c:pt idx="1419">
                  <c:v>43978</c:v>
                </c:pt>
                <c:pt idx="1420">
                  <c:v>43977</c:v>
                </c:pt>
                <c:pt idx="1421">
                  <c:v>43976</c:v>
                </c:pt>
                <c:pt idx="1422">
                  <c:v>43973</c:v>
                </c:pt>
                <c:pt idx="1423">
                  <c:v>43972</c:v>
                </c:pt>
                <c:pt idx="1424">
                  <c:v>43971</c:v>
                </c:pt>
                <c:pt idx="1425">
                  <c:v>43970</c:v>
                </c:pt>
                <c:pt idx="1426">
                  <c:v>43969</c:v>
                </c:pt>
                <c:pt idx="1427">
                  <c:v>43966</c:v>
                </c:pt>
                <c:pt idx="1428">
                  <c:v>43965</c:v>
                </c:pt>
                <c:pt idx="1429">
                  <c:v>43964</c:v>
                </c:pt>
                <c:pt idx="1430">
                  <c:v>43963</c:v>
                </c:pt>
                <c:pt idx="1431">
                  <c:v>43962</c:v>
                </c:pt>
                <c:pt idx="1432">
                  <c:v>43959</c:v>
                </c:pt>
                <c:pt idx="1433">
                  <c:v>43958</c:v>
                </c:pt>
                <c:pt idx="1434">
                  <c:v>43957</c:v>
                </c:pt>
                <c:pt idx="1435">
                  <c:v>43956</c:v>
                </c:pt>
                <c:pt idx="1436">
                  <c:v>43955</c:v>
                </c:pt>
                <c:pt idx="1437">
                  <c:v>43952</c:v>
                </c:pt>
                <c:pt idx="1438">
                  <c:v>43951</c:v>
                </c:pt>
                <c:pt idx="1439">
                  <c:v>43950</c:v>
                </c:pt>
                <c:pt idx="1440">
                  <c:v>43949</c:v>
                </c:pt>
                <c:pt idx="1441">
                  <c:v>43948</c:v>
                </c:pt>
                <c:pt idx="1442">
                  <c:v>43945</c:v>
                </c:pt>
                <c:pt idx="1443">
                  <c:v>43944</c:v>
                </c:pt>
                <c:pt idx="1444">
                  <c:v>43943</c:v>
                </c:pt>
                <c:pt idx="1445">
                  <c:v>43942</c:v>
                </c:pt>
                <c:pt idx="1446">
                  <c:v>43941</c:v>
                </c:pt>
                <c:pt idx="1447">
                  <c:v>43938</c:v>
                </c:pt>
                <c:pt idx="1448">
                  <c:v>43937</c:v>
                </c:pt>
                <c:pt idx="1449">
                  <c:v>43936</c:v>
                </c:pt>
                <c:pt idx="1450">
                  <c:v>43935</c:v>
                </c:pt>
                <c:pt idx="1451">
                  <c:v>43934</c:v>
                </c:pt>
                <c:pt idx="1452">
                  <c:v>43931</c:v>
                </c:pt>
                <c:pt idx="1453">
                  <c:v>43930</c:v>
                </c:pt>
                <c:pt idx="1454">
                  <c:v>43929</c:v>
                </c:pt>
                <c:pt idx="1455">
                  <c:v>43928</c:v>
                </c:pt>
                <c:pt idx="1456">
                  <c:v>43927</c:v>
                </c:pt>
                <c:pt idx="1457">
                  <c:v>43924</c:v>
                </c:pt>
                <c:pt idx="1458">
                  <c:v>43923</c:v>
                </c:pt>
                <c:pt idx="1459">
                  <c:v>43922</c:v>
                </c:pt>
                <c:pt idx="1460">
                  <c:v>43921</c:v>
                </c:pt>
                <c:pt idx="1461">
                  <c:v>43920</c:v>
                </c:pt>
                <c:pt idx="1462">
                  <c:v>43917</c:v>
                </c:pt>
                <c:pt idx="1463">
                  <c:v>43916</c:v>
                </c:pt>
                <c:pt idx="1464">
                  <c:v>43915</c:v>
                </c:pt>
                <c:pt idx="1465">
                  <c:v>43914</c:v>
                </c:pt>
                <c:pt idx="1466">
                  <c:v>43913</c:v>
                </c:pt>
                <c:pt idx="1467">
                  <c:v>43910</c:v>
                </c:pt>
                <c:pt idx="1468">
                  <c:v>43909</c:v>
                </c:pt>
                <c:pt idx="1469">
                  <c:v>43908</c:v>
                </c:pt>
                <c:pt idx="1470">
                  <c:v>43907</c:v>
                </c:pt>
                <c:pt idx="1471">
                  <c:v>43906</c:v>
                </c:pt>
                <c:pt idx="1472">
                  <c:v>43903</c:v>
                </c:pt>
                <c:pt idx="1473">
                  <c:v>43902</c:v>
                </c:pt>
                <c:pt idx="1474">
                  <c:v>43901</c:v>
                </c:pt>
                <c:pt idx="1475">
                  <c:v>43900</c:v>
                </c:pt>
                <c:pt idx="1476">
                  <c:v>43899</c:v>
                </c:pt>
                <c:pt idx="1477">
                  <c:v>43896</c:v>
                </c:pt>
                <c:pt idx="1478">
                  <c:v>43895</c:v>
                </c:pt>
                <c:pt idx="1479">
                  <c:v>43894</c:v>
                </c:pt>
                <c:pt idx="1480">
                  <c:v>43893</c:v>
                </c:pt>
                <c:pt idx="1481">
                  <c:v>43892</c:v>
                </c:pt>
                <c:pt idx="1482">
                  <c:v>43889</c:v>
                </c:pt>
                <c:pt idx="1483">
                  <c:v>43888</c:v>
                </c:pt>
                <c:pt idx="1484">
                  <c:v>43887</c:v>
                </c:pt>
                <c:pt idx="1485">
                  <c:v>43886</c:v>
                </c:pt>
                <c:pt idx="1486">
                  <c:v>43885</c:v>
                </c:pt>
                <c:pt idx="1487">
                  <c:v>43882</c:v>
                </c:pt>
                <c:pt idx="1488">
                  <c:v>43881</c:v>
                </c:pt>
                <c:pt idx="1489">
                  <c:v>43880</c:v>
                </c:pt>
                <c:pt idx="1490">
                  <c:v>43879</c:v>
                </c:pt>
                <c:pt idx="1491">
                  <c:v>43878</c:v>
                </c:pt>
                <c:pt idx="1492">
                  <c:v>43875</c:v>
                </c:pt>
                <c:pt idx="1493">
                  <c:v>43874</c:v>
                </c:pt>
                <c:pt idx="1494">
                  <c:v>43873</c:v>
                </c:pt>
                <c:pt idx="1495">
                  <c:v>43872</c:v>
                </c:pt>
                <c:pt idx="1496">
                  <c:v>43871</c:v>
                </c:pt>
                <c:pt idx="1497">
                  <c:v>43868</c:v>
                </c:pt>
                <c:pt idx="1498">
                  <c:v>43867</c:v>
                </c:pt>
                <c:pt idx="1499">
                  <c:v>43866</c:v>
                </c:pt>
                <c:pt idx="1500">
                  <c:v>43865</c:v>
                </c:pt>
                <c:pt idx="1501">
                  <c:v>43864</c:v>
                </c:pt>
                <c:pt idx="1502">
                  <c:v>43861</c:v>
                </c:pt>
                <c:pt idx="1503">
                  <c:v>43860</c:v>
                </c:pt>
                <c:pt idx="1504">
                  <c:v>43859</c:v>
                </c:pt>
                <c:pt idx="1505">
                  <c:v>43858</c:v>
                </c:pt>
                <c:pt idx="1506">
                  <c:v>43857</c:v>
                </c:pt>
                <c:pt idx="1507">
                  <c:v>43854</c:v>
                </c:pt>
                <c:pt idx="1508">
                  <c:v>43853</c:v>
                </c:pt>
                <c:pt idx="1509">
                  <c:v>43852</c:v>
                </c:pt>
                <c:pt idx="1510">
                  <c:v>43851</c:v>
                </c:pt>
                <c:pt idx="1511">
                  <c:v>43850</c:v>
                </c:pt>
                <c:pt idx="1512">
                  <c:v>43847</c:v>
                </c:pt>
                <c:pt idx="1513">
                  <c:v>43846</c:v>
                </c:pt>
                <c:pt idx="1514">
                  <c:v>43845</c:v>
                </c:pt>
                <c:pt idx="1515">
                  <c:v>43844</c:v>
                </c:pt>
                <c:pt idx="1516">
                  <c:v>43843</c:v>
                </c:pt>
                <c:pt idx="1517">
                  <c:v>43840</c:v>
                </c:pt>
                <c:pt idx="1518">
                  <c:v>43839</c:v>
                </c:pt>
                <c:pt idx="1519">
                  <c:v>43838</c:v>
                </c:pt>
                <c:pt idx="1520">
                  <c:v>43837</c:v>
                </c:pt>
                <c:pt idx="1521">
                  <c:v>43836</c:v>
                </c:pt>
                <c:pt idx="1522">
                  <c:v>43833</c:v>
                </c:pt>
                <c:pt idx="1523">
                  <c:v>43832</c:v>
                </c:pt>
                <c:pt idx="1524">
                  <c:v>43831</c:v>
                </c:pt>
                <c:pt idx="1525">
                  <c:v>43830</c:v>
                </c:pt>
                <c:pt idx="1526">
                  <c:v>43829</c:v>
                </c:pt>
                <c:pt idx="1527">
                  <c:v>43826</c:v>
                </c:pt>
                <c:pt idx="1528">
                  <c:v>43825</c:v>
                </c:pt>
                <c:pt idx="1529">
                  <c:v>43824</c:v>
                </c:pt>
                <c:pt idx="1530">
                  <c:v>43823</c:v>
                </c:pt>
                <c:pt idx="1531">
                  <c:v>43822</c:v>
                </c:pt>
                <c:pt idx="1532">
                  <c:v>43819</c:v>
                </c:pt>
                <c:pt idx="1533">
                  <c:v>43818</c:v>
                </c:pt>
                <c:pt idx="1534">
                  <c:v>43817</c:v>
                </c:pt>
                <c:pt idx="1535">
                  <c:v>43816</c:v>
                </c:pt>
                <c:pt idx="1536">
                  <c:v>43815</c:v>
                </c:pt>
                <c:pt idx="1537">
                  <c:v>43812</c:v>
                </c:pt>
                <c:pt idx="1538">
                  <c:v>43811</c:v>
                </c:pt>
                <c:pt idx="1539">
                  <c:v>43810</c:v>
                </c:pt>
                <c:pt idx="1540">
                  <c:v>43809</c:v>
                </c:pt>
                <c:pt idx="1541">
                  <c:v>43808</c:v>
                </c:pt>
                <c:pt idx="1542">
                  <c:v>43805</c:v>
                </c:pt>
                <c:pt idx="1543">
                  <c:v>43804</c:v>
                </c:pt>
                <c:pt idx="1544">
                  <c:v>43803</c:v>
                </c:pt>
                <c:pt idx="1545">
                  <c:v>43802</c:v>
                </c:pt>
                <c:pt idx="1546">
                  <c:v>43801</c:v>
                </c:pt>
                <c:pt idx="1547">
                  <c:v>43798</c:v>
                </c:pt>
                <c:pt idx="1548">
                  <c:v>43797</c:v>
                </c:pt>
                <c:pt idx="1549">
                  <c:v>43796</c:v>
                </c:pt>
                <c:pt idx="1550">
                  <c:v>43795</c:v>
                </c:pt>
                <c:pt idx="1551">
                  <c:v>43794</c:v>
                </c:pt>
                <c:pt idx="1552">
                  <c:v>43791</c:v>
                </c:pt>
                <c:pt idx="1553">
                  <c:v>43790</c:v>
                </c:pt>
                <c:pt idx="1554">
                  <c:v>43789</c:v>
                </c:pt>
                <c:pt idx="1555">
                  <c:v>43788</c:v>
                </c:pt>
                <c:pt idx="1556">
                  <c:v>43787</c:v>
                </c:pt>
                <c:pt idx="1557">
                  <c:v>43784</c:v>
                </c:pt>
                <c:pt idx="1558">
                  <c:v>43783</c:v>
                </c:pt>
                <c:pt idx="1559">
                  <c:v>43782</c:v>
                </c:pt>
                <c:pt idx="1560">
                  <c:v>43781</c:v>
                </c:pt>
                <c:pt idx="1561">
                  <c:v>43780</c:v>
                </c:pt>
                <c:pt idx="1562">
                  <c:v>43777</c:v>
                </c:pt>
                <c:pt idx="1563">
                  <c:v>43776</c:v>
                </c:pt>
                <c:pt idx="1564">
                  <c:v>43775</c:v>
                </c:pt>
                <c:pt idx="1565">
                  <c:v>43774</c:v>
                </c:pt>
                <c:pt idx="1566">
                  <c:v>43773</c:v>
                </c:pt>
                <c:pt idx="1567">
                  <c:v>43770</c:v>
                </c:pt>
                <c:pt idx="1568">
                  <c:v>43769</c:v>
                </c:pt>
                <c:pt idx="1569">
                  <c:v>43768</c:v>
                </c:pt>
                <c:pt idx="1570">
                  <c:v>43767</c:v>
                </c:pt>
                <c:pt idx="1571">
                  <c:v>43766</c:v>
                </c:pt>
                <c:pt idx="1572">
                  <c:v>43763</c:v>
                </c:pt>
                <c:pt idx="1573">
                  <c:v>43762</c:v>
                </c:pt>
                <c:pt idx="1574">
                  <c:v>43761</c:v>
                </c:pt>
                <c:pt idx="1575">
                  <c:v>43760</c:v>
                </c:pt>
                <c:pt idx="1576">
                  <c:v>43759</c:v>
                </c:pt>
                <c:pt idx="1577">
                  <c:v>43756</c:v>
                </c:pt>
                <c:pt idx="1578">
                  <c:v>43755</c:v>
                </c:pt>
                <c:pt idx="1579">
                  <c:v>43754</c:v>
                </c:pt>
                <c:pt idx="1580">
                  <c:v>43753</c:v>
                </c:pt>
                <c:pt idx="1581">
                  <c:v>43752</c:v>
                </c:pt>
                <c:pt idx="1582">
                  <c:v>43749</c:v>
                </c:pt>
                <c:pt idx="1583">
                  <c:v>43748</c:v>
                </c:pt>
                <c:pt idx="1584">
                  <c:v>43747</c:v>
                </c:pt>
                <c:pt idx="1585">
                  <c:v>43746</c:v>
                </c:pt>
                <c:pt idx="1586">
                  <c:v>43745</c:v>
                </c:pt>
                <c:pt idx="1587">
                  <c:v>43742</c:v>
                </c:pt>
                <c:pt idx="1588">
                  <c:v>43741</c:v>
                </c:pt>
                <c:pt idx="1589">
                  <c:v>43740</c:v>
                </c:pt>
                <c:pt idx="1590">
                  <c:v>43739</c:v>
                </c:pt>
                <c:pt idx="1591">
                  <c:v>43738</c:v>
                </c:pt>
                <c:pt idx="1592">
                  <c:v>43735</c:v>
                </c:pt>
                <c:pt idx="1593">
                  <c:v>43734</c:v>
                </c:pt>
                <c:pt idx="1594">
                  <c:v>43733</c:v>
                </c:pt>
                <c:pt idx="1595">
                  <c:v>43732</c:v>
                </c:pt>
                <c:pt idx="1596">
                  <c:v>43731</c:v>
                </c:pt>
                <c:pt idx="1597">
                  <c:v>43728</c:v>
                </c:pt>
                <c:pt idx="1598">
                  <c:v>43727</c:v>
                </c:pt>
                <c:pt idx="1599">
                  <c:v>43726</c:v>
                </c:pt>
                <c:pt idx="1600">
                  <c:v>43725</c:v>
                </c:pt>
                <c:pt idx="1601">
                  <c:v>43724</c:v>
                </c:pt>
                <c:pt idx="1602">
                  <c:v>43721</c:v>
                </c:pt>
                <c:pt idx="1603">
                  <c:v>43720</c:v>
                </c:pt>
                <c:pt idx="1604">
                  <c:v>43719</c:v>
                </c:pt>
                <c:pt idx="1605">
                  <c:v>43718</c:v>
                </c:pt>
                <c:pt idx="1606">
                  <c:v>43717</c:v>
                </c:pt>
                <c:pt idx="1607">
                  <c:v>43714</c:v>
                </c:pt>
                <c:pt idx="1608">
                  <c:v>43713</c:v>
                </c:pt>
                <c:pt idx="1609">
                  <c:v>43712</c:v>
                </c:pt>
                <c:pt idx="1610">
                  <c:v>43711</c:v>
                </c:pt>
                <c:pt idx="1611">
                  <c:v>43710</c:v>
                </c:pt>
                <c:pt idx="1612">
                  <c:v>43707</c:v>
                </c:pt>
                <c:pt idx="1613">
                  <c:v>43706</c:v>
                </c:pt>
                <c:pt idx="1614">
                  <c:v>43705</c:v>
                </c:pt>
                <c:pt idx="1615">
                  <c:v>43704</c:v>
                </c:pt>
                <c:pt idx="1616">
                  <c:v>43703</c:v>
                </c:pt>
                <c:pt idx="1617">
                  <c:v>43700</c:v>
                </c:pt>
                <c:pt idx="1618">
                  <c:v>43699</c:v>
                </c:pt>
                <c:pt idx="1619">
                  <c:v>43698</c:v>
                </c:pt>
                <c:pt idx="1620">
                  <c:v>43697</c:v>
                </c:pt>
                <c:pt idx="1621">
                  <c:v>43696</c:v>
                </c:pt>
                <c:pt idx="1622">
                  <c:v>43693</c:v>
                </c:pt>
                <c:pt idx="1623">
                  <c:v>43692</c:v>
                </c:pt>
                <c:pt idx="1624">
                  <c:v>43691</c:v>
                </c:pt>
                <c:pt idx="1625">
                  <c:v>43690</c:v>
                </c:pt>
                <c:pt idx="1626">
                  <c:v>43689</c:v>
                </c:pt>
                <c:pt idx="1627">
                  <c:v>43686</c:v>
                </c:pt>
                <c:pt idx="1628">
                  <c:v>43685</c:v>
                </c:pt>
                <c:pt idx="1629">
                  <c:v>43684</c:v>
                </c:pt>
                <c:pt idx="1630">
                  <c:v>43683</c:v>
                </c:pt>
                <c:pt idx="1631">
                  <c:v>43682</c:v>
                </c:pt>
                <c:pt idx="1632">
                  <c:v>43679</c:v>
                </c:pt>
                <c:pt idx="1633">
                  <c:v>43678</c:v>
                </c:pt>
                <c:pt idx="1634">
                  <c:v>43677</c:v>
                </c:pt>
                <c:pt idx="1635">
                  <c:v>43676</c:v>
                </c:pt>
                <c:pt idx="1636">
                  <c:v>43675</c:v>
                </c:pt>
                <c:pt idx="1637">
                  <c:v>43672</c:v>
                </c:pt>
                <c:pt idx="1638">
                  <c:v>43671</c:v>
                </c:pt>
                <c:pt idx="1639">
                  <c:v>43670</c:v>
                </c:pt>
                <c:pt idx="1640">
                  <c:v>43669</c:v>
                </c:pt>
                <c:pt idx="1641">
                  <c:v>43668</c:v>
                </c:pt>
                <c:pt idx="1642">
                  <c:v>43665</c:v>
                </c:pt>
                <c:pt idx="1643">
                  <c:v>43664</c:v>
                </c:pt>
                <c:pt idx="1644">
                  <c:v>43663</c:v>
                </c:pt>
                <c:pt idx="1645">
                  <c:v>43662</c:v>
                </c:pt>
                <c:pt idx="1646">
                  <c:v>43661</c:v>
                </c:pt>
                <c:pt idx="1647">
                  <c:v>43658</c:v>
                </c:pt>
                <c:pt idx="1648">
                  <c:v>43657</c:v>
                </c:pt>
                <c:pt idx="1649">
                  <c:v>43656</c:v>
                </c:pt>
                <c:pt idx="1650">
                  <c:v>43655</c:v>
                </c:pt>
                <c:pt idx="1651">
                  <c:v>43654</c:v>
                </c:pt>
                <c:pt idx="1652">
                  <c:v>43651</c:v>
                </c:pt>
                <c:pt idx="1653">
                  <c:v>43650</c:v>
                </c:pt>
                <c:pt idx="1654">
                  <c:v>43649</c:v>
                </c:pt>
                <c:pt idx="1655">
                  <c:v>43648</c:v>
                </c:pt>
                <c:pt idx="1656">
                  <c:v>43647</c:v>
                </c:pt>
                <c:pt idx="1657">
                  <c:v>43644</c:v>
                </c:pt>
                <c:pt idx="1658">
                  <c:v>43643</c:v>
                </c:pt>
                <c:pt idx="1659">
                  <c:v>43642</c:v>
                </c:pt>
                <c:pt idx="1660">
                  <c:v>43641</c:v>
                </c:pt>
                <c:pt idx="1661">
                  <c:v>43640</c:v>
                </c:pt>
                <c:pt idx="1662">
                  <c:v>43637</c:v>
                </c:pt>
                <c:pt idx="1663">
                  <c:v>43636</c:v>
                </c:pt>
                <c:pt idx="1664">
                  <c:v>43635</c:v>
                </c:pt>
                <c:pt idx="1665">
                  <c:v>43634</c:v>
                </c:pt>
                <c:pt idx="1666">
                  <c:v>43633</c:v>
                </c:pt>
                <c:pt idx="1667">
                  <c:v>43630</c:v>
                </c:pt>
                <c:pt idx="1668">
                  <c:v>43629</c:v>
                </c:pt>
                <c:pt idx="1669">
                  <c:v>43628</c:v>
                </c:pt>
                <c:pt idx="1670">
                  <c:v>43627</c:v>
                </c:pt>
                <c:pt idx="1671">
                  <c:v>43626</c:v>
                </c:pt>
                <c:pt idx="1672">
                  <c:v>43623</c:v>
                </c:pt>
                <c:pt idx="1673">
                  <c:v>43622</c:v>
                </c:pt>
                <c:pt idx="1674">
                  <c:v>43621</c:v>
                </c:pt>
                <c:pt idx="1675">
                  <c:v>43620</c:v>
                </c:pt>
                <c:pt idx="1676">
                  <c:v>43619</c:v>
                </c:pt>
                <c:pt idx="1677">
                  <c:v>43616</c:v>
                </c:pt>
                <c:pt idx="1678">
                  <c:v>43615</c:v>
                </c:pt>
                <c:pt idx="1679">
                  <c:v>43614</c:v>
                </c:pt>
                <c:pt idx="1680">
                  <c:v>43613</c:v>
                </c:pt>
                <c:pt idx="1681">
                  <c:v>43612</c:v>
                </c:pt>
                <c:pt idx="1682">
                  <c:v>43609</c:v>
                </c:pt>
                <c:pt idx="1683">
                  <c:v>43608</c:v>
                </c:pt>
                <c:pt idx="1684">
                  <c:v>43607</c:v>
                </c:pt>
                <c:pt idx="1685">
                  <c:v>43606</c:v>
                </c:pt>
                <c:pt idx="1686">
                  <c:v>43605</c:v>
                </c:pt>
                <c:pt idx="1687">
                  <c:v>43602</c:v>
                </c:pt>
                <c:pt idx="1688">
                  <c:v>43601</c:v>
                </c:pt>
                <c:pt idx="1689">
                  <c:v>43600</c:v>
                </c:pt>
                <c:pt idx="1690">
                  <c:v>43599</c:v>
                </c:pt>
                <c:pt idx="1691">
                  <c:v>43598</c:v>
                </c:pt>
                <c:pt idx="1692">
                  <c:v>43595</c:v>
                </c:pt>
                <c:pt idx="1693">
                  <c:v>43594</c:v>
                </c:pt>
                <c:pt idx="1694">
                  <c:v>43593</c:v>
                </c:pt>
                <c:pt idx="1695">
                  <c:v>43592</c:v>
                </c:pt>
                <c:pt idx="1696">
                  <c:v>43591</c:v>
                </c:pt>
                <c:pt idx="1697">
                  <c:v>43588</c:v>
                </c:pt>
                <c:pt idx="1698">
                  <c:v>43587</c:v>
                </c:pt>
                <c:pt idx="1699">
                  <c:v>43586</c:v>
                </c:pt>
                <c:pt idx="1700">
                  <c:v>43585</c:v>
                </c:pt>
                <c:pt idx="1701">
                  <c:v>43584</c:v>
                </c:pt>
                <c:pt idx="1702">
                  <c:v>43581</c:v>
                </c:pt>
                <c:pt idx="1703">
                  <c:v>43580</c:v>
                </c:pt>
                <c:pt idx="1704">
                  <c:v>43579</c:v>
                </c:pt>
                <c:pt idx="1705">
                  <c:v>43578</c:v>
                </c:pt>
                <c:pt idx="1706">
                  <c:v>43577</c:v>
                </c:pt>
                <c:pt idx="1707">
                  <c:v>43574</c:v>
                </c:pt>
                <c:pt idx="1708">
                  <c:v>43573</c:v>
                </c:pt>
                <c:pt idx="1709">
                  <c:v>43572</c:v>
                </c:pt>
                <c:pt idx="1710">
                  <c:v>43571</c:v>
                </c:pt>
                <c:pt idx="1711">
                  <c:v>43570</c:v>
                </c:pt>
                <c:pt idx="1712">
                  <c:v>43567</c:v>
                </c:pt>
                <c:pt idx="1713">
                  <c:v>43566</c:v>
                </c:pt>
                <c:pt idx="1714">
                  <c:v>43565</c:v>
                </c:pt>
                <c:pt idx="1715">
                  <c:v>43564</c:v>
                </c:pt>
                <c:pt idx="1716">
                  <c:v>43563</c:v>
                </c:pt>
                <c:pt idx="1717">
                  <c:v>43560</c:v>
                </c:pt>
                <c:pt idx="1718">
                  <c:v>43559</c:v>
                </c:pt>
                <c:pt idx="1719">
                  <c:v>43558</c:v>
                </c:pt>
                <c:pt idx="1720">
                  <c:v>43557</c:v>
                </c:pt>
                <c:pt idx="1721">
                  <c:v>43556</c:v>
                </c:pt>
                <c:pt idx="1722">
                  <c:v>43553</c:v>
                </c:pt>
                <c:pt idx="1723">
                  <c:v>43552</c:v>
                </c:pt>
                <c:pt idx="1724">
                  <c:v>43551</c:v>
                </c:pt>
                <c:pt idx="1725">
                  <c:v>43550</c:v>
                </c:pt>
                <c:pt idx="1726">
                  <c:v>43549</c:v>
                </c:pt>
                <c:pt idx="1727">
                  <c:v>43546</c:v>
                </c:pt>
                <c:pt idx="1728">
                  <c:v>43545</c:v>
                </c:pt>
                <c:pt idx="1729">
                  <c:v>43544</c:v>
                </c:pt>
                <c:pt idx="1730">
                  <c:v>43543</c:v>
                </c:pt>
                <c:pt idx="1731">
                  <c:v>43542</c:v>
                </c:pt>
                <c:pt idx="1732">
                  <c:v>43539</c:v>
                </c:pt>
                <c:pt idx="1733">
                  <c:v>43538</c:v>
                </c:pt>
                <c:pt idx="1734">
                  <c:v>43537</c:v>
                </c:pt>
                <c:pt idx="1735">
                  <c:v>43536</c:v>
                </c:pt>
                <c:pt idx="1736">
                  <c:v>43535</c:v>
                </c:pt>
                <c:pt idx="1737">
                  <c:v>43532</c:v>
                </c:pt>
                <c:pt idx="1738">
                  <c:v>43531</c:v>
                </c:pt>
                <c:pt idx="1739">
                  <c:v>43530</c:v>
                </c:pt>
                <c:pt idx="1740">
                  <c:v>43529</c:v>
                </c:pt>
                <c:pt idx="1741">
                  <c:v>43528</c:v>
                </c:pt>
                <c:pt idx="1742">
                  <c:v>43525</c:v>
                </c:pt>
                <c:pt idx="1743">
                  <c:v>43524</c:v>
                </c:pt>
                <c:pt idx="1744">
                  <c:v>43523</c:v>
                </c:pt>
                <c:pt idx="1745">
                  <c:v>43522</c:v>
                </c:pt>
              </c:numCache>
            </c:numRef>
          </c:cat>
          <c:val>
            <c:numRef>
              <c:f>'sigma esp INTESA+BMW'!$AB$2:$AB$1747</c:f>
              <c:numCache>
                <c:formatCode>0.00%</c:formatCode>
                <c:ptCount val="1746"/>
                <c:pt idx="0">
                  <c:v>6.0520836621941722E-2</c:v>
                </c:pt>
                <c:pt idx="1">
                  <c:v>6.2857350146830276E-2</c:v>
                </c:pt>
                <c:pt idx="2">
                  <c:v>6.2857350146830276E-2</c:v>
                </c:pt>
                <c:pt idx="3">
                  <c:v>6.2857350146830276E-2</c:v>
                </c:pt>
                <c:pt idx="4">
                  <c:v>6.2857350146830276E-2</c:v>
                </c:pt>
                <c:pt idx="5">
                  <c:v>6.2857350146830276E-2</c:v>
                </c:pt>
                <c:pt idx="6">
                  <c:v>6.2857350146830276E-2</c:v>
                </c:pt>
                <c:pt idx="7">
                  <c:v>6.2857350146830276E-2</c:v>
                </c:pt>
                <c:pt idx="8">
                  <c:v>6.2857350146830276E-2</c:v>
                </c:pt>
                <c:pt idx="9">
                  <c:v>6.2857350146830276E-2</c:v>
                </c:pt>
                <c:pt idx="10">
                  <c:v>6.2857350146830276E-2</c:v>
                </c:pt>
                <c:pt idx="11">
                  <c:v>6.2857350146830276E-2</c:v>
                </c:pt>
                <c:pt idx="12">
                  <c:v>6.2857350146830276E-2</c:v>
                </c:pt>
                <c:pt idx="13">
                  <c:v>6.2857350146830276E-2</c:v>
                </c:pt>
                <c:pt idx="14">
                  <c:v>6.2857350146830276E-2</c:v>
                </c:pt>
                <c:pt idx="15">
                  <c:v>6.2857350146830276E-2</c:v>
                </c:pt>
                <c:pt idx="16">
                  <c:v>6.2857350146830276E-2</c:v>
                </c:pt>
                <c:pt idx="17">
                  <c:v>6.2857350146830276E-2</c:v>
                </c:pt>
                <c:pt idx="18">
                  <c:v>6.2857350146830276E-2</c:v>
                </c:pt>
                <c:pt idx="19">
                  <c:v>6.2857350146830276E-2</c:v>
                </c:pt>
                <c:pt idx="20">
                  <c:v>6.2857350146830276E-2</c:v>
                </c:pt>
                <c:pt idx="21">
                  <c:v>6.2857350146830276E-2</c:v>
                </c:pt>
                <c:pt idx="22">
                  <c:v>6.2857350146830276E-2</c:v>
                </c:pt>
                <c:pt idx="23">
                  <c:v>6.2857350146830276E-2</c:v>
                </c:pt>
                <c:pt idx="24">
                  <c:v>6.2857350146830276E-2</c:v>
                </c:pt>
                <c:pt idx="25">
                  <c:v>6.2857350146830276E-2</c:v>
                </c:pt>
                <c:pt idx="26">
                  <c:v>6.2857350146830276E-2</c:v>
                </c:pt>
                <c:pt idx="27">
                  <c:v>6.2857350146830276E-2</c:v>
                </c:pt>
                <c:pt idx="28">
                  <c:v>6.2857350146830276E-2</c:v>
                </c:pt>
                <c:pt idx="29">
                  <c:v>6.2857350146830276E-2</c:v>
                </c:pt>
                <c:pt idx="30">
                  <c:v>6.2857350146830276E-2</c:v>
                </c:pt>
                <c:pt idx="31">
                  <c:v>6.2857350146830276E-2</c:v>
                </c:pt>
                <c:pt idx="32">
                  <c:v>6.2857350146830276E-2</c:v>
                </c:pt>
                <c:pt idx="33">
                  <c:v>6.2857350146830276E-2</c:v>
                </c:pt>
                <c:pt idx="34">
                  <c:v>6.2857350146830276E-2</c:v>
                </c:pt>
                <c:pt idx="35">
                  <c:v>6.2857350146830276E-2</c:v>
                </c:pt>
                <c:pt idx="36">
                  <c:v>6.2857350146830276E-2</c:v>
                </c:pt>
                <c:pt idx="37">
                  <c:v>6.2857350146830276E-2</c:v>
                </c:pt>
                <c:pt idx="38">
                  <c:v>6.2857350146830276E-2</c:v>
                </c:pt>
                <c:pt idx="39">
                  <c:v>6.2857350146830276E-2</c:v>
                </c:pt>
                <c:pt idx="40">
                  <c:v>6.2857350146830276E-2</c:v>
                </c:pt>
                <c:pt idx="41">
                  <c:v>6.2857350146830276E-2</c:v>
                </c:pt>
                <c:pt idx="42">
                  <c:v>6.2857350146830276E-2</c:v>
                </c:pt>
                <c:pt idx="43">
                  <c:v>6.2857350146830276E-2</c:v>
                </c:pt>
                <c:pt idx="44">
                  <c:v>6.2857350146830276E-2</c:v>
                </c:pt>
                <c:pt idx="45">
                  <c:v>6.2857350146830276E-2</c:v>
                </c:pt>
                <c:pt idx="46">
                  <c:v>6.2857350146830276E-2</c:v>
                </c:pt>
                <c:pt idx="47">
                  <c:v>6.2857350146830276E-2</c:v>
                </c:pt>
                <c:pt idx="48">
                  <c:v>6.2857350146830276E-2</c:v>
                </c:pt>
                <c:pt idx="49">
                  <c:v>6.2857350146830276E-2</c:v>
                </c:pt>
                <c:pt idx="50">
                  <c:v>6.2857350146830276E-2</c:v>
                </c:pt>
                <c:pt idx="51">
                  <c:v>6.2857350146830276E-2</c:v>
                </c:pt>
                <c:pt idx="52">
                  <c:v>6.2857350146830276E-2</c:v>
                </c:pt>
                <c:pt idx="53">
                  <c:v>6.2857350146830276E-2</c:v>
                </c:pt>
                <c:pt idx="54">
                  <c:v>6.2857350146830276E-2</c:v>
                </c:pt>
                <c:pt idx="55">
                  <c:v>6.2857350146830276E-2</c:v>
                </c:pt>
                <c:pt idx="56">
                  <c:v>6.2857350146830276E-2</c:v>
                </c:pt>
                <c:pt idx="57">
                  <c:v>6.2857350146830276E-2</c:v>
                </c:pt>
                <c:pt idx="58">
                  <c:v>6.2857350146830276E-2</c:v>
                </c:pt>
                <c:pt idx="59">
                  <c:v>6.2857350146830276E-2</c:v>
                </c:pt>
                <c:pt idx="60">
                  <c:v>6.2857350146830276E-2</c:v>
                </c:pt>
                <c:pt idx="61">
                  <c:v>6.2857350146830276E-2</c:v>
                </c:pt>
                <c:pt idx="62">
                  <c:v>6.2857350146830276E-2</c:v>
                </c:pt>
                <c:pt idx="63">
                  <c:v>6.2857350146830276E-2</c:v>
                </c:pt>
                <c:pt idx="64">
                  <c:v>6.2857350146830276E-2</c:v>
                </c:pt>
                <c:pt idx="65">
                  <c:v>6.2857350146830276E-2</c:v>
                </c:pt>
                <c:pt idx="66">
                  <c:v>6.2857350146830276E-2</c:v>
                </c:pt>
                <c:pt idx="67">
                  <c:v>6.2857350146830276E-2</c:v>
                </c:pt>
                <c:pt idx="68">
                  <c:v>6.2857350146830276E-2</c:v>
                </c:pt>
                <c:pt idx="69">
                  <c:v>6.2857350146830276E-2</c:v>
                </c:pt>
                <c:pt idx="70">
                  <c:v>6.2857350146830276E-2</c:v>
                </c:pt>
                <c:pt idx="71">
                  <c:v>6.2857350146830276E-2</c:v>
                </c:pt>
                <c:pt idx="72">
                  <c:v>6.2857350146830276E-2</c:v>
                </c:pt>
                <c:pt idx="73">
                  <c:v>6.2857350146830276E-2</c:v>
                </c:pt>
                <c:pt idx="74">
                  <c:v>6.2857350146830276E-2</c:v>
                </c:pt>
                <c:pt idx="75">
                  <c:v>6.2857350146830276E-2</c:v>
                </c:pt>
                <c:pt idx="76">
                  <c:v>6.2857350146830276E-2</c:v>
                </c:pt>
                <c:pt idx="77">
                  <c:v>6.2857350146830276E-2</c:v>
                </c:pt>
                <c:pt idx="78">
                  <c:v>6.2857350146830276E-2</c:v>
                </c:pt>
                <c:pt idx="79">
                  <c:v>6.2857350146830276E-2</c:v>
                </c:pt>
                <c:pt idx="80">
                  <c:v>6.2857350146830276E-2</c:v>
                </c:pt>
                <c:pt idx="81">
                  <c:v>6.2857350146830276E-2</c:v>
                </c:pt>
                <c:pt idx="82">
                  <c:v>6.2857350146830276E-2</c:v>
                </c:pt>
                <c:pt idx="83">
                  <c:v>6.2857350146830276E-2</c:v>
                </c:pt>
                <c:pt idx="84">
                  <c:v>6.2857350146830276E-2</c:v>
                </c:pt>
                <c:pt idx="85">
                  <c:v>6.2857350146830276E-2</c:v>
                </c:pt>
                <c:pt idx="86">
                  <c:v>6.2857350146830276E-2</c:v>
                </c:pt>
                <c:pt idx="87">
                  <c:v>6.2857350146830276E-2</c:v>
                </c:pt>
                <c:pt idx="88">
                  <c:v>6.2857350146830276E-2</c:v>
                </c:pt>
                <c:pt idx="89">
                  <c:v>6.2857350146830276E-2</c:v>
                </c:pt>
                <c:pt idx="90">
                  <c:v>6.2857350146830276E-2</c:v>
                </c:pt>
                <c:pt idx="91">
                  <c:v>6.2857350146830276E-2</c:v>
                </c:pt>
                <c:pt idx="92">
                  <c:v>6.2857350146830276E-2</c:v>
                </c:pt>
                <c:pt idx="93">
                  <c:v>6.2857350146830276E-2</c:v>
                </c:pt>
                <c:pt idx="94">
                  <c:v>6.2857350146830276E-2</c:v>
                </c:pt>
                <c:pt idx="95">
                  <c:v>6.2857350146830276E-2</c:v>
                </c:pt>
                <c:pt idx="96">
                  <c:v>6.2857350146830276E-2</c:v>
                </c:pt>
                <c:pt idx="97">
                  <c:v>6.2857350146830276E-2</c:v>
                </c:pt>
                <c:pt idx="98">
                  <c:v>6.2857350146830276E-2</c:v>
                </c:pt>
                <c:pt idx="99">
                  <c:v>6.2857350146830276E-2</c:v>
                </c:pt>
                <c:pt idx="100">
                  <c:v>6.2857350146830276E-2</c:v>
                </c:pt>
                <c:pt idx="101">
                  <c:v>6.2857350146830276E-2</c:v>
                </c:pt>
                <c:pt idx="102">
                  <c:v>6.2857350146830276E-2</c:v>
                </c:pt>
                <c:pt idx="103">
                  <c:v>6.2857350146830276E-2</c:v>
                </c:pt>
                <c:pt idx="104">
                  <c:v>6.2857350146830276E-2</c:v>
                </c:pt>
                <c:pt idx="105">
                  <c:v>6.2857350146830276E-2</c:v>
                </c:pt>
                <c:pt idx="106">
                  <c:v>6.2857350146830276E-2</c:v>
                </c:pt>
                <c:pt idx="107">
                  <c:v>6.2857350146830276E-2</c:v>
                </c:pt>
                <c:pt idx="108">
                  <c:v>6.2857350146830276E-2</c:v>
                </c:pt>
                <c:pt idx="109">
                  <c:v>6.2857350146830276E-2</c:v>
                </c:pt>
                <c:pt idx="110">
                  <c:v>6.2857350146830276E-2</c:v>
                </c:pt>
                <c:pt idx="111">
                  <c:v>6.2857350146830276E-2</c:v>
                </c:pt>
                <c:pt idx="112">
                  <c:v>6.2857350146830276E-2</c:v>
                </c:pt>
                <c:pt idx="113">
                  <c:v>6.2857350146830276E-2</c:v>
                </c:pt>
                <c:pt idx="114">
                  <c:v>6.2857350146830276E-2</c:v>
                </c:pt>
                <c:pt idx="115">
                  <c:v>6.2857350146830276E-2</c:v>
                </c:pt>
                <c:pt idx="116">
                  <c:v>6.2857350146830276E-2</c:v>
                </c:pt>
                <c:pt idx="117">
                  <c:v>6.2857350146830276E-2</c:v>
                </c:pt>
                <c:pt idx="118">
                  <c:v>6.2857350146830276E-2</c:v>
                </c:pt>
                <c:pt idx="119">
                  <c:v>6.2857350146830276E-2</c:v>
                </c:pt>
                <c:pt idx="120">
                  <c:v>6.2857350146830276E-2</c:v>
                </c:pt>
                <c:pt idx="121">
                  <c:v>6.2857350146830276E-2</c:v>
                </c:pt>
                <c:pt idx="122">
                  <c:v>6.2857350146830276E-2</c:v>
                </c:pt>
                <c:pt idx="123">
                  <c:v>6.2857350146830276E-2</c:v>
                </c:pt>
                <c:pt idx="124">
                  <c:v>6.21431345353676E-2</c:v>
                </c:pt>
                <c:pt idx="125">
                  <c:v>6.21431345353676E-2</c:v>
                </c:pt>
                <c:pt idx="126">
                  <c:v>6.21431345353676E-2</c:v>
                </c:pt>
                <c:pt idx="127">
                  <c:v>6.21431345353676E-2</c:v>
                </c:pt>
                <c:pt idx="128">
                  <c:v>6.21431345353676E-2</c:v>
                </c:pt>
                <c:pt idx="129">
                  <c:v>6.21431345353676E-2</c:v>
                </c:pt>
                <c:pt idx="130">
                  <c:v>6.21431345353676E-2</c:v>
                </c:pt>
                <c:pt idx="131">
                  <c:v>6.21431345353676E-2</c:v>
                </c:pt>
                <c:pt idx="132">
                  <c:v>6.21431345353676E-2</c:v>
                </c:pt>
                <c:pt idx="133">
                  <c:v>6.21431345353676E-2</c:v>
                </c:pt>
                <c:pt idx="134">
                  <c:v>6.21431345353676E-2</c:v>
                </c:pt>
                <c:pt idx="135">
                  <c:v>6.21431345353676E-2</c:v>
                </c:pt>
                <c:pt idx="136">
                  <c:v>6.21431345353676E-2</c:v>
                </c:pt>
                <c:pt idx="137">
                  <c:v>6.21431345353676E-2</c:v>
                </c:pt>
                <c:pt idx="138">
                  <c:v>6.21431345353676E-2</c:v>
                </c:pt>
                <c:pt idx="139">
                  <c:v>6.21431345353676E-2</c:v>
                </c:pt>
                <c:pt idx="140">
                  <c:v>6.21431345353676E-2</c:v>
                </c:pt>
                <c:pt idx="141">
                  <c:v>6.21431345353676E-2</c:v>
                </c:pt>
                <c:pt idx="142">
                  <c:v>6.21431345353676E-2</c:v>
                </c:pt>
                <c:pt idx="143">
                  <c:v>6.21431345353676E-2</c:v>
                </c:pt>
                <c:pt idx="144">
                  <c:v>6.21431345353676E-2</c:v>
                </c:pt>
                <c:pt idx="145">
                  <c:v>6.21431345353676E-2</c:v>
                </c:pt>
                <c:pt idx="146">
                  <c:v>6.21431345353676E-2</c:v>
                </c:pt>
                <c:pt idx="147">
                  <c:v>6.21431345353676E-2</c:v>
                </c:pt>
                <c:pt idx="148">
                  <c:v>6.21431345353676E-2</c:v>
                </c:pt>
                <c:pt idx="149">
                  <c:v>6.0513624416671269E-2</c:v>
                </c:pt>
                <c:pt idx="150">
                  <c:v>6.0513624416671269E-2</c:v>
                </c:pt>
                <c:pt idx="151">
                  <c:v>5.024362783787565E-2</c:v>
                </c:pt>
                <c:pt idx="152">
                  <c:v>5.024362783787565E-2</c:v>
                </c:pt>
                <c:pt idx="153">
                  <c:v>3.9770844634985224E-2</c:v>
                </c:pt>
                <c:pt idx="154">
                  <c:v>3.9770844634985224E-2</c:v>
                </c:pt>
                <c:pt idx="155">
                  <c:v>3.9770844634985224E-2</c:v>
                </c:pt>
                <c:pt idx="156">
                  <c:v>3.9770844634985224E-2</c:v>
                </c:pt>
                <c:pt idx="157">
                  <c:v>3.9770844634985224E-2</c:v>
                </c:pt>
                <c:pt idx="158">
                  <c:v>3.9770844634985224E-2</c:v>
                </c:pt>
                <c:pt idx="159">
                  <c:v>3.9770844634985224E-2</c:v>
                </c:pt>
                <c:pt idx="160">
                  <c:v>3.9770844634985224E-2</c:v>
                </c:pt>
                <c:pt idx="161">
                  <c:v>3.9770844634985224E-2</c:v>
                </c:pt>
                <c:pt idx="162">
                  <c:v>3.9770844634985224E-2</c:v>
                </c:pt>
                <c:pt idx="163">
                  <c:v>3.9770844634985224E-2</c:v>
                </c:pt>
                <c:pt idx="164">
                  <c:v>3.9770844634985224E-2</c:v>
                </c:pt>
                <c:pt idx="165">
                  <c:v>3.9770844634985224E-2</c:v>
                </c:pt>
                <c:pt idx="166">
                  <c:v>3.9770844634985224E-2</c:v>
                </c:pt>
                <c:pt idx="167">
                  <c:v>3.9770844634985224E-2</c:v>
                </c:pt>
                <c:pt idx="168">
                  <c:v>3.9770844634985224E-2</c:v>
                </c:pt>
                <c:pt idx="169">
                  <c:v>3.9770844634985224E-2</c:v>
                </c:pt>
                <c:pt idx="170">
                  <c:v>3.9770844634985224E-2</c:v>
                </c:pt>
                <c:pt idx="171">
                  <c:v>3.9770844634985224E-2</c:v>
                </c:pt>
                <c:pt idx="172">
                  <c:v>3.9770844634985224E-2</c:v>
                </c:pt>
                <c:pt idx="173">
                  <c:v>3.9770844634985224E-2</c:v>
                </c:pt>
                <c:pt idx="174">
                  <c:v>3.9770844634985224E-2</c:v>
                </c:pt>
                <c:pt idx="175">
                  <c:v>3.9770844634985224E-2</c:v>
                </c:pt>
                <c:pt idx="176">
                  <c:v>3.9770844634985224E-2</c:v>
                </c:pt>
                <c:pt idx="177">
                  <c:v>3.9770844634985224E-2</c:v>
                </c:pt>
                <c:pt idx="178">
                  <c:v>3.9770844634985224E-2</c:v>
                </c:pt>
                <c:pt idx="179">
                  <c:v>3.9770844634985224E-2</c:v>
                </c:pt>
                <c:pt idx="180">
                  <c:v>3.9770844634985224E-2</c:v>
                </c:pt>
                <c:pt idx="181">
                  <c:v>3.9770844634985224E-2</c:v>
                </c:pt>
                <c:pt idx="182">
                  <c:v>3.9770844634985224E-2</c:v>
                </c:pt>
                <c:pt idx="183">
                  <c:v>3.9770844634985224E-2</c:v>
                </c:pt>
                <c:pt idx="184">
                  <c:v>3.9770844634985224E-2</c:v>
                </c:pt>
                <c:pt idx="185">
                  <c:v>3.9770844634985224E-2</c:v>
                </c:pt>
                <c:pt idx="186">
                  <c:v>3.9770844634985224E-2</c:v>
                </c:pt>
                <c:pt idx="187">
                  <c:v>3.9770844634985224E-2</c:v>
                </c:pt>
                <c:pt idx="188">
                  <c:v>3.9770844634985224E-2</c:v>
                </c:pt>
                <c:pt idx="189">
                  <c:v>3.9770844634985224E-2</c:v>
                </c:pt>
                <c:pt idx="190">
                  <c:v>3.9770844634985224E-2</c:v>
                </c:pt>
                <c:pt idx="191">
                  <c:v>3.9770844634985224E-2</c:v>
                </c:pt>
                <c:pt idx="192">
                  <c:v>3.9770844634985224E-2</c:v>
                </c:pt>
                <c:pt idx="193">
                  <c:v>3.9770844634985224E-2</c:v>
                </c:pt>
                <c:pt idx="194">
                  <c:v>3.9770844634985224E-2</c:v>
                </c:pt>
                <c:pt idx="195">
                  <c:v>3.9770844634985224E-2</c:v>
                </c:pt>
                <c:pt idx="196">
                  <c:v>3.9770844634985224E-2</c:v>
                </c:pt>
                <c:pt idx="197">
                  <c:v>3.9770844634985224E-2</c:v>
                </c:pt>
                <c:pt idx="198">
                  <c:v>3.9770844634985224E-2</c:v>
                </c:pt>
                <c:pt idx="199">
                  <c:v>3.9770844634985224E-2</c:v>
                </c:pt>
                <c:pt idx="200">
                  <c:v>3.9770844634985224E-2</c:v>
                </c:pt>
                <c:pt idx="201">
                  <c:v>3.9770844634985224E-2</c:v>
                </c:pt>
                <c:pt idx="202">
                  <c:v>3.9770844634985224E-2</c:v>
                </c:pt>
                <c:pt idx="203">
                  <c:v>3.9770844634985224E-2</c:v>
                </c:pt>
                <c:pt idx="204">
                  <c:v>3.9770844634985224E-2</c:v>
                </c:pt>
                <c:pt idx="205">
                  <c:v>3.9770844634985224E-2</c:v>
                </c:pt>
                <c:pt idx="206">
                  <c:v>3.9770844634985224E-2</c:v>
                </c:pt>
                <c:pt idx="207">
                  <c:v>3.9770844634985224E-2</c:v>
                </c:pt>
                <c:pt idx="208">
                  <c:v>3.9770844634985224E-2</c:v>
                </c:pt>
                <c:pt idx="209">
                  <c:v>3.9770844634985224E-2</c:v>
                </c:pt>
                <c:pt idx="210">
                  <c:v>3.9770844634985224E-2</c:v>
                </c:pt>
                <c:pt idx="211">
                  <c:v>3.9770844634985224E-2</c:v>
                </c:pt>
                <c:pt idx="212">
                  <c:v>3.9770844634985224E-2</c:v>
                </c:pt>
                <c:pt idx="213">
                  <c:v>3.9770844634985224E-2</c:v>
                </c:pt>
                <c:pt idx="214">
                  <c:v>3.9770844634985224E-2</c:v>
                </c:pt>
                <c:pt idx="215">
                  <c:v>3.9770844634985224E-2</c:v>
                </c:pt>
                <c:pt idx="216">
                  <c:v>3.9770844634985224E-2</c:v>
                </c:pt>
                <c:pt idx="217">
                  <c:v>3.9770844634985224E-2</c:v>
                </c:pt>
                <c:pt idx="218">
                  <c:v>3.9770844634985224E-2</c:v>
                </c:pt>
                <c:pt idx="219">
                  <c:v>3.9770844634985224E-2</c:v>
                </c:pt>
                <c:pt idx="220">
                  <c:v>3.9770844634985224E-2</c:v>
                </c:pt>
                <c:pt idx="221">
                  <c:v>3.9770844634985224E-2</c:v>
                </c:pt>
                <c:pt idx="222">
                  <c:v>3.9770844634985224E-2</c:v>
                </c:pt>
                <c:pt idx="223">
                  <c:v>3.9770844634985224E-2</c:v>
                </c:pt>
                <c:pt idx="224">
                  <c:v>3.9770844634985224E-2</c:v>
                </c:pt>
                <c:pt idx="225">
                  <c:v>3.9770844634985224E-2</c:v>
                </c:pt>
                <c:pt idx="226">
                  <c:v>3.9770844634985224E-2</c:v>
                </c:pt>
                <c:pt idx="227">
                  <c:v>3.9770844634985224E-2</c:v>
                </c:pt>
                <c:pt idx="228">
                  <c:v>3.9770844634985224E-2</c:v>
                </c:pt>
                <c:pt idx="229">
                  <c:v>3.9770844634985224E-2</c:v>
                </c:pt>
                <c:pt idx="230">
                  <c:v>3.9770844634985224E-2</c:v>
                </c:pt>
                <c:pt idx="231">
                  <c:v>3.9770844634985224E-2</c:v>
                </c:pt>
                <c:pt idx="232">
                  <c:v>3.9770844634985224E-2</c:v>
                </c:pt>
                <c:pt idx="233">
                  <c:v>3.9770844634985224E-2</c:v>
                </c:pt>
                <c:pt idx="234">
                  <c:v>3.9770844634985224E-2</c:v>
                </c:pt>
                <c:pt idx="235">
                  <c:v>3.9770844634985224E-2</c:v>
                </c:pt>
                <c:pt idx="236">
                  <c:v>3.9770844634985224E-2</c:v>
                </c:pt>
                <c:pt idx="237">
                  <c:v>3.9770844634985224E-2</c:v>
                </c:pt>
                <c:pt idx="238">
                  <c:v>3.9770844634985224E-2</c:v>
                </c:pt>
                <c:pt idx="239">
                  <c:v>3.9770844634985224E-2</c:v>
                </c:pt>
                <c:pt idx="240">
                  <c:v>3.9770844634985224E-2</c:v>
                </c:pt>
                <c:pt idx="241">
                  <c:v>3.9770844634985224E-2</c:v>
                </c:pt>
                <c:pt idx="242">
                  <c:v>3.9770844634985224E-2</c:v>
                </c:pt>
                <c:pt idx="243">
                  <c:v>3.9770844634985224E-2</c:v>
                </c:pt>
                <c:pt idx="244">
                  <c:v>3.9770844634985224E-2</c:v>
                </c:pt>
                <c:pt idx="245">
                  <c:v>3.9770844634985224E-2</c:v>
                </c:pt>
                <c:pt idx="246">
                  <c:v>3.9770844634985224E-2</c:v>
                </c:pt>
                <c:pt idx="247">
                  <c:v>3.9770844634985224E-2</c:v>
                </c:pt>
                <c:pt idx="248">
                  <c:v>3.9770844634985224E-2</c:v>
                </c:pt>
                <c:pt idx="249">
                  <c:v>3.9770844634985224E-2</c:v>
                </c:pt>
                <c:pt idx="250">
                  <c:v>3.9770844634985224E-2</c:v>
                </c:pt>
                <c:pt idx="251">
                  <c:v>3.9770844634985224E-2</c:v>
                </c:pt>
                <c:pt idx="252">
                  <c:v>3.9770844634985224E-2</c:v>
                </c:pt>
                <c:pt idx="253">
                  <c:v>3.9770844634985224E-2</c:v>
                </c:pt>
                <c:pt idx="254">
                  <c:v>3.9770844634985224E-2</c:v>
                </c:pt>
                <c:pt idx="255">
                  <c:v>3.9770844634985224E-2</c:v>
                </c:pt>
                <c:pt idx="256">
                  <c:v>3.9770844634985224E-2</c:v>
                </c:pt>
                <c:pt idx="257">
                  <c:v>3.9770844634985224E-2</c:v>
                </c:pt>
                <c:pt idx="258">
                  <c:v>3.9770844634985224E-2</c:v>
                </c:pt>
                <c:pt idx="259">
                  <c:v>3.9770844634985224E-2</c:v>
                </c:pt>
                <c:pt idx="260">
                  <c:v>3.9291779511156359E-2</c:v>
                </c:pt>
                <c:pt idx="261">
                  <c:v>3.9291779511156359E-2</c:v>
                </c:pt>
                <c:pt idx="262">
                  <c:v>3.9291779511156359E-2</c:v>
                </c:pt>
                <c:pt idx="263">
                  <c:v>3.9291779511156359E-2</c:v>
                </c:pt>
                <c:pt idx="264">
                  <c:v>3.9291779511156359E-2</c:v>
                </c:pt>
                <c:pt idx="265">
                  <c:v>3.9291779511156359E-2</c:v>
                </c:pt>
                <c:pt idx="266">
                  <c:v>3.9291779511156359E-2</c:v>
                </c:pt>
                <c:pt idx="267">
                  <c:v>3.9291779511156359E-2</c:v>
                </c:pt>
                <c:pt idx="268">
                  <c:v>3.9291779511156359E-2</c:v>
                </c:pt>
                <c:pt idx="269">
                  <c:v>3.9291779511156359E-2</c:v>
                </c:pt>
                <c:pt idx="270">
                  <c:v>3.9291779511156359E-2</c:v>
                </c:pt>
                <c:pt idx="271">
                  <c:v>3.9291779511156359E-2</c:v>
                </c:pt>
                <c:pt idx="272">
                  <c:v>3.9291779511156359E-2</c:v>
                </c:pt>
                <c:pt idx="273">
                  <c:v>3.9291779511156359E-2</c:v>
                </c:pt>
                <c:pt idx="274">
                  <c:v>3.9291779511156359E-2</c:v>
                </c:pt>
                <c:pt idx="275">
                  <c:v>3.9291779511156359E-2</c:v>
                </c:pt>
                <c:pt idx="276">
                  <c:v>3.9291779511156359E-2</c:v>
                </c:pt>
                <c:pt idx="277">
                  <c:v>3.9291779511156359E-2</c:v>
                </c:pt>
                <c:pt idx="278">
                  <c:v>3.9291779511156359E-2</c:v>
                </c:pt>
                <c:pt idx="279">
                  <c:v>3.9291779511156359E-2</c:v>
                </c:pt>
                <c:pt idx="280">
                  <c:v>3.9291779511156359E-2</c:v>
                </c:pt>
                <c:pt idx="281">
                  <c:v>3.9291779511156359E-2</c:v>
                </c:pt>
                <c:pt idx="282">
                  <c:v>3.9291779511156359E-2</c:v>
                </c:pt>
                <c:pt idx="283">
                  <c:v>3.9291779511156359E-2</c:v>
                </c:pt>
                <c:pt idx="284">
                  <c:v>3.9291779511156359E-2</c:v>
                </c:pt>
                <c:pt idx="285">
                  <c:v>3.9291779511156359E-2</c:v>
                </c:pt>
                <c:pt idx="286">
                  <c:v>3.9291779511156359E-2</c:v>
                </c:pt>
                <c:pt idx="287">
                  <c:v>3.9291779511156359E-2</c:v>
                </c:pt>
                <c:pt idx="288">
                  <c:v>3.9291779511156359E-2</c:v>
                </c:pt>
                <c:pt idx="289">
                  <c:v>3.9291779511156359E-2</c:v>
                </c:pt>
                <c:pt idx="290">
                  <c:v>3.9291779511156359E-2</c:v>
                </c:pt>
                <c:pt idx="291">
                  <c:v>3.9637142877384159E-2</c:v>
                </c:pt>
                <c:pt idx="292">
                  <c:v>3.9637142877384159E-2</c:v>
                </c:pt>
                <c:pt idx="293">
                  <c:v>3.9637142877384159E-2</c:v>
                </c:pt>
                <c:pt idx="294">
                  <c:v>3.9637142877384159E-2</c:v>
                </c:pt>
                <c:pt idx="295">
                  <c:v>3.9637142877384159E-2</c:v>
                </c:pt>
                <c:pt idx="296">
                  <c:v>3.9637142877384159E-2</c:v>
                </c:pt>
                <c:pt idx="297">
                  <c:v>3.9637142877384159E-2</c:v>
                </c:pt>
                <c:pt idx="298">
                  <c:v>3.9637142877384159E-2</c:v>
                </c:pt>
                <c:pt idx="299">
                  <c:v>3.9637142877384159E-2</c:v>
                </c:pt>
                <c:pt idx="300">
                  <c:v>3.9637142877384159E-2</c:v>
                </c:pt>
                <c:pt idx="301">
                  <c:v>3.9291779511156359E-2</c:v>
                </c:pt>
                <c:pt idx="302">
                  <c:v>3.9291779511156359E-2</c:v>
                </c:pt>
                <c:pt idx="303">
                  <c:v>3.9291779511156359E-2</c:v>
                </c:pt>
                <c:pt idx="304">
                  <c:v>3.9291779511156359E-2</c:v>
                </c:pt>
                <c:pt idx="305">
                  <c:v>3.9291779511156359E-2</c:v>
                </c:pt>
                <c:pt idx="306">
                  <c:v>3.9291779511156359E-2</c:v>
                </c:pt>
                <c:pt idx="307">
                  <c:v>3.9291779511156359E-2</c:v>
                </c:pt>
                <c:pt idx="308">
                  <c:v>3.9291779511156359E-2</c:v>
                </c:pt>
                <c:pt idx="309">
                  <c:v>3.9291779511156359E-2</c:v>
                </c:pt>
                <c:pt idx="310">
                  <c:v>3.9291779511156359E-2</c:v>
                </c:pt>
                <c:pt idx="311">
                  <c:v>3.9291779511156359E-2</c:v>
                </c:pt>
                <c:pt idx="312">
                  <c:v>3.9291779511156359E-2</c:v>
                </c:pt>
                <c:pt idx="313">
                  <c:v>3.9291779511156359E-2</c:v>
                </c:pt>
                <c:pt idx="314">
                  <c:v>3.9291779511156359E-2</c:v>
                </c:pt>
                <c:pt idx="315">
                  <c:v>3.9291779511156359E-2</c:v>
                </c:pt>
                <c:pt idx="316">
                  <c:v>3.9291779511156359E-2</c:v>
                </c:pt>
                <c:pt idx="317">
                  <c:v>3.9291779511156359E-2</c:v>
                </c:pt>
                <c:pt idx="318">
                  <c:v>3.9291779511156359E-2</c:v>
                </c:pt>
                <c:pt idx="319">
                  <c:v>3.9291779511156359E-2</c:v>
                </c:pt>
                <c:pt idx="320">
                  <c:v>3.9291779511156359E-2</c:v>
                </c:pt>
                <c:pt idx="321">
                  <c:v>3.9291779511156359E-2</c:v>
                </c:pt>
                <c:pt idx="322">
                  <c:v>3.9291779511156359E-2</c:v>
                </c:pt>
                <c:pt idx="323">
                  <c:v>3.9291779511156359E-2</c:v>
                </c:pt>
                <c:pt idx="324">
                  <c:v>3.9291779511156359E-2</c:v>
                </c:pt>
                <c:pt idx="325">
                  <c:v>3.9291779511156359E-2</c:v>
                </c:pt>
                <c:pt idx="326">
                  <c:v>3.9291779511156359E-2</c:v>
                </c:pt>
                <c:pt idx="327">
                  <c:v>3.9291779511156359E-2</c:v>
                </c:pt>
                <c:pt idx="328">
                  <c:v>3.9291779511156359E-2</c:v>
                </c:pt>
                <c:pt idx="329">
                  <c:v>3.9291779511156359E-2</c:v>
                </c:pt>
                <c:pt idx="330">
                  <c:v>3.9291779511156359E-2</c:v>
                </c:pt>
                <c:pt idx="331">
                  <c:v>3.9291779511156359E-2</c:v>
                </c:pt>
                <c:pt idx="332">
                  <c:v>3.9291779511156359E-2</c:v>
                </c:pt>
                <c:pt idx="333">
                  <c:v>3.9291779511156359E-2</c:v>
                </c:pt>
                <c:pt idx="334">
                  <c:v>3.9291779511156359E-2</c:v>
                </c:pt>
                <c:pt idx="335">
                  <c:v>3.9291779511156359E-2</c:v>
                </c:pt>
                <c:pt idx="336">
                  <c:v>3.9291779511156359E-2</c:v>
                </c:pt>
                <c:pt idx="337">
                  <c:v>3.9291779511156359E-2</c:v>
                </c:pt>
                <c:pt idx="338">
                  <c:v>3.9291779511156359E-2</c:v>
                </c:pt>
                <c:pt idx="339">
                  <c:v>3.9291779511156359E-2</c:v>
                </c:pt>
                <c:pt idx="340">
                  <c:v>3.9291779511156359E-2</c:v>
                </c:pt>
                <c:pt idx="341">
                  <c:v>3.9291779511156359E-2</c:v>
                </c:pt>
                <c:pt idx="342">
                  <c:v>3.9291779511156359E-2</c:v>
                </c:pt>
                <c:pt idx="343">
                  <c:v>3.9291779511156359E-2</c:v>
                </c:pt>
                <c:pt idx="344">
                  <c:v>3.9291779511156359E-2</c:v>
                </c:pt>
                <c:pt idx="345">
                  <c:v>3.9291779511156359E-2</c:v>
                </c:pt>
                <c:pt idx="346">
                  <c:v>3.9291779511156359E-2</c:v>
                </c:pt>
                <c:pt idx="347">
                  <c:v>3.9291779511156359E-2</c:v>
                </c:pt>
                <c:pt idx="348">
                  <c:v>3.9637142877384159E-2</c:v>
                </c:pt>
                <c:pt idx="349">
                  <c:v>3.9637142877384159E-2</c:v>
                </c:pt>
                <c:pt idx="350">
                  <c:v>3.9637142877384159E-2</c:v>
                </c:pt>
                <c:pt idx="351">
                  <c:v>3.9637142877384159E-2</c:v>
                </c:pt>
                <c:pt idx="352">
                  <c:v>3.9637142877384159E-2</c:v>
                </c:pt>
                <c:pt idx="353">
                  <c:v>3.9637142877384159E-2</c:v>
                </c:pt>
                <c:pt idx="354">
                  <c:v>3.9637142877384159E-2</c:v>
                </c:pt>
                <c:pt idx="355">
                  <c:v>3.9637142877384159E-2</c:v>
                </c:pt>
                <c:pt idx="356">
                  <c:v>3.9637142877384159E-2</c:v>
                </c:pt>
                <c:pt idx="357">
                  <c:v>3.9637142877384159E-2</c:v>
                </c:pt>
                <c:pt idx="358">
                  <c:v>3.9637142877384159E-2</c:v>
                </c:pt>
                <c:pt idx="359">
                  <c:v>3.9637142877384159E-2</c:v>
                </c:pt>
                <c:pt idx="360">
                  <c:v>3.9637142877384159E-2</c:v>
                </c:pt>
                <c:pt idx="361">
                  <c:v>3.9637142877384159E-2</c:v>
                </c:pt>
                <c:pt idx="362">
                  <c:v>3.9637142877384159E-2</c:v>
                </c:pt>
                <c:pt idx="363">
                  <c:v>3.9637142877384159E-2</c:v>
                </c:pt>
                <c:pt idx="364">
                  <c:v>3.9637142877384159E-2</c:v>
                </c:pt>
                <c:pt idx="365">
                  <c:v>3.9637142877384159E-2</c:v>
                </c:pt>
                <c:pt idx="366">
                  <c:v>3.9637142877384159E-2</c:v>
                </c:pt>
                <c:pt idx="367">
                  <c:v>3.9637142877384159E-2</c:v>
                </c:pt>
                <c:pt idx="368">
                  <c:v>3.9637142877384159E-2</c:v>
                </c:pt>
                <c:pt idx="369">
                  <c:v>3.9637142877384159E-2</c:v>
                </c:pt>
                <c:pt idx="370">
                  <c:v>3.9637142877384159E-2</c:v>
                </c:pt>
                <c:pt idx="371">
                  <c:v>3.9637142877384159E-2</c:v>
                </c:pt>
                <c:pt idx="372">
                  <c:v>3.9637142877384159E-2</c:v>
                </c:pt>
                <c:pt idx="373">
                  <c:v>3.9637142877384159E-2</c:v>
                </c:pt>
                <c:pt idx="374">
                  <c:v>3.9637142877384159E-2</c:v>
                </c:pt>
                <c:pt idx="375">
                  <c:v>3.9637142877384159E-2</c:v>
                </c:pt>
                <c:pt idx="376">
                  <c:v>3.9637142877384159E-2</c:v>
                </c:pt>
                <c:pt idx="377">
                  <c:v>3.9637142877384159E-2</c:v>
                </c:pt>
                <c:pt idx="378">
                  <c:v>3.9637142877384159E-2</c:v>
                </c:pt>
                <c:pt idx="379">
                  <c:v>3.9637142877384159E-2</c:v>
                </c:pt>
                <c:pt idx="380">
                  <c:v>3.9637142877384159E-2</c:v>
                </c:pt>
                <c:pt idx="381">
                  <c:v>3.9637142877384159E-2</c:v>
                </c:pt>
                <c:pt idx="382">
                  <c:v>3.9637142877384159E-2</c:v>
                </c:pt>
                <c:pt idx="383">
                  <c:v>3.9637142877384159E-2</c:v>
                </c:pt>
                <c:pt idx="384">
                  <c:v>3.9291779511156359E-2</c:v>
                </c:pt>
                <c:pt idx="385">
                  <c:v>3.9291779511156359E-2</c:v>
                </c:pt>
                <c:pt idx="386">
                  <c:v>3.9291779511156359E-2</c:v>
                </c:pt>
                <c:pt idx="387">
                  <c:v>3.9291779511156359E-2</c:v>
                </c:pt>
                <c:pt idx="388">
                  <c:v>3.9291779511156359E-2</c:v>
                </c:pt>
                <c:pt idx="389">
                  <c:v>3.9291779511156359E-2</c:v>
                </c:pt>
                <c:pt idx="390">
                  <c:v>3.1484967639712078E-2</c:v>
                </c:pt>
                <c:pt idx="391">
                  <c:v>3.1484967639712078E-2</c:v>
                </c:pt>
                <c:pt idx="392">
                  <c:v>3.1484967639712078E-2</c:v>
                </c:pt>
                <c:pt idx="393">
                  <c:v>3.1484967639712078E-2</c:v>
                </c:pt>
                <c:pt idx="394">
                  <c:v>3.1484967639712078E-2</c:v>
                </c:pt>
                <c:pt idx="395">
                  <c:v>3.1484967639712078E-2</c:v>
                </c:pt>
                <c:pt idx="396">
                  <c:v>3.0295707147955531E-2</c:v>
                </c:pt>
                <c:pt idx="397">
                  <c:v>3.0295707147955531E-2</c:v>
                </c:pt>
                <c:pt idx="398">
                  <c:v>3.0295707147955531E-2</c:v>
                </c:pt>
                <c:pt idx="399">
                  <c:v>3.0295707147955531E-2</c:v>
                </c:pt>
                <c:pt idx="400">
                  <c:v>3.0295707147955531E-2</c:v>
                </c:pt>
                <c:pt idx="401">
                  <c:v>3.0295707147955531E-2</c:v>
                </c:pt>
                <c:pt idx="402">
                  <c:v>3.0295707147955531E-2</c:v>
                </c:pt>
                <c:pt idx="403">
                  <c:v>3.0295707147955531E-2</c:v>
                </c:pt>
                <c:pt idx="404">
                  <c:v>3.0295707147955531E-2</c:v>
                </c:pt>
                <c:pt idx="405">
                  <c:v>3.0295707147955531E-2</c:v>
                </c:pt>
                <c:pt idx="406">
                  <c:v>3.0295707147955531E-2</c:v>
                </c:pt>
                <c:pt idx="407">
                  <c:v>3.0295707147955531E-2</c:v>
                </c:pt>
                <c:pt idx="408">
                  <c:v>3.0295707147955531E-2</c:v>
                </c:pt>
                <c:pt idx="409">
                  <c:v>3.0295707147955531E-2</c:v>
                </c:pt>
                <c:pt idx="410">
                  <c:v>3.0295707147955531E-2</c:v>
                </c:pt>
                <c:pt idx="411">
                  <c:v>3.0295707147955531E-2</c:v>
                </c:pt>
                <c:pt idx="412">
                  <c:v>3.0295707147955531E-2</c:v>
                </c:pt>
                <c:pt idx="413">
                  <c:v>3.0295707147955531E-2</c:v>
                </c:pt>
                <c:pt idx="414">
                  <c:v>3.0295707147955531E-2</c:v>
                </c:pt>
                <c:pt idx="415">
                  <c:v>3.0295707147955531E-2</c:v>
                </c:pt>
                <c:pt idx="416">
                  <c:v>3.0295707147955531E-2</c:v>
                </c:pt>
                <c:pt idx="417">
                  <c:v>3.0295707147955531E-2</c:v>
                </c:pt>
                <c:pt idx="418">
                  <c:v>3.0295707147955531E-2</c:v>
                </c:pt>
                <c:pt idx="419">
                  <c:v>3.0295707147955531E-2</c:v>
                </c:pt>
                <c:pt idx="420">
                  <c:v>3.0295707147955531E-2</c:v>
                </c:pt>
                <c:pt idx="421">
                  <c:v>3.0295707147955531E-2</c:v>
                </c:pt>
                <c:pt idx="422">
                  <c:v>3.0295707147955531E-2</c:v>
                </c:pt>
                <c:pt idx="423">
                  <c:v>3.0295707147955531E-2</c:v>
                </c:pt>
                <c:pt idx="424">
                  <c:v>3.0295707147955531E-2</c:v>
                </c:pt>
                <c:pt idx="425">
                  <c:v>3.0295707147955531E-2</c:v>
                </c:pt>
                <c:pt idx="426">
                  <c:v>3.0295707147955531E-2</c:v>
                </c:pt>
                <c:pt idx="427">
                  <c:v>3.0295707147955531E-2</c:v>
                </c:pt>
                <c:pt idx="428">
                  <c:v>3.0295707147955531E-2</c:v>
                </c:pt>
                <c:pt idx="429">
                  <c:v>3.0295707147955531E-2</c:v>
                </c:pt>
                <c:pt idx="430">
                  <c:v>3.0295707147955531E-2</c:v>
                </c:pt>
                <c:pt idx="431">
                  <c:v>3.0295707147955531E-2</c:v>
                </c:pt>
                <c:pt idx="432">
                  <c:v>3.0295707147955531E-2</c:v>
                </c:pt>
                <c:pt idx="433">
                  <c:v>3.0295707147955531E-2</c:v>
                </c:pt>
                <c:pt idx="434">
                  <c:v>3.0295707147955531E-2</c:v>
                </c:pt>
                <c:pt idx="435">
                  <c:v>3.0295707147955531E-2</c:v>
                </c:pt>
                <c:pt idx="436">
                  <c:v>3.0295707147955531E-2</c:v>
                </c:pt>
                <c:pt idx="437">
                  <c:v>3.0295707147955531E-2</c:v>
                </c:pt>
                <c:pt idx="438">
                  <c:v>3.0295707147955531E-2</c:v>
                </c:pt>
                <c:pt idx="439">
                  <c:v>3.0295707147955531E-2</c:v>
                </c:pt>
                <c:pt idx="440">
                  <c:v>3.0295707147955531E-2</c:v>
                </c:pt>
                <c:pt idx="441">
                  <c:v>3.0295707147955531E-2</c:v>
                </c:pt>
                <c:pt idx="442">
                  <c:v>3.0295707147955531E-2</c:v>
                </c:pt>
                <c:pt idx="443">
                  <c:v>3.0295707147955531E-2</c:v>
                </c:pt>
                <c:pt idx="444">
                  <c:v>3.0295707147955531E-2</c:v>
                </c:pt>
                <c:pt idx="445">
                  <c:v>3.0295707147955531E-2</c:v>
                </c:pt>
                <c:pt idx="446">
                  <c:v>3.0295707147955531E-2</c:v>
                </c:pt>
                <c:pt idx="447">
                  <c:v>3.0295707147955531E-2</c:v>
                </c:pt>
                <c:pt idx="448">
                  <c:v>3.0295707147955531E-2</c:v>
                </c:pt>
                <c:pt idx="449">
                  <c:v>3.0295707147955531E-2</c:v>
                </c:pt>
                <c:pt idx="450">
                  <c:v>3.0295707147955531E-2</c:v>
                </c:pt>
                <c:pt idx="451">
                  <c:v>3.0295707147955531E-2</c:v>
                </c:pt>
                <c:pt idx="452">
                  <c:v>3.0295707147955531E-2</c:v>
                </c:pt>
                <c:pt idx="453">
                  <c:v>3.0295707147955531E-2</c:v>
                </c:pt>
                <c:pt idx="454">
                  <c:v>3.0295707147955531E-2</c:v>
                </c:pt>
                <c:pt idx="455">
                  <c:v>3.0295707147955531E-2</c:v>
                </c:pt>
                <c:pt idx="456">
                  <c:v>3.0295707147955531E-2</c:v>
                </c:pt>
                <c:pt idx="457">
                  <c:v>3.0295707147955531E-2</c:v>
                </c:pt>
                <c:pt idx="458">
                  <c:v>3.0295707147955531E-2</c:v>
                </c:pt>
                <c:pt idx="459">
                  <c:v>3.0295707147955531E-2</c:v>
                </c:pt>
                <c:pt idx="460">
                  <c:v>3.0295707147955531E-2</c:v>
                </c:pt>
                <c:pt idx="461">
                  <c:v>3.0295707147955531E-2</c:v>
                </c:pt>
                <c:pt idx="462">
                  <c:v>3.0295707147955531E-2</c:v>
                </c:pt>
                <c:pt idx="463">
                  <c:v>3.0295707147955531E-2</c:v>
                </c:pt>
                <c:pt idx="464">
                  <c:v>3.0295707147955531E-2</c:v>
                </c:pt>
                <c:pt idx="465">
                  <c:v>3.0295707147955531E-2</c:v>
                </c:pt>
                <c:pt idx="466">
                  <c:v>3.0295707147955531E-2</c:v>
                </c:pt>
                <c:pt idx="467">
                  <c:v>3.0295707147955531E-2</c:v>
                </c:pt>
                <c:pt idx="468">
                  <c:v>3.0295707147955531E-2</c:v>
                </c:pt>
                <c:pt idx="469">
                  <c:v>3.0295707147955531E-2</c:v>
                </c:pt>
                <c:pt idx="470">
                  <c:v>3.0295707147955531E-2</c:v>
                </c:pt>
                <c:pt idx="471">
                  <c:v>3.0295707147955531E-2</c:v>
                </c:pt>
                <c:pt idx="472">
                  <c:v>3.0295707147955531E-2</c:v>
                </c:pt>
                <c:pt idx="473">
                  <c:v>3.0295707147955531E-2</c:v>
                </c:pt>
                <c:pt idx="474">
                  <c:v>3.0295707147955531E-2</c:v>
                </c:pt>
                <c:pt idx="475">
                  <c:v>3.0295707147955531E-2</c:v>
                </c:pt>
                <c:pt idx="476">
                  <c:v>3.0295707147955531E-2</c:v>
                </c:pt>
                <c:pt idx="477">
                  <c:v>3.0295707147955531E-2</c:v>
                </c:pt>
                <c:pt idx="478">
                  <c:v>3.0295707147955531E-2</c:v>
                </c:pt>
                <c:pt idx="479">
                  <c:v>3.0295707147955531E-2</c:v>
                </c:pt>
                <c:pt idx="480">
                  <c:v>3.0295707147955531E-2</c:v>
                </c:pt>
                <c:pt idx="481">
                  <c:v>3.0295707147955531E-2</c:v>
                </c:pt>
                <c:pt idx="482">
                  <c:v>3.0295707147955531E-2</c:v>
                </c:pt>
                <c:pt idx="483">
                  <c:v>3.0295707147955531E-2</c:v>
                </c:pt>
                <c:pt idx="484">
                  <c:v>3.1489469591241805E-2</c:v>
                </c:pt>
                <c:pt idx="485">
                  <c:v>3.1489469591241805E-2</c:v>
                </c:pt>
                <c:pt idx="486">
                  <c:v>3.1489469591241805E-2</c:v>
                </c:pt>
                <c:pt idx="487">
                  <c:v>3.1489469591241805E-2</c:v>
                </c:pt>
                <c:pt idx="488">
                  <c:v>3.1489469591241805E-2</c:v>
                </c:pt>
                <c:pt idx="489">
                  <c:v>3.1489469591241805E-2</c:v>
                </c:pt>
                <c:pt idx="490">
                  <c:v>3.1489469591241805E-2</c:v>
                </c:pt>
                <c:pt idx="491">
                  <c:v>3.1489469591241805E-2</c:v>
                </c:pt>
                <c:pt idx="492">
                  <c:v>3.1489469591241805E-2</c:v>
                </c:pt>
                <c:pt idx="493">
                  <c:v>3.1489469591241805E-2</c:v>
                </c:pt>
                <c:pt idx="494">
                  <c:v>3.1489469591241805E-2</c:v>
                </c:pt>
                <c:pt idx="495">
                  <c:v>3.1489469591241805E-2</c:v>
                </c:pt>
                <c:pt idx="496">
                  <c:v>3.1489469591241805E-2</c:v>
                </c:pt>
                <c:pt idx="497">
                  <c:v>3.1489469591241805E-2</c:v>
                </c:pt>
                <c:pt idx="498">
                  <c:v>3.1489469591241805E-2</c:v>
                </c:pt>
                <c:pt idx="499">
                  <c:v>3.1489469591241805E-2</c:v>
                </c:pt>
                <c:pt idx="500">
                  <c:v>3.1489469591241805E-2</c:v>
                </c:pt>
                <c:pt idx="501">
                  <c:v>3.1489469591241805E-2</c:v>
                </c:pt>
                <c:pt idx="502">
                  <c:v>3.1489469591241805E-2</c:v>
                </c:pt>
                <c:pt idx="503">
                  <c:v>3.1489469591241805E-2</c:v>
                </c:pt>
                <c:pt idx="504">
                  <c:v>3.1489469591241805E-2</c:v>
                </c:pt>
                <c:pt idx="505">
                  <c:v>3.1489469591241805E-2</c:v>
                </c:pt>
                <c:pt idx="506">
                  <c:v>3.1489469591241805E-2</c:v>
                </c:pt>
                <c:pt idx="507">
                  <c:v>3.1489469591241805E-2</c:v>
                </c:pt>
                <c:pt idx="508">
                  <c:v>3.1489469591241805E-2</c:v>
                </c:pt>
                <c:pt idx="509">
                  <c:v>3.979036282468245E-2</c:v>
                </c:pt>
                <c:pt idx="510">
                  <c:v>3.979036282468245E-2</c:v>
                </c:pt>
                <c:pt idx="511">
                  <c:v>3.979036282468245E-2</c:v>
                </c:pt>
                <c:pt idx="512">
                  <c:v>3.979036282468245E-2</c:v>
                </c:pt>
                <c:pt idx="513">
                  <c:v>4.3330857924565105E-2</c:v>
                </c:pt>
                <c:pt idx="514">
                  <c:v>4.3330857924565105E-2</c:v>
                </c:pt>
                <c:pt idx="515">
                  <c:v>4.3330857924565105E-2</c:v>
                </c:pt>
                <c:pt idx="516">
                  <c:v>4.3330857924565105E-2</c:v>
                </c:pt>
                <c:pt idx="517">
                  <c:v>4.3330857924565105E-2</c:v>
                </c:pt>
                <c:pt idx="518">
                  <c:v>4.3330857924565105E-2</c:v>
                </c:pt>
                <c:pt idx="519">
                  <c:v>4.3330857924565105E-2</c:v>
                </c:pt>
                <c:pt idx="520">
                  <c:v>4.3330857924565105E-2</c:v>
                </c:pt>
                <c:pt idx="521">
                  <c:v>4.3330857924565105E-2</c:v>
                </c:pt>
                <c:pt idx="522">
                  <c:v>4.3330857924565105E-2</c:v>
                </c:pt>
                <c:pt idx="523">
                  <c:v>4.3330857924565105E-2</c:v>
                </c:pt>
                <c:pt idx="524">
                  <c:v>4.3330857924565105E-2</c:v>
                </c:pt>
                <c:pt idx="525">
                  <c:v>4.3330857924565105E-2</c:v>
                </c:pt>
                <c:pt idx="526">
                  <c:v>4.3330857924565105E-2</c:v>
                </c:pt>
                <c:pt idx="527">
                  <c:v>4.3330857924565105E-2</c:v>
                </c:pt>
                <c:pt idx="528">
                  <c:v>4.3330857924565105E-2</c:v>
                </c:pt>
                <c:pt idx="529">
                  <c:v>4.3330857924565105E-2</c:v>
                </c:pt>
                <c:pt idx="530">
                  <c:v>4.3330857924565105E-2</c:v>
                </c:pt>
                <c:pt idx="531">
                  <c:v>4.3330857924565105E-2</c:v>
                </c:pt>
                <c:pt idx="532">
                  <c:v>4.3330857924565105E-2</c:v>
                </c:pt>
                <c:pt idx="533">
                  <c:v>4.3330857924565105E-2</c:v>
                </c:pt>
                <c:pt idx="534">
                  <c:v>4.3330857924565105E-2</c:v>
                </c:pt>
                <c:pt idx="535">
                  <c:v>4.3330857924565105E-2</c:v>
                </c:pt>
                <c:pt idx="536">
                  <c:v>4.3330857924565105E-2</c:v>
                </c:pt>
                <c:pt idx="537">
                  <c:v>4.3330857924565105E-2</c:v>
                </c:pt>
                <c:pt idx="538">
                  <c:v>4.3330857924565105E-2</c:v>
                </c:pt>
                <c:pt idx="539">
                  <c:v>4.3330857924565105E-2</c:v>
                </c:pt>
                <c:pt idx="540">
                  <c:v>4.3330857924565105E-2</c:v>
                </c:pt>
                <c:pt idx="541">
                  <c:v>4.3330857924565105E-2</c:v>
                </c:pt>
                <c:pt idx="542">
                  <c:v>4.3330857924565105E-2</c:v>
                </c:pt>
                <c:pt idx="543">
                  <c:v>4.3330857924565105E-2</c:v>
                </c:pt>
                <c:pt idx="544">
                  <c:v>4.3330857924565105E-2</c:v>
                </c:pt>
                <c:pt idx="545">
                  <c:v>4.3330857924565105E-2</c:v>
                </c:pt>
                <c:pt idx="546">
                  <c:v>4.3330857924565105E-2</c:v>
                </c:pt>
                <c:pt idx="547">
                  <c:v>4.3330857924565105E-2</c:v>
                </c:pt>
                <c:pt idx="548">
                  <c:v>4.3330857924565105E-2</c:v>
                </c:pt>
                <c:pt idx="549">
                  <c:v>4.3330857924565105E-2</c:v>
                </c:pt>
                <c:pt idx="550">
                  <c:v>4.4873263973571199E-2</c:v>
                </c:pt>
                <c:pt idx="551">
                  <c:v>4.4873263973571199E-2</c:v>
                </c:pt>
                <c:pt idx="552">
                  <c:v>4.4873263973571199E-2</c:v>
                </c:pt>
                <c:pt idx="553">
                  <c:v>4.4873263973571199E-2</c:v>
                </c:pt>
                <c:pt idx="554">
                  <c:v>4.4873263973571199E-2</c:v>
                </c:pt>
                <c:pt idx="555">
                  <c:v>4.4873263973571199E-2</c:v>
                </c:pt>
                <c:pt idx="556">
                  <c:v>4.4873263973571199E-2</c:v>
                </c:pt>
                <c:pt idx="557">
                  <c:v>4.4873263973571199E-2</c:v>
                </c:pt>
                <c:pt idx="558">
                  <c:v>4.4873263973571199E-2</c:v>
                </c:pt>
                <c:pt idx="559">
                  <c:v>4.4873263973571199E-2</c:v>
                </c:pt>
                <c:pt idx="560">
                  <c:v>4.4873263973571199E-2</c:v>
                </c:pt>
                <c:pt idx="561">
                  <c:v>4.4873263973571199E-2</c:v>
                </c:pt>
                <c:pt idx="562">
                  <c:v>4.4873263973571199E-2</c:v>
                </c:pt>
                <c:pt idx="563">
                  <c:v>4.4873263973571199E-2</c:v>
                </c:pt>
                <c:pt idx="564">
                  <c:v>4.4873263973571199E-2</c:v>
                </c:pt>
                <c:pt idx="565">
                  <c:v>4.4873263973571199E-2</c:v>
                </c:pt>
                <c:pt idx="566">
                  <c:v>4.4873263973571199E-2</c:v>
                </c:pt>
                <c:pt idx="567">
                  <c:v>4.4873263973571199E-2</c:v>
                </c:pt>
                <c:pt idx="568">
                  <c:v>4.4873263973571199E-2</c:v>
                </c:pt>
                <c:pt idx="569">
                  <c:v>4.4873263973571199E-2</c:v>
                </c:pt>
                <c:pt idx="570">
                  <c:v>4.4873263973571199E-2</c:v>
                </c:pt>
                <c:pt idx="571">
                  <c:v>4.4873263973571199E-2</c:v>
                </c:pt>
                <c:pt idx="572">
                  <c:v>4.4873263973571199E-2</c:v>
                </c:pt>
                <c:pt idx="573">
                  <c:v>4.4873263973571199E-2</c:v>
                </c:pt>
                <c:pt idx="574">
                  <c:v>4.4873263973571199E-2</c:v>
                </c:pt>
                <c:pt idx="575">
                  <c:v>4.4873263973571199E-2</c:v>
                </c:pt>
                <c:pt idx="576">
                  <c:v>4.4873263973571199E-2</c:v>
                </c:pt>
                <c:pt idx="577">
                  <c:v>4.4873263973571199E-2</c:v>
                </c:pt>
                <c:pt idx="578">
                  <c:v>4.4873263973571199E-2</c:v>
                </c:pt>
                <c:pt idx="579">
                  <c:v>4.4873263973571199E-2</c:v>
                </c:pt>
                <c:pt idx="580">
                  <c:v>4.4873263973571199E-2</c:v>
                </c:pt>
                <c:pt idx="581">
                  <c:v>4.4873263973571199E-2</c:v>
                </c:pt>
                <c:pt idx="582">
                  <c:v>4.4873263973571199E-2</c:v>
                </c:pt>
                <c:pt idx="583">
                  <c:v>4.4873263973571199E-2</c:v>
                </c:pt>
                <c:pt idx="584">
                  <c:v>4.4873263973571199E-2</c:v>
                </c:pt>
                <c:pt idx="585">
                  <c:v>4.4873263973571199E-2</c:v>
                </c:pt>
                <c:pt idx="586">
                  <c:v>4.4873263973571199E-2</c:v>
                </c:pt>
                <c:pt idx="587">
                  <c:v>4.4873263973571199E-2</c:v>
                </c:pt>
                <c:pt idx="588">
                  <c:v>4.4873263973571199E-2</c:v>
                </c:pt>
                <c:pt idx="589">
                  <c:v>4.4873263973571199E-2</c:v>
                </c:pt>
                <c:pt idx="590">
                  <c:v>4.4873263973571199E-2</c:v>
                </c:pt>
                <c:pt idx="591">
                  <c:v>4.3330857924565105E-2</c:v>
                </c:pt>
                <c:pt idx="592">
                  <c:v>4.3330857924565105E-2</c:v>
                </c:pt>
                <c:pt idx="593">
                  <c:v>4.3330857924565105E-2</c:v>
                </c:pt>
                <c:pt idx="594">
                  <c:v>4.3330857924565105E-2</c:v>
                </c:pt>
                <c:pt idx="595">
                  <c:v>4.3330857924565105E-2</c:v>
                </c:pt>
                <c:pt idx="596">
                  <c:v>4.3330857924565105E-2</c:v>
                </c:pt>
                <c:pt idx="597">
                  <c:v>4.3330857924565105E-2</c:v>
                </c:pt>
                <c:pt idx="598">
                  <c:v>4.3330857924565105E-2</c:v>
                </c:pt>
                <c:pt idx="599">
                  <c:v>4.3330857924565105E-2</c:v>
                </c:pt>
                <c:pt idx="600">
                  <c:v>4.3330857924565105E-2</c:v>
                </c:pt>
                <c:pt idx="601">
                  <c:v>4.3330857924565105E-2</c:v>
                </c:pt>
                <c:pt idx="602">
                  <c:v>4.3330857924565105E-2</c:v>
                </c:pt>
                <c:pt idx="603">
                  <c:v>4.3330857924565105E-2</c:v>
                </c:pt>
                <c:pt idx="604">
                  <c:v>4.3330857924565105E-2</c:v>
                </c:pt>
                <c:pt idx="605">
                  <c:v>4.3330857924565105E-2</c:v>
                </c:pt>
                <c:pt idx="606">
                  <c:v>4.3330857924565105E-2</c:v>
                </c:pt>
                <c:pt idx="607">
                  <c:v>4.3330857924565105E-2</c:v>
                </c:pt>
                <c:pt idx="608">
                  <c:v>4.3330857924565105E-2</c:v>
                </c:pt>
                <c:pt idx="609">
                  <c:v>4.4903475568920395E-2</c:v>
                </c:pt>
                <c:pt idx="610">
                  <c:v>4.4903475568920395E-2</c:v>
                </c:pt>
                <c:pt idx="611">
                  <c:v>4.4903475568920395E-2</c:v>
                </c:pt>
                <c:pt idx="612">
                  <c:v>4.4903475568920395E-2</c:v>
                </c:pt>
                <c:pt idx="613">
                  <c:v>4.4903475568920395E-2</c:v>
                </c:pt>
                <c:pt idx="614">
                  <c:v>4.4903475568920395E-2</c:v>
                </c:pt>
                <c:pt idx="615">
                  <c:v>4.4903475568920395E-2</c:v>
                </c:pt>
                <c:pt idx="616">
                  <c:v>4.4903475568920395E-2</c:v>
                </c:pt>
                <c:pt idx="617">
                  <c:v>4.4903475568920395E-2</c:v>
                </c:pt>
                <c:pt idx="618">
                  <c:v>4.4903475568920395E-2</c:v>
                </c:pt>
                <c:pt idx="619">
                  <c:v>4.4903475568920395E-2</c:v>
                </c:pt>
                <c:pt idx="620">
                  <c:v>4.4903475568920395E-2</c:v>
                </c:pt>
                <c:pt idx="621">
                  <c:v>4.4903475568920395E-2</c:v>
                </c:pt>
                <c:pt idx="622">
                  <c:v>4.4903475568920395E-2</c:v>
                </c:pt>
                <c:pt idx="623">
                  <c:v>4.4903475568920395E-2</c:v>
                </c:pt>
                <c:pt idx="624">
                  <c:v>4.4903475568920395E-2</c:v>
                </c:pt>
                <c:pt idx="625">
                  <c:v>4.4903475568920395E-2</c:v>
                </c:pt>
                <c:pt idx="626">
                  <c:v>4.4903475568920395E-2</c:v>
                </c:pt>
                <c:pt idx="627">
                  <c:v>4.4903475568920395E-2</c:v>
                </c:pt>
                <c:pt idx="628">
                  <c:v>4.4903475568920395E-2</c:v>
                </c:pt>
                <c:pt idx="629">
                  <c:v>4.4903475568920395E-2</c:v>
                </c:pt>
                <c:pt idx="630">
                  <c:v>4.4903475568920395E-2</c:v>
                </c:pt>
                <c:pt idx="631">
                  <c:v>4.4903475568920395E-2</c:v>
                </c:pt>
                <c:pt idx="632">
                  <c:v>4.4903475568920395E-2</c:v>
                </c:pt>
                <c:pt idx="633">
                  <c:v>4.4903475568920395E-2</c:v>
                </c:pt>
                <c:pt idx="634">
                  <c:v>4.4903475568920395E-2</c:v>
                </c:pt>
                <c:pt idx="635">
                  <c:v>4.4903475568920395E-2</c:v>
                </c:pt>
                <c:pt idx="636">
                  <c:v>4.4903475568920395E-2</c:v>
                </c:pt>
                <c:pt idx="637">
                  <c:v>4.4903475568920395E-2</c:v>
                </c:pt>
                <c:pt idx="638">
                  <c:v>4.4903475568920395E-2</c:v>
                </c:pt>
                <c:pt idx="639">
                  <c:v>4.4903475568920395E-2</c:v>
                </c:pt>
                <c:pt idx="640">
                  <c:v>4.4903475568920395E-2</c:v>
                </c:pt>
                <c:pt idx="641">
                  <c:v>4.4903475568920395E-2</c:v>
                </c:pt>
                <c:pt idx="642">
                  <c:v>4.4903475568920395E-2</c:v>
                </c:pt>
                <c:pt idx="643">
                  <c:v>4.4903475568920395E-2</c:v>
                </c:pt>
                <c:pt idx="644">
                  <c:v>4.4903475568920395E-2</c:v>
                </c:pt>
                <c:pt idx="645">
                  <c:v>4.4903475568920395E-2</c:v>
                </c:pt>
                <c:pt idx="646">
                  <c:v>4.4903475568920395E-2</c:v>
                </c:pt>
                <c:pt idx="647">
                  <c:v>4.4903475568920395E-2</c:v>
                </c:pt>
                <c:pt idx="648">
                  <c:v>4.3330857924565105E-2</c:v>
                </c:pt>
                <c:pt idx="649">
                  <c:v>4.3330857924565105E-2</c:v>
                </c:pt>
                <c:pt idx="650">
                  <c:v>4.3330857924565105E-2</c:v>
                </c:pt>
                <c:pt idx="651">
                  <c:v>4.3330857924565105E-2</c:v>
                </c:pt>
                <c:pt idx="652">
                  <c:v>4.3330857924565105E-2</c:v>
                </c:pt>
                <c:pt idx="653">
                  <c:v>4.3330857924565105E-2</c:v>
                </c:pt>
                <c:pt idx="654">
                  <c:v>4.4856005097164635E-2</c:v>
                </c:pt>
                <c:pt idx="655">
                  <c:v>4.4856005097164635E-2</c:v>
                </c:pt>
                <c:pt idx="656">
                  <c:v>4.4856005097164635E-2</c:v>
                </c:pt>
                <c:pt idx="657">
                  <c:v>4.5448644640053264E-2</c:v>
                </c:pt>
                <c:pt idx="658">
                  <c:v>5.0158463447055962E-2</c:v>
                </c:pt>
                <c:pt idx="659">
                  <c:v>5.0158463447055962E-2</c:v>
                </c:pt>
                <c:pt idx="660">
                  <c:v>5.0158463447055962E-2</c:v>
                </c:pt>
                <c:pt idx="661">
                  <c:v>5.0158463447055962E-2</c:v>
                </c:pt>
                <c:pt idx="662">
                  <c:v>5.0158463447055962E-2</c:v>
                </c:pt>
                <c:pt idx="663">
                  <c:v>5.0158463447055962E-2</c:v>
                </c:pt>
                <c:pt idx="664">
                  <c:v>5.1250548962114062E-2</c:v>
                </c:pt>
                <c:pt idx="665">
                  <c:v>5.1250548962114062E-2</c:v>
                </c:pt>
                <c:pt idx="666">
                  <c:v>5.1250548962114062E-2</c:v>
                </c:pt>
                <c:pt idx="667">
                  <c:v>5.7274401136653587E-2</c:v>
                </c:pt>
                <c:pt idx="668">
                  <c:v>5.7274401136653587E-2</c:v>
                </c:pt>
                <c:pt idx="669">
                  <c:v>5.7274401136653587E-2</c:v>
                </c:pt>
                <c:pt idx="670">
                  <c:v>5.7274401136653587E-2</c:v>
                </c:pt>
                <c:pt idx="671">
                  <c:v>5.7274401136653587E-2</c:v>
                </c:pt>
                <c:pt idx="672">
                  <c:v>5.7274401136653587E-2</c:v>
                </c:pt>
                <c:pt idx="673">
                  <c:v>5.7274401136653587E-2</c:v>
                </c:pt>
                <c:pt idx="674">
                  <c:v>5.7274401136653587E-2</c:v>
                </c:pt>
                <c:pt idx="675">
                  <c:v>5.7274401136653587E-2</c:v>
                </c:pt>
                <c:pt idx="676">
                  <c:v>5.7274401136653587E-2</c:v>
                </c:pt>
                <c:pt idx="677">
                  <c:v>5.7274401136653587E-2</c:v>
                </c:pt>
                <c:pt idx="678">
                  <c:v>5.7274401136653587E-2</c:v>
                </c:pt>
                <c:pt idx="679">
                  <c:v>5.7274401136653587E-2</c:v>
                </c:pt>
                <c:pt idx="680">
                  <c:v>5.7274401136653587E-2</c:v>
                </c:pt>
                <c:pt idx="681">
                  <c:v>5.7274401136653587E-2</c:v>
                </c:pt>
                <c:pt idx="682">
                  <c:v>5.7274401136653587E-2</c:v>
                </c:pt>
                <c:pt idx="683">
                  <c:v>5.7274401136653587E-2</c:v>
                </c:pt>
                <c:pt idx="684">
                  <c:v>5.7274401136653587E-2</c:v>
                </c:pt>
                <c:pt idx="685">
                  <c:v>5.7274401136653587E-2</c:v>
                </c:pt>
                <c:pt idx="686">
                  <c:v>5.7274401136653587E-2</c:v>
                </c:pt>
                <c:pt idx="687">
                  <c:v>5.7274401136653587E-2</c:v>
                </c:pt>
                <c:pt idx="688">
                  <c:v>5.7274401136653587E-2</c:v>
                </c:pt>
                <c:pt idx="689">
                  <c:v>5.7274401136653587E-2</c:v>
                </c:pt>
                <c:pt idx="690">
                  <c:v>5.7274401136653587E-2</c:v>
                </c:pt>
                <c:pt idx="691">
                  <c:v>5.7274401136653587E-2</c:v>
                </c:pt>
                <c:pt idx="692">
                  <c:v>5.7274401136653587E-2</c:v>
                </c:pt>
                <c:pt idx="693">
                  <c:v>5.7274401136653587E-2</c:v>
                </c:pt>
                <c:pt idx="694">
                  <c:v>5.7274401136653587E-2</c:v>
                </c:pt>
                <c:pt idx="695">
                  <c:v>5.7274401136653587E-2</c:v>
                </c:pt>
                <c:pt idx="696">
                  <c:v>5.7274401136653587E-2</c:v>
                </c:pt>
                <c:pt idx="697">
                  <c:v>5.7274401136653587E-2</c:v>
                </c:pt>
                <c:pt idx="698">
                  <c:v>5.7274401136653587E-2</c:v>
                </c:pt>
                <c:pt idx="699">
                  <c:v>5.7274401136653587E-2</c:v>
                </c:pt>
                <c:pt idx="700">
                  <c:v>5.7274401136653587E-2</c:v>
                </c:pt>
                <c:pt idx="701">
                  <c:v>5.7274401136653587E-2</c:v>
                </c:pt>
                <c:pt idx="702">
                  <c:v>5.7274401136653587E-2</c:v>
                </c:pt>
                <c:pt idx="703">
                  <c:v>5.7274401136653587E-2</c:v>
                </c:pt>
                <c:pt idx="704">
                  <c:v>5.7274401136653587E-2</c:v>
                </c:pt>
                <c:pt idx="705">
                  <c:v>5.7274401136653587E-2</c:v>
                </c:pt>
                <c:pt idx="706">
                  <c:v>5.7274401136653587E-2</c:v>
                </c:pt>
                <c:pt idx="707">
                  <c:v>5.7274401136653587E-2</c:v>
                </c:pt>
                <c:pt idx="708">
                  <c:v>5.7274401136653587E-2</c:v>
                </c:pt>
                <c:pt idx="709">
                  <c:v>5.7274401136653587E-2</c:v>
                </c:pt>
                <c:pt idx="710">
                  <c:v>5.7274401136653587E-2</c:v>
                </c:pt>
                <c:pt idx="711">
                  <c:v>5.7274401136653587E-2</c:v>
                </c:pt>
                <c:pt idx="712">
                  <c:v>5.7274401136653587E-2</c:v>
                </c:pt>
                <c:pt idx="713">
                  <c:v>5.7274401136653587E-2</c:v>
                </c:pt>
                <c:pt idx="714">
                  <c:v>5.7274401136653587E-2</c:v>
                </c:pt>
                <c:pt idx="715">
                  <c:v>5.7274401136653587E-2</c:v>
                </c:pt>
                <c:pt idx="716">
                  <c:v>5.7274401136653587E-2</c:v>
                </c:pt>
                <c:pt idx="717">
                  <c:v>5.7274401136653587E-2</c:v>
                </c:pt>
                <c:pt idx="718">
                  <c:v>5.7274401136653587E-2</c:v>
                </c:pt>
                <c:pt idx="719">
                  <c:v>5.7274401136653587E-2</c:v>
                </c:pt>
                <c:pt idx="720">
                  <c:v>5.7274401136653587E-2</c:v>
                </c:pt>
                <c:pt idx="721">
                  <c:v>5.7274401136653587E-2</c:v>
                </c:pt>
                <c:pt idx="722">
                  <c:v>5.7274401136653587E-2</c:v>
                </c:pt>
                <c:pt idx="723">
                  <c:v>5.7274401136653587E-2</c:v>
                </c:pt>
                <c:pt idx="724">
                  <c:v>5.7274401136653587E-2</c:v>
                </c:pt>
                <c:pt idx="725">
                  <c:v>5.7274401136653587E-2</c:v>
                </c:pt>
                <c:pt idx="726">
                  <c:v>5.7274401136653587E-2</c:v>
                </c:pt>
                <c:pt idx="727">
                  <c:v>5.7274401136653587E-2</c:v>
                </c:pt>
                <c:pt idx="728">
                  <c:v>5.7698950505736007E-2</c:v>
                </c:pt>
                <c:pt idx="729">
                  <c:v>5.7698950505736007E-2</c:v>
                </c:pt>
                <c:pt idx="730">
                  <c:v>5.7698950505736007E-2</c:v>
                </c:pt>
                <c:pt idx="731">
                  <c:v>5.7698950505736007E-2</c:v>
                </c:pt>
                <c:pt idx="732">
                  <c:v>5.7698950505736007E-2</c:v>
                </c:pt>
                <c:pt idx="733">
                  <c:v>5.7698950505736007E-2</c:v>
                </c:pt>
                <c:pt idx="734">
                  <c:v>5.7698950505736007E-2</c:v>
                </c:pt>
                <c:pt idx="735">
                  <c:v>5.7698950505736007E-2</c:v>
                </c:pt>
                <c:pt idx="736">
                  <c:v>5.7698950505736007E-2</c:v>
                </c:pt>
                <c:pt idx="737">
                  <c:v>5.7698950505736007E-2</c:v>
                </c:pt>
                <c:pt idx="738">
                  <c:v>5.7698950505736007E-2</c:v>
                </c:pt>
                <c:pt idx="739">
                  <c:v>5.7698950505736007E-2</c:v>
                </c:pt>
                <c:pt idx="740">
                  <c:v>5.7698950505736007E-2</c:v>
                </c:pt>
                <c:pt idx="741">
                  <c:v>5.7698950505736007E-2</c:v>
                </c:pt>
                <c:pt idx="742">
                  <c:v>5.7698950505736007E-2</c:v>
                </c:pt>
                <c:pt idx="743">
                  <c:v>5.7698950505736007E-2</c:v>
                </c:pt>
                <c:pt idx="744">
                  <c:v>5.7698950505736007E-2</c:v>
                </c:pt>
                <c:pt idx="745">
                  <c:v>5.7698950505736007E-2</c:v>
                </c:pt>
                <c:pt idx="746">
                  <c:v>5.7698950505736007E-2</c:v>
                </c:pt>
                <c:pt idx="747">
                  <c:v>5.7698950505736007E-2</c:v>
                </c:pt>
                <c:pt idx="748">
                  <c:v>5.7698950505736007E-2</c:v>
                </c:pt>
                <c:pt idx="749">
                  <c:v>5.7698950505736007E-2</c:v>
                </c:pt>
                <c:pt idx="750">
                  <c:v>5.7698950505736007E-2</c:v>
                </c:pt>
                <c:pt idx="751">
                  <c:v>5.7698950505736007E-2</c:v>
                </c:pt>
                <c:pt idx="752">
                  <c:v>5.7698950505736007E-2</c:v>
                </c:pt>
                <c:pt idx="753">
                  <c:v>5.7698950505736007E-2</c:v>
                </c:pt>
                <c:pt idx="754">
                  <c:v>5.7698950505736007E-2</c:v>
                </c:pt>
                <c:pt idx="755">
                  <c:v>5.7698950505736007E-2</c:v>
                </c:pt>
                <c:pt idx="756">
                  <c:v>5.7698950505736007E-2</c:v>
                </c:pt>
                <c:pt idx="757">
                  <c:v>5.7698950505736007E-2</c:v>
                </c:pt>
                <c:pt idx="758">
                  <c:v>5.7698950505736007E-2</c:v>
                </c:pt>
                <c:pt idx="759">
                  <c:v>5.7698950505736007E-2</c:v>
                </c:pt>
                <c:pt idx="760">
                  <c:v>5.7698950505736007E-2</c:v>
                </c:pt>
                <c:pt idx="761">
                  <c:v>5.7698950505736007E-2</c:v>
                </c:pt>
                <c:pt idx="762">
                  <c:v>5.7698950505736007E-2</c:v>
                </c:pt>
                <c:pt idx="763">
                  <c:v>5.7698950505736007E-2</c:v>
                </c:pt>
                <c:pt idx="764">
                  <c:v>5.7698950505736007E-2</c:v>
                </c:pt>
                <c:pt idx="765">
                  <c:v>5.7698950505736007E-2</c:v>
                </c:pt>
                <c:pt idx="766">
                  <c:v>5.7698950505736007E-2</c:v>
                </c:pt>
                <c:pt idx="767">
                  <c:v>5.7698950505736007E-2</c:v>
                </c:pt>
                <c:pt idx="768">
                  <c:v>5.7698950505736007E-2</c:v>
                </c:pt>
                <c:pt idx="769">
                  <c:v>5.7698950505736007E-2</c:v>
                </c:pt>
                <c:pt idx="770">
                  <c:v>5.7698950505736007E-2</c:v>
                </c:pt>
                <c:pt idx="771">
                  <c:v>5.7698950505736007E-2</c:v>
                </c:pt>
                <c:pt idx="772">
                  <c:v>5.7698950505736007E-2</c:v>
                </c:pt>
                <c:pt idx="773">
                  <c:v>5.7698950505736007E-2</c:v>
                </c:pt>
                <c:pt idx="774">
                  <c:v>5.7698950505736007E-2</c:v>
                </c:pt>
                <c:pt idx="775">
                  <c:v>5.7698950505736007E-2</c:v>
                </c:pt>
                <c:pt idx="776">
                  <c:v>5.7698950505736007E-2</c:v>
                </c:pt>
                <c:pt idx="777">
                  <c:v>5.7698950505736007E-2</c:v>
                </c:pt>
                <c:pt idx="778">
                  <c:v>5.7698950505736007E-2</c:v>
                </c:pt>
                <c:pt idx="779">
                  <c:v>5.7698950505736007E-2</c:v>
                </c:pt>
                <c:pt idx="780">
                  <c:v>5.7698950505736007E-2</c:v>
                </c:pt>
                <c:pt idx="781">
                  <c:v>5.7698950505736007E-2</c:v>
                </c:pt>
                <c:pt idx="782">
                  <c:v>5.7698950505736007E-2</c:v>
                </c:pt>
                <c:pt idx="783">
                  <c:v>5.7698950505736007E-2</c:v>
                </c:pt>
                <c:pt idx="784">
                  <c:v>5.7698950505736007E-2</c:v>
                </c:pt>
                <c:pt idx="785">
                  <c:v>5.7698950505736007E-2</c:v>
                </c:pt>
                <c:pt idx="786">
                  <c:v>5.7698950505736007E-2</c:v>
                </c:pt>
                <c:pt idx="787">
                  <c:v>5.7698950505736007E-2</c:v>
                </c:pt>
                <c:pt idx="788">
                  <c:v>5.7698950505736007E-2</c:v>
                </c:pt>
                <c:pt idx="789">
                  <c:v>5.7698950505736007E-2</c:v>
                </c:pt>
                <c:pt idx="790">
                  <c:v>5.7698950505736007E-2</c:v>
                </c:pt>
                <c:pt idx="791">
                  <c:v>5.7698950505736007E-2</c:v>
                </c:pt>
                <c:pt idx="792">
                  <c:v>5.7698950505736007E-2</c:v>
                </c:pt>
                <c:pt idx="793">
                  <c:v>5.7698950505736007E-2</c:v>
                </c:pt>
                <c:pt idx="794">
                  <c:v>5.7698950505736007E-2</c:v>
                </c:pt>
                <c:pt idx="795">
                  <c:v>5.7698950505736007E-2</c:v>
                </c:pt>
                <c:pt idx="796">
                  <c:v>5.7698950505736007E-2</c:v>
                </c:pt>
                <c:pt idx="797">
                  <c:v>5.7698950505736007E-2</c:v>
                </c:pt>
                <c:pt idx="798">
                  <c:v>5.7698950505736007E-2</c:v>
                </c:pt>
                <c:pt idx="799">
                  <c:v>5.7698950505736007E-2</c:v>
                </c:pt>
                <c:pt idx="800">
                  <c:v>5.7698950505736007E-2</c:v>
                </c:pt>
                <c:pt idx="801">
                  <c:v>5.7698950505736007E-2</c:v>
                </c:pt>
                <c:pt idx="802">
                  <c:v>5.7698950505736007E-2</c:v>
                </c:pt>
                <c:pt idx="803">
                  <c:v>5.7698950505736007E-2</c:v>
                </c:pt>
                <c:pt idx="804">
                  <c:v>5.7698950505736007E-2</c:v>
                </c:pt>
                <c:pt idx="805">
                  <c:v>5.7698950505736007E-2</c:v>
                </c:pt>
                <c:pt idx="806">
                  <c:v>5.7698950505736007E-2</c:v>
                </c:pt>
                <c:pt idx="807">
                  <c:v>5.7698950505736007E-2</c:v>
                </c:pt>
                <c:pt idx="808">
                  <c:v>5.7698950505736007E-2</c:v>
                </c:pt>
                <c:pt idx="809">
                  <c:v>5.7698950505736007E-2</c:v>
                </c:pt>
                <c:pt idx="810">
                  <c:v>5.7698950505736007E-2</c:v>
                </c:pt>
                <c:pt idx="811">
                  <c:v>5.7698950505736007E-2</c:v>
                </c:pt>
                <c:pt idx="812">
                  <c:v>5.7698950505736007E-2</c:v>
                </c:pt>
                <c:pt idx="813">
                  <c:v>5.7698950505736007E-2</c:v>
                </c:pt>
                <c:pt idx="814">
                  <c:v>5.7698950505736007E-2</c:v>
                </c:pt>
                <c:pt idx="815">
                  <c:v>5.7698950505736007E-2</c:v>
                </c:pt>
                <c:pt idx="816">
                  <c:v>5.7698950505736007E-2</c:v>
                </c:pt>
                <c:pt idx="817">
                  <c:v>5.7698950505736007E-2</c:v>
                </c:pt>
                <c:pt idx="818">
                  <c:v>5.7698950505736007E-2</c:v>
                </c:pt>
                <c:pt idx="819">
                  <c:v>5.7698950505736007E-2</c:v>
                </c:pt>
                <c:pt idx="820">
                  <c:v>5.7698950505736007E-2</c:v>
                </c:pt>
                <c:pt idx="821">
                  <c:v>5.7698950505736007E-2</c:v>
                </c:pt>
                <c:pt idx="822">
                  <c:v>5.7698950505736007E-2</c:v>
                </c:pt>
                <c:pt idx="823">
                  <c:v>5.7698950505736007E-2</c:v>
                </c:pt>
                <c:pt idx="824">
                  <c:v>5.7698950505736007E-2</c:v>
                </c:pt>
                <c:pt idx="825">
                  <c:v>5.7698950505736007E-2</c:v>
                </c:pt>
                <c:pt idx="826">
                  <c:v>5.7698950505736007E-2</c:v>
                </c:pt>
                <c:pt idx="827">
                  <c:v>5.7698950505736007E-2</c:v>
                </c:pt>
                <c:pt idx="828">
                  <c:v>5.7698950505736007E-2</c:v>
                </c:pt>
                <c:pt idx="829">
                  <c:v>5.7698950505736007E-2</c:v>
                </c:pt>
                <c:pt idx="830">
                  <c:v>5.7698950505736007E-2</c:v>
                </c:pt>
                <c:pt idx="831">
                  <c:v>5.7698950505736007E-2</c:v>
                </c:pt>
                <c:pt idx="832">
                  <c:v>5.7698950505736007E-2</c:v>
                </c:pt>
                <c:pt idx="833">
                  <c:v>5.7698950505736007E-2</c:v>
                </c:pt>
                <c:pt idx="834">
                  <c:v>5.7698950505736007E-2</c:v>
                </c:pt>
                <c:pt idx="835">
                  <c:v>5.7698950505736007E-2</c:v>
                </c:pt>
                <c:pt idx="836">
                  <c:v>5.7698950505736007E-2</c:v>
                </c:pt>
                <c:pt idx="837">
                  <c:v>5.7698950505736007E-2</c:v>
                </c:pt>
                <c:pt idx="838">
                  <c:v>5.7698950505736007E-2</c:v>
                </c:pt>
                <c:pt idx="839">
                  <c:v>5.7698950505736007E-2</c:v>
                </c:pt>
                <c:pt idx="840">
                  <c:v>5.7698950505736007E-2</c:v>
                </c:pt>
                <c:pt idx="841">
                  <c:v>5.7698950505736007E-2</c:v>
                </c:pt>
                <c:pt idx="842">
                  <c:v>5.7698950505736007E-2</c:v>
                </c:pt>
                <c:pt idx="843">
                  <c:v>5.7698950505736007E-2</c:v>
                </c:pt>
                <c:pt idx="844">
                  <c:v>5.7698950505736007E-2</c:v>
                </c:pt>
                <c:pt idx="845">
                  <c:v>5.7698950505736007E-2</c:v>
                </c:pt>
                <c:pt idx="846">
                  <c:v>5.7698950505736007E-2</c:v>
                </c:pt>
                <c:pt idx="847">
                  <c:v>5.7698950505736007E-2</c:v>
                </c:pt>
                <c:pt idx="848">
                  <c:v>5.7698950505736007E-2</c:v>
                </c:pt>
                <c:pt idx="849">
                  <c:v>5.7698950505736007E-2</c:v>
                </c:pt>
                <c:pt idx="850">
                  <c:v>5.7698950505736007E-2</c:v>
                </c:pt>
                <c:pt idx="851">
                  <c:v>5.7698950505736007E-2</c:v>
                </c:pt>
                <c:pt idx="852">
                  <c:v>5.7698950505736007E-2</c:v>
                </c:pt>
                <c:pt idx="853">
                  <c:v>5.7698950505736007E-2</c:v>
                </c:pt>
                <c:pt idx="854">
                  <c:v>5.7698950505736007E-2</c:v>
                </c:pt>
                <c:pt idx="855">
                  <c:v>5.7698950505736007E-2</c:v>
                </c:pt>
                <c:pt idx="856">
                  <c:v>5.7698950505736007E-2</c:v>
                </c:pt>
                <c:pt idx="857">
                  <c:v>5.7698950505736007E-2</c:v>
                </c:pt>
                <c:pt idx="858">
                  <c:v>5.7698950505736007E-2</c:v>
                </c:pt>
                <c:pt idx="859">
                  <c:v>5.7698950505736007E-2</c:v>
                </c:pt>
                <c:pt idx="860">
                  <c:v>5.7698950505736007E-2</c:v>
                </c:pt>
                <c:pt idx="861">
                  <c:v>5.7698950505736007E-2</c:v>
                </c:pt>
                <c:pt idx="862">
                  <c:v>5.7698950505736007E-2</c:v>
                </c:pt>
                <c:pt idx="863">
                  <c:v>5.7698950505736007E-2</c:v>
                </c:pt>
                <c:pt idx="864">
                  <c:v>5.7698950505736007E-2</c:v>
                </c:pt>
                <c:pt idx="865">
                  <c:v>5.7698950505736007E-2</c:v>
                </c:pt>
                <c:pt idx="866">
                  <c:v>5.7698950505736007E-2</c:v>
                </c:pt>
                <c:pt idx="867">
                  <c:v>5.7698950505736007E-2</c:v>
                </c:pt>
                <c:pt idx="868">
                  <c:v>5.7698950505736007E-2</c:v>
                </c:pt>
                <c:pt idx="869">
                  <c:v>5.7698950505736007E-2</c:v>
                </c:pt>
                <c:pt idx="870">
                  <c:v>5.7698950505736007E-2</c:v>
                </c:pt>
                <c:pt idx="871">
                  <c:v>5.7698950505736007E-2</c:v>
                </c:pt>
                <c:pt idx="872">
                  <c:v>5.7698950505736007E-2</c:v>
                </c:pt>
                <c:pt idx="873">
                  <c:v>5.7698950505736007E-2</c:v>
                </c:pt>
                <c:pt idx="874">
                  <c:v>5.7698950505736007E-2</c:v>
                </c:pt>
                <c:pt idx="875">
                  <c:v>5.7698950505736007E-2</c:v>
                </c:pt>
                <c:pt idx="876">
                  <c:v>5.7698950505736007E-2</c:v>
                </c:pt>
                <c:pt idx="877">
                  <c:v>5.7698950505736007E-2</c:v>
                </c:pt>
                <c:pt idx="878">
                  <c:v>5.7698950505736007E-2</c:v>
                </c:pt>
                <c:pt idx="879">
                  <c:v>5.7698950505736007E-2</c:v>
                </c:pt>
                <c:pt idx="880">
                  <c:v>5.7698950505736007E-2</c:v>
                </c:pt>
                <c:pt idx="881">
                  <c:v>5.7698950505736007E-2</c:v>
                </c:pt>
                <c:pt idx="882">
                  <c:v>5.7698950505736007E-2</c:v>
                </c:pt>
                <c:pt idx="883">
                  <c:v>5.7698950505736007E-2</c:v>
                </c:pt>
                <c:pt idx="884">
                  <c:v>5.7698950505736007E-2</c:v>
                </c:pt>
                <c:pt idx="885">
                  <c:v>5.7698950505736007E-2</c:v>
                </c:pt>
                <c:pt idx="886">
                  <c:v>5.7698950505736007E-2</c:v>
                </c:pt>
                <c:pt idx="887">
                  <c:v>5.7698950505736007E-2</c:v>
                </c:pt>
                <c:pt idx="888">
                  <c:v>5.7698950505736007E-2</c:v>
                </c:pt>
                <c:pt idx="889">
                  <c:v>5.7698950505736007E-2</c:v>
                </c:pt>
                <c:pt idx="890">
                  <c:v>5.7698950505736007E-2</c:v>
                </c:pt>
                <c:pt idx="891">
                  <c:v>5.7698950505736007E-2</c:v>
                </c:pt>
                <c:pt idx="892">
                  <c:v>5.7698950505736007E-2</c:v>
                </c:pt>
                <c:pt idx="893">
                  <c:v>5.7698950505736007E-2</c:v>
                </c:pt>
                <c:pt idx="894">
                  <c:v>5.7698950505736007E-2</c:v>
                </c:pt>
                <c:pt idx="895">
                  <c:v>5.7698950505736007E-2</c:v>
                </c:pt>
                <c:pt idx="896">
                  <c:v>5.7698950505736007E-2</c:v>
                </c:pt>
                <c:pt idx="897">
                  <c:v>5.7698950505736007E-2</c:v>
                </c:pt>
                <c:pt idx="898">
                  <c:v>5.7698950505736007E-2</c:v>
                </c:pt>
                <c:pt idx="899">
                  <c:v>5.7698950505736007E-2</c:v>
                </c:pt>
                <c:pt idx="900">
                  <c:v>5.7698950505736007E-2</c:v>
                </c:pt>
                <c:pt idx="901">
                  <c:v>5.7698950505736007E-2</c:v>
                </c:pt>
                <c:pt idx="902">
                  <c:v>5.7698950505736007E-2</c:v>
                </c:pt>
                <c:pt idx="903">
                  <c:v>5.7698950505736007E-2</c:v>
                </c:pt>
                <c:pt idx="904">
                  <c:v>5.7698950505736007E-2</c:v>
                </c:pt>
                <c:pt idx="905">
                  <c:v>5.7698950505736007E-2</c:v>
                </c:pt>
                <c:pt idx="906">
                  <c:v>5.7698950505736007E-2</c:v>
                </c:pt>
                <c:pt idx="907">
                  <c:v>5.7698950505736007E-2</c:v>
                </c:pt>
                <c:pt idx="908">
                  <c:v>5.7698950505736007E-2</c:v>
                </c:pt>
                <c:pt idx="909">
                  <c:v>5.7261419205799462E-2</c:v>
                </c:pt>
                <c:pt idx="910">
                  <c:v>5.7261419205799462E-2</c:v>
                </c:pt>
                <c:pt idx="911">
                  <c:v>5.7261419205799462E-2</c:v>
                </c:pt>
                <c:pt idx="912">
                  <c:v>5.7261419205799462E-2</c:v>
                </c:pt>
                <c:pt idx="913">
                  <c:v>5.7261419205799462E-2</c:v>
                </c:pt>
                <c:pt idx="914">
                  <c:v>5.7261419205799462E-2</c:v>
                </c:pt>
                <c:pt idx="915">
                  <c:v>5.7261419205799462E-2</c:v>
                </c:pt>
                <c:pt idx="916">
                  <c:v>5.7261419205799462E-2</c:v>
                </c:pt>
                <c:pt idx="917">
                  <c:v>5.7261419205799462E-2</c:v>
                </c:pt>
                <c:pt idx="918">
                  <c:v>5.7261419205799462E-2</c:v>
                </c:pt>
                <c:pt idx="919">
                  <c:v>5.7261419205799462E-2</c:v>
                </c:pt>
                <c:pt idx="920">
                  <c:v>5.7261419205799462E-2</c:v>
                </c:pt>
                <c:pt idx="921">
                  <c:v>5.7261419205799462E-2</c:v>
                </c:pt>
                <c:pt idx="922">
                  <c:v>5.7261419205799462E-2</c:v>
                </c:pt>
                <c:pt idx="923">
                  <c:v>5.7261419205799462E-2</c:v>
                </c:pt>
                <c:pt idx="924">
                  <c:v>5.7261419205799462E-2</c:v>
                </c:pt>
                <c:pt idx="925">
                  <c:v>5.7261419205799462E-2</c:v>
                </c:pt>
                <c:pt idx="926">
                  <c:v>5.7261419205799462E-2</c:v>
                </c:pt>
                <c:pt idx="927">
                  <c:v>5.7261419205799462E-2</c:v>
                </c:pt>
                <c:pt idx="928">
                  <c:v>5.7261419205799462E-2</c:v>
                </c:pt>
                <c:pt idx="929">
                  <c:v>5.7261419205799462E-2</c:v>
                </c:pt>
                <c:pt idx="930">
                  <c:v>5.7261419205799462E-2</c:v>
                </c:pt>
                <c:pt idx="931">
                  <c:v>5.7261419205799462E-2</c:v>
                </c:pt>
                <c:pt idx="932">
                  <c:v>5.7261419205799462E-2</c:v>
                </c:pt>
                <c:pt idx="933">
                  <c:v>5.7261419205799462E-2</c:v>
                </c:pt>
                <c:pt idx="934">
                  <c:v>5.7261419205799462E-2</c:v>
                </c:pt>
                <c:pt idx="935">
                  <c:v>5.7261419205799462E-2</c:v>
                </c:pt>
                <c:pt idx="936">
                  <c:v>5.7261419205799462E-2</c:v>
                </c:pt>
                <c:pt idx="937">
                  <c:v>5.7261419205799462E-2</c:v>
                </c:pt>
                <c:pt idx="938">
                  <c:v>5.7261419205799462E-2</c:v>
                </c:pt>
                <c:pt idx="939">
                  <c:v>5.7261419205799462E-2</c:v>
                </c:pt>
                <c:pt idx="940">
                  <c:v>5.7261419205799462E-2</c:v>
                </c:pt>
                <c:pt idx="941">
                  <c:v>5.7261419205799462E-2</c:v>
                </c:pt>
                <c:pt idx="942">
                  <c:v>5.7261419205799462E-2</c:v>
                </c:pt>
                <c:pt idx="943">
                  <c:v>5.7261419205799462E-2</c:v>
                </c:pt>
                <c:pt idx="944">
                  <c:v>5.7261419205799462E-2</c:v>
                </c:pt>
                <c:pt idx="945">
                  <c:v>5.7261419205799462E-2</c:v>
                </c:pt>
                <c:pt idx="946">
                  <c:v>5.7261419205799462E-2</c:v>
                </c:pt>
                <c:pt idx="947">
                  <c:v>5.7261419205799462E-2</c:v>
                </c:pt>
                <c:pt idx="948">
                  <c:v>5.7261419205799462E-2</c:v>
                </c:pt>
                <c:pt idx="949">
                  <c:v>5.7261419205799462E-2</c:v>
                </c:pt>
                <c:pt idx="950">
                  <c:v>5.7261419205799462E-2</c:v>
                </c:pt>
                <c:pt idx="951">
                  <c:v>5.7261419205799462E-2</c:v>
                </c:pt>
                <c:pt idx="952">
                  <c:v>5.7261419205799462E-2</c:v>
                </c:pt>
                <c:pt idx="953">
                  <c:v>5.7261419205799462E-2</c:v>
                </c:pt>
                <c:pt idx="954">
                  <c:v>5.7261419205799462E-2</c:v>
                </c:pt>
                <c:pt idx="955">
                  <c:v>5.7261419205799462E-2</c:v>
                </c:pt>
                <c:pt idx="956">
                  <c:v>5.7261419205799462E-2</c:v>
                </c:pt>
                <c:pt idx="957">
                  <c:v>5.1233278653794449E-2</c:v>
                </c:pt>
                <c:pt idx="958">
                  <c:v>4.4804006951847684E-2</c:v>
                </c:pt>
                <c:pt idx="959">
                  <c:v>4.2137456804466504E-2</c:v>
                </c:pt>
                <c:pt idx="960">
                  <c:v>4.2137456804466504E-2</c:v>
                </c:pt>
                <c:pt idx="961">
                  <c:v>4.2137456804466504E-2</c:v>
                </c:pt>
                <c:pt idx="962">
                  <c:v>4.2137456804466504E-2</c:v>
                </c:pt>
                <c:pt idx="963">
                  <c:v>4.2137456804466504E-2</c:v>
                </c:pt>
                <c:pt idx="964">
                  <c:v>3.9270911158031434E-2</c:v>
                </c:pt>
                <c:pt idx="965">
                  <c:v>3.9270911158031434E-2</c:v>
                </c:pt>
                <c:pt idx="966">
                  <c:v>3.9270911158031434E-2</c:v>
                </c:pt>
                <c:pt idx="967">
                  <c:v>3.645127225177984E-2</c:v>
                </c:pt>
                <c:pt idx="968">
                  <c:v>3.645127225177984E-2</c:v>
                </c:pt>
                <c:pt idx="969">
                  <c:v>3.645127225177984E-2</c:v>
                </c:pt>
                <c:pt idx="970">
                  <c:v>3.645127225177984E-2</c:v>
                </c:pt>
                <c:pt idx="971">
                  <c:v>3.645127225177984E-2</c:v>
                </c:pt>
                <c:pt idx="972">
                  <c:v>3.645127225177984E-2</c:v>
                </c:pt>
                <c:pt idx="973">
                  <c:v>3.645127225177984E-2</c:v>
                </c:pt>
                <c:pt idx="974">
                  <c:v>3.645127225177984E-2</c:v>
                </c:pt>
                <c:pt idx="975">
                  <c:v>3.645127225177984E-2</c:v>
                </c:pt>
                <c:pt idx="976">
                  <c:v>3.645127225177984E-2</c:v>
                </c:pt>
                <c:pt idx="977">
                  <c:v>3.645127225177984E-2</c:v>
                </c:pt>
                <c:pt idx="978">
                  <c:v>3.645127225177984E-2</c:v>
                </c:pt>
                <c:pt idx="979">
                  <c:v>3.645127225177984E-2</c:v>
                </c:pt>
                <c:pt idx="980">
                  <c:v>3.645127225177984E-2</c:v>
                </c:pt>
                <c:pt idx="981">
                  <c:v>3.645127225177984E-2</c:v>
                </c:pt>
                <c:pt idx="982">
                  <c:v>3.645127225177984E-2</c:v>
                </c:pt>
                <c:pt idx="983">
                  <c:v>3.645127225177984E-2</c:v>
                </c:pt>
                <c:pt idx="984">
                  <c:v>3.645127225177984E-2</c:v>
                </c:pt>
                <c:pt idx="985">
                  <c:v>3.645127225177984E-2</c:v>
                </c:pt>
                <c:pt idx="986">
                  <c:v>3.645127225177984E-2</c:v>
                </c:pt>
                <c:pt idx="987">
                  <c:v>3.645127225177984E-2</c:v>
                </c:pt>
                <c:pt idx="988">
                  <c:v>3.645127225177984E-2</c:v>
                </c:pt>
                <c:pt idx="989">
                  <c:v>3.645127225177984E-2</c:v>
                </c:pt>
                <c:pt idx="990">
                  <c:v>3.645127225177984E-2</c:v>
                </c:pt>
                <c:pt idx="991">
                  <c:v>3.645127225177984E-2</c:v>
                </c:pt>
                <c:pt idx="992">
                  <c:v>3.645127225177984E-2</c:v>
                </c:pt>
                <c:pt idx="993">
                  <c:v>3.645127225177984E-2</c:v>
                </c:pt>
                <c:pt idx="994">
                  <c:v>3.645127225177984E-2</c:v>
                </c:pt>
                <c:pt idx="995">
                  <c:v>3.645127225177984E-2</c:v>
                </c:pt>
                <c:pt idx="996">
                  <c:v>3.645127225177984E-2</c:v>
                </c:pt>
                <c:pt idx="997">
                  <c:v>3.645127225177984E-2</c:v>
                </c:pt>
                <c:pt idx="998">
                  <c:v>3.645127225177984E-2</c:v>
                </c:pt>
                <c:pt idx="999">
                  <c:v>3.645127225177984E-2</c:v>
                </c:pt>
                <c:pt idx="1000">
                  <c:v>3.645127225177984E-2</c:v>
                </c:pt>
                <c:pt idx="1001">
                  <c:v>3.645127225177984E-2</c:v>
                </c:pt>
                <c:pt idx="1002">
                  <c:v>3.645127225177984E-2</c:v>
                </c:pt>
                <c:pt idx="1003">
                  <c:v>3.645127225177984E-2</c:v>
                </c:pt>
                <c:pt idx="1004">
                  <c:v>3.645127225177984E-2</c:v>
                </c:pt>
                <c:pt idx="1005">
                  <c:v>3.645127225177984E-2</c:v>
                </c:pt>
                <c:pt idx="1006">
                  <c:v>3.645127225177984E-2</c:v>
                </c:pt>
                <c:pt idx="1007">
                  <c:v>3.645127225177984E-2</c:v>
                </c:pt>
                <c:pt idx="1008">
                  <c:v>3.645127225177984E-2</c:v>
                </c:pt>
                <c:pt idx="1009">
                  <c:v>3.645127225177984E-2</c:v>
                </c:pt>
                <c:pt idx="1010">
                  <c:v>3.9270911158031434E-2</c:v>
                </c:pt>
                <c:pt idx="1011">
                  <c:v>3.9270911158031434E-2</c:v>
                </c:pt>
                <c:pt idx="1012">
                  <c:v>3.9270911158031434E-2</c:v>
                </c:pt>
                <c:pt idx="1013">
                  <c:v>3.9270911158031434E-2</c:v>
                </c:pt>
                <c:pt idx="1014">
                  <c:v>3.9270911158031434E-2</c:v>
                </c:pt>
                <c:pt idx="1015">
                  <c:v>3.9270911158031434E-2</c:v>
                </c:pt>
                <c:pt idx="1016">
                  <c:v>3.9270911158031434E-2</c:v>
                </c:pt>
                <c:pt idx="1017">
                  <c:v>3.9270911158031434E-2</c:v>
                </c:pt>
                <c:pt idx="1018">
                  <c:v>3.9270911158031434E-2</c:v>
                </c:pt>
                <c:pt idx="1019">
                  <c:v>3.9270911158031434E-2</c:v>
                </c:pt>
                <c:pt idx="1020">
                  <c:v>3.9270911158031434E-2</c:v>
                </c:pt>
                <c:pt idx="1021">
                  <c:v>3.9270911158031434E-2</c:v>
                </c:pt>
                <c:pt idx="1022">
                  <c:v>3.9270911158031434E-2</c:v>
                </c:pt>
                <c:pt idx="1023">
                  <c:v>3.9270911158031434E-2</c:v>
                </c:pt>
                <c:pt idx="1024">
                  <c:v>3.9270911158031434E-2</c:v>
                </c:pt>
                <c:pt idx="1025">
                  <c:v>3.9270911158031434E-2</c:v>
                </c:pt>
                <c:pt idx="1026">
                  <c:v>3.9270911158031434E-2</c:v>
                </c:pt>
                <c:pt idx="1027">
                  <c:v>3.9270911158031434E-2</c:v>
                </c:pt>
                <c:pt idx="1028">
                  <c:v>3.645127225177984E-2</c:v>
                </c:pt>
                <c:pt idx="1029">
                  <c:v>3.645127225177984E-2</c:v>
                </c:pt>
                <c:pt idx="1030">
                  <c:v>3.645127225177984E-2</c:v>
                </c:pt>
                <c:pt idx="1031">
                  <c:v>3.645127225177984E-2</c:v>
                </c:pt>
                <c:pt idx="1032">
                  <c:v>3.645127225177984E-2</c:v>
                </c:pt>
                <c:pt idx="1033">
                  <c:v>3.645127225177984E-2</c:v>
                </c:pt>
                <c:pt idx="1034">
                  <c:v>3.645127225177984E-2</c:v>
                </c:pt>
                <c:pt idx="1035">
                  <c:v>3.645127225177984E-2</c:v>
                </c:pt>
                <c:pt idx="1036">
                  <c:v>3.645127225177984E-2</c:v>
                </c:pt>
                <c:pt idx="1037">
                  <c:v>3.9270911158031434E-2</c:v>
                </c:pt>
                <c:pt idx="1038">
                  <c:v>3.9270911158031434E-2</c:v>
                </c:pt>
                <c:pt idx="1039">
                  <c:v>3.9270911158031434E-2</c:v>
                </c:pt>
                <c:pt idx="1040">
                  <c:v>3.9270911158031434E-2</c:v>
                </c:pt>
                <c:pt idx="1041">
                  <c:v>3.9270911158031434E-2</c:v>
                </c:pt>
                <c:pt idx="1042">
                  <c:v>3.9270911158031434E-2</c:v>
                </c:pt>
                <c:pt idx="1043">
                  <c:v>3.9270911158031434E-2</c:v>
                </c:pt>
                <c:pt idx="1044">
                  <c:v>3.9270911158031434E-2</c:v>
                </c:pt>
                <c:pt idx="1045">
                  <c:v>3.9270911158031434E-2</c:v>
                </c:pt>
                <c:pt idx="1046">
                  <c:v>3.9270911158031434E-2</c:v>
                </c:pt>
                <c:pt idx="1047">
                  <c:v>3.9270911158031434E-2</c:v>
                </c:pt>
                <c:pt idx="1048">
                  <c:v>3.9270911158031434E-2</c:v>
                </c:pt>
                <c:pt idx="1049">
                  <c:v>3.9270911158031434E-2</c:v>
                </c:pt>
                <c:pt idx="1050">
                  <c:v>3.9270911158031434E-2</c:v>
                </c:pt>
                <c:pt idx="1051">
                  <c:v>3.9270911158031434E-2</c:v>
                </c:pt>
                <c:pt idx="1052">
                  <c:v>3.9270911158031434E-2</c:v>
                </c:pt>
                <c:pt idx="1053">
                  <c:v>3.9270911158031434E-2</c:v>
                </c:pt>
                <c:pt idx="1054">
                  <c:v>3.9270911158031434E-2</c:v>
                </c:pt>
                <c:pt idx="1055">
                  <c:v>3.9270911158031434E-2</c:v>
                </c:pt>
                <c:pt idx="1056">
                  <c:v>3.9270911158031434E-2</c:v>
                </c:pt>
                <c:pt idx="1057">
                  <c:v>3.9270911158031434E-2</c:v>
                </c:pt>
                <c:pt idx="1058">
                  <c:v>3.9270911158031434E-2</c:v>
                </c:pt>
                <c:pt idx="1059">
                  <c:v>3.9270911158031434E-2</c:v>
                </c:pt>
                <c:pt idx="1060">
                  <c:v>3.9270911158031434E-2</c:v>
                </c:pt>
                <c:pt idx="1061">
                  <c:v>3.9270911158031434E-2</c:v>
                </c:pt>
                <c:pt idx="1062">
                  <c:v>3.9270911158031434E-2</c:v>
                </c:pt>
                <c:pt idx="1063">
                  <c:v>3.9270911158031434E-2</c:v>
                </c:pt>
                <c:pt idx="1064">
                  <c:v>3.9270911158031434E-2</c:v>
                </c:pt>
                <c:pt idx="1065">
                  <c:v>3.9270911158031434E-2</c:v>
                </c:pt>
                <c:pt idx="1066">
                  <c:v>3.9270911158031434E-2</c:v>
                </c:pt>
                <c:pt idx="1067">
                  <c:v>3.9270911158031434E-2</c:v>
                </c:pt>
                <c:pt idx="1068">
                  <c:v>3.9270911158031434E-2</c:v>
                </c:pt>
                <c:pt idx="1069">
                  <c:v>3.9270911158031434E-2</c:v>
                </c:pt>
                <c:pt idx="1070">
                  <c:v>3.9270911158031434E-2</c:v>
                </c:pt>
                <c:pt idx="1071">
                  <c:v>3.9270911158031434E-2</c:v>
                </c:pt>
                <c:pt idx="1072">
                  <c:v>3.9270911158031434E-2</c:v>
                </c:pt>
                <c:pt idx="1073">
                  <c:v>4.19827331987681E-2</c:v>
                </c:pt>
                <c:pt idx="1074">
                  <c:v>4.19827331987681E-2</c:v>
                </c:pt>
                <c:pt idx="1075">
                  <c:v>4.19827331987681E-2</c:v>
                </c:pt>
                <c:pt idx="1076">
                  <c:v>4.19827331987681E-2</c:v>
                </c:pt>
                <c:pt idx="1077">
                  <c:v>4.19827331987681E-2</c:v>
                </c:pt>
                <c:pt idx="1078">
                  <c:v>4.19827331987681E-2</c:v>
                </c:pt>
                <c:pt idx="1079">
                  <c:v>4.19827331987681E-2</c:v>
                </c:pt>
                <c:pt idx="1080">
                  <c:v>4.19827331987681E-2</c:v>
                </c:pt>
                <c:pt idx="1081">
                  <c:v>4.19827331987681E-2</c:v>
                </c:pt>
                <c:pt idx="1082">
                  <c:v>4.19827331987681E-2</c:v>
                </c:pt>
                <c:pt idx="1083">
                  <c:v>4.19827331987681E-2</c:v>
                </c:pt>
                <c:pt idx="1084">
                  <c:v>4.19827331987681E-2</c:v>
                </c:pt>
                <c:pt idx="1085">
                  <c:v>4.19827331987681E-2</c:v>
                </c:pt>
                <c:pt idx="1086">
                  <c:v>4.19827331987681E-2</c:v>
                </c:pt>
                <c:pt idx="1087">
                  <c:v>4.19827331987681E-2</c:v>
                </c:pt>
                <c:pt idx="1088">
                  <c:v>4.19827331987681E-2</c:v>
                </c:pt>
                <c:pt idx="1089">
                  <c:v>4.19827331987681E-2</c:v>
                </c:pt>
                <c:pt idx="1090">
                  <c:v>4.19827331987681E-2</c:v>
                </c:pt>
                <c:pt idx="1091">
                  <c:v>4.19827331987681E-2</c:v>
                </c:pt>
                <c:pt idx="1092">
                  <c:v>4.19827331987681E-2</c:v>
                </c:pt>
                <c:pt idx="1093">
                  <c:v>4.19827331987681E-2</c:v>
                </c:pt>
                <c:pt idx="1094">
                  <c:v>4.19827331987681E-2</c:v>
                </c:pt>
                <c:pt idx="1095">
                  <c:v>4.19827331987681E-2</c:v>
                </c:pt>
                <c:pt idx="1096">
                  <c:v>4.19827331987681E-2</c:v>
                </c:pt>
                <c:pt idx="1097">
                  <c:v>4.19827331987681E-2</c:v>
                </c:pt>
                <c:pt idx="1098">
                  <c:v>4.19827331987681E-2</c:v>
                </c:pt>
                <c:pt idx="1099">
                  <c:v>4.19827331987681E-2</c:v>
                </c:pt>
                <c:pt idx="1100">
                  <c:v>4.19827331987681E-2</c:v>
                </c:pt>
                <c:pt idx="1101">
                  <c:v>4.19827331987681E-2</c:v>
                </c:pt>
                <c:pt idx="1102">
                  <c:v>4.19827331987681E-2</c:v>
                </c:pt>
                <c:pt idx="1103">
                  <c:v>4.19827331987681E-2</c:v>
                </c:pt>
                <c:pt idx="1104">
                  <c:v>4.19827331987681E-2</c:v>
                </c:pt>
                <c:pt idx="1105">
                  <c:v>4.19827331987681E-2</c:v>
                </c:pt>
                <c:pt idx="1106">
                  <c:v>4.19827331987681E-2</c:v>
                </c:pt>
                <c:pt idx="1107">
                  <c:v>4.19827331987681E-2</c:v>
                </c:pt>
                <c:pt idx="1108">
                  <c:v>4.19827331987681E-2</c:v>
                </c:pt>
                <c:pt idx="1109">
                  <c:v>4.2001105968624108E-2</c:v>
                </c:pt>
                <c:pt idx="1110">
                  <c:v>4.2001105968624108E-2</c:v>
                </c:pt>
                <c:pt idx="1111">
                  <c:v>4.2001105968624108E-2</c:v>
                </c:pt>
                <c:pt idx="1112">
                  <c:v>4.2001105968624108E-2</c:v>
                </c:pt>
                <c:pt idx="1113">
                  <c:v>4.2001105968624108E-2</c:v>
                </c:pt>
                <c:pt idx="1114">
                  <c:v>4.2001105968624108E-2</c:v>
                </c:pt>
                <c:pt idx="1115">
                  <c:v>4.2001105968624108E-2</c:v>
                </c:pt>
                <c:pt idx="1116">
                  <c:v>4.2001105968624108E-2</c:v>
                </c:pt>
                <c:pt idx="1117">
                  <c:v>4.2001105968624108E-2</c:v>
                </c:pt>
                <c:pt idx="1118">
                  <c:v>4.2001105968624108E-2</c:v>
                </c:pt>
                <c:pt idx="1119">
                  <c:v>4.2001105968624108E-2</c:v>
                </c:pt>
                <c:pt idx="1120">
                  <c:v>4.2001105968624108E-2</c:v>
                </c:pt>
                <c:pt idx="1121">
                  <c:v>4.2001105968624108E-2</c:v>
                </c:pt>
                <c:pt idx="1122">
                  <c:v>4.2001105968624108E-2</c:v>
                </c:pt>
                <c:pt idx="1123">
                  <c:v>4.2001105968624108E-2</c:v>
                </c:pt>
                <c:pt idx="1124">
                  <c:v>4.2001105968624108E-2</c:v>
                </c:pt>
                <c:pt idx="1125">
                  <c:v>4.2001105968624108E-2</c:v>
                </c:pt>
                <c:pt idx="1126">
                  <c:v>4.2001105968624108E-2</c:v>
                </c:pt>
                <c:pt idx="1127">
                  <c:v>4.2001105968624108E-2</c:v>
                </c:pt>
                <c:pt idx="1128">
                  <c:v>4.2001105968624108E-2</c:v>
                </c:pt>
                <c:pt idx="1129">
                  <c:v>4.2001105968624108E-2</c:v>
                </c:pt>
                <c:pt idx="1130">
                  <c:v>4.3631536569415229E-2</c:v>
                </c:pt>
                <c:pt idx="1131">
                  <c:v>4.3631536569415229E-2</c:v>
                </c:pt>
                <c:pt idx="1132">
                  <c:v>4.3631536569415229E-2</c:v>
                </c:pt>
                <c:pt idx="1133">
                  <c:v>4.3631536569415229E-2</c:v>
                </c:pt>
                <c:pt idx="1134">
                  <c:v>4.3631536569415229E-2</c:v>
                </c:pt>
                <c:pt idx="1135">
                  <c:v>4.4589168220077809E-2</c:v>
                </c:pt>
                <c:pt idx="1136">
                  <c:v>4.4589168220077809E-2</c:v>
                </c:pt>
                <c:pt idx="1137">
                  <c:v>4.4589168220077809E-2</c:v>
                </c:pt>
                <c:pt idx="1138">
                  <c:v>4.4589168220077809E-2</c:v>
                </c:pt>
                <c:pt idx="1139">
                  <c:v>4.4589168220077809E-2</c:v>
                </c:pt>
                <c:pt idx="1140">
                  <c:v>4.4589168220077809E-2</c:v>
                </c:pt>
                <c:pt idx="1141">
                  <c:v>4.4589168220077809E-2</c:v>
                </c:pt>
                <c:pt idx="1142">
                  <c:v>4.4589168220077809E-2</c:v>
                </c:pt>
                <c:pt idx="1143">
                  <c:v>4.4589168220077809E-2</c:v>
                </c:pt>
                <c:pt idx="1144">
                  <c:v>4.4589168220077809E-2</c:v>
                </c:pt>
                <c:pt idx="1145">
                  <c:v>4.4589168220077809E-2</c:v>
                </c:pt>
                <c:pt idx="1146">
                  <c:v>4.6400591039496182E-2</c:v>
                </c:pt>
                <c:pt idx="1147">
                  <c:v>4.6400591039496182E-2</c:v>
                </c:pt>
                <c:pt idx="1148">
                  <c:v>4.6400591039496182E-2</c:v>
                </c:pt>
                <c:pt idx="1149">
                  <c:v>4.6400591039496182E-2</c:v>
                </c:pt>
                <c:pt idx="1150">
                  <c:v>4.7559699948933928E-2</c:v>
                </c:pt>
                <c:pt idx="1151">
                  <c:v>4.7559699948933928E-2</c:v>
                </c:pt>
                <c:pt idx="1152">
                  <c:v>4.7559699948933928E-2</c:v>
                </c:pt>
                <c:pt idx="1153">
                  <c:v>4.7559699948933928E-2</c:v>
                </c:pt>
                <c:pt idx="1154">
                  <c:v>4.7559699948933928E-2</c:v>
                </c:pt>
                <c:pt idx="1155">
                  <c:v>4.7559699948933928E-2</c:v>
                </c:pt>
                <c:pt idx="1156">
                  <c:v>4.7559699948933928E-2</c:v>
                </c:pt>
                <c:pt idx="1157">
                  <c:v>4.7559699948933928E-2</c:v>
                </c:pt>
                <c:pt idx="1158">
                  <c:v>4.7559699948933928E-2</c:v>
                </c:pt>
                <c:pt idx="1159">
                  <c:v>4.7559699948933928E-2</c:v>
                </c:pt>
                <c:pt idx="1160">
                  <c:v>4.7559699948933928E-2</c:v>
                </c:pt>
                <c:pt idx="1161">
                  <c:v>4.7559699948933928E-2</c:v>
                </c:pt>
                <c:pt idx="1162">
                  <c:v>4.7559699948933928E-2</c:v>
                </c:pt>
                <c:pt idx="1163">
                  <c:v>4.7559699948933928E-2</c:v>
                </c:pt>
                <c:pt idx="1164">
                  <c:v>4.7559699948933928E-2</c:v>
                </c:pt>
                <c:pt idx="1165">
                  <c:v>4.7559699948933928E-2</c:v>
                </c:pt>
                <c:pt idx="1166">
                  <c:v>4.7559699948933928E-2</c:v>
                </c:pt>
                <c:pt idx="1167">
                  <c:v>4.7559699948933928E-2</c:v>
                </c:pt>
                <c:pt idx="1168">
                  <c:v>4.7559699948933928E-2</c:v>
                </c:pt>
                <c:pt idx="1169">
                  <c:v>4.7559699948933928E-2</c:v>
                </c:pt>
                <c:pt idx="1170">
                  <c:v>5.637667723489774E-2</c:v>
                </c:pt>
                <c:pt idx="1171">
                  <c:v>5.637667723489774E-2</c:v>
                </c:pt>
                <c:pt idx="1172">
                  <c:v>5.6790535834605006E-2</c:v>
                </c:pt>
                <c:pt idx="1173">
                  <c:v>5.6790535834605006E-2</c:v>
                </c:pt>
                <c:pt idx="1174">
                  <c:v>5.7376729162442137E-2</c:v>
                </c:pt>
                <c:pt idx="1175">
                  <c:v>5.7376729162442137E-2</c:v>
                </c:pt>
                <c:pt idx="1176">
                  <c:v>5.7376729162442137E-2</c:v>
                </c:pt>
                <c:pt idx="1177">
                  <c:v>6.5120119250933722E-2</c:v>
                </c:pt>
                <c:pt idx="1178">
                  <c:v>6.5120119250933722E-2</c:v>
                </c:pt>
                <c:pt idx="1179">
                  <c:v>6.5120119250933722E-2</c:v>
                </c:pt>
                <c:pt idx="1180">
                  <c:v>6.5120119250933722E-2</c:v>
                </c:pt>
                <c:pt idx="1181">
                  <c:v>6.5120119250933722E-2</c:v>
                </c:pt>
                <c:pt idx="1182">
                  <c:v>6.5120119250933722E-2</c:v>
                </c:pt>
                <c:pt idx="1183">
                  <c:v>6.5120119250933722E-2</c:v>
                </c:pt>
                <c:pt idx="1184">
                  <c:v>6.5120119250933722E-2</c:v>
                </c:pt>
                <c:pt idx="1185">
                  <c:v>6.5120119250933722E-2</c:v>
                </c:pt>
                <c:pt idx="1186">
                  <c:v>6.5120119250933722E-2</c:v>
                </c:pt>
                <c:pt idx="1187">
                  <c:v>6.5120119250933722E-2</c:v>
                </c:pt>
                <c:pt idx="1188">
                  <c:v>6.5120119250933722E-2</c:v>
                </c:pt>
                <c:pt idx="1189">
                  <c:v>6.5120119250933722E-2</c:v>
                </c:pt>
                <c:pt idx="1190">
                  <c:v>6.5120119250933722E-2</c:v>
                </c:pt>
                <c:pt idx="1191">
                  <c:v>6.5120119250933722E-2</c:v>
                </c:pt>
                <c:pt idx="1192">
                  <c:v>6.5120119250933722E-2</c:v>
                </c:pt>
                <c:pt idx="1193">
                  <c:v>6.5120119250933722E-2</c:v>
                </c:pt>
                <c:pt idx="1194">
                  <c:v>6.5120119250933722E-2</c:v>
                </c:pt>
                <c:pt idx="1195">
                  <c:v>6.5120119250933722E-2</c:v>
                </c:pt>
                <c:pt idx="1196">
                  <c:v>6.5120119250933722E-2</c:v>
                </c:pt>
                <c:pt idx="1197">
                  <c:v>6.5120119250933722E-2</c:v>
                </c:pt>
                <c:pt idx="1198">
                  <c:v>6.5120119250933722E-2</c:v>
                </c:pt>
                <c:pt idx="1199">
                  <c:v>6.5120119250933722E-2</c:v>
                </c:pt>
                <c:pt idx="1200">
                  <c:v>6.5120119250933722E-2</c:v>
                </c:pt>
                <c:pt idx="1201">
                  <c:v>6.5120119250933722E-2</c:v>
                </c:pt>
                <c:pt idx="1202">
                  <c:v>6.5120119250933722E-2</c:v>
                </c:pt>
                <c:pt idx="1203">
                  <c:v>6.5120119250933722E-2</c:v>
                </c:pt>
                <c:pt idx="1204">
                  <c:v>6.5120119250933722E-2</c:v>
                </c:pt>
                <c:pt idx="1205">
                  <c:v>6.5120119250933722E-2</c:v>
                </c:pt>
                <c:pt idx="1206">
                  <c:v>6.5120119250933722E-2</c:v>
                </c:pt>
                <c:pt idx="1207">
                  <c:v>6.5120119250933722E-2</c:v>
                </c:pt>
                <c:pt idx="1208">
                  <c:v>6.5120119250933722E-2</c:v>
                </c:pt>
                <c:pt idx="1209">
                  <c:v>6.5120119250933722E-2</c:v>
                </c:pt>
                <c:pt idx="1210">
                  <c:v>6.5120119250933722E-2</c:v>
                </c:pt>
                <c:pt idx="1211">
                  <c:v>6.5120119250933722E-2</c:v>
                </c:pt>
                <c:pt idx="1212">
                  <c:v>6.5120119250933722E-2</c:v>
                </c:pt>
                <c:pt idx="1213">
                  <c:v>6.5120119250933722E-2</c:v>
                </c:pt>
                <c:pt idx="1214">
                  <c:v>6.5120119250933722E-2</c:v>
                </c:pt>
                <c:pt idx="1215">
                  <c:v>6.5120119250933722E-2</c:v>
                </c:pt>
                <c:pt idx="1216">
                  <c:v>6.5120119250933722E-2</c:v>
                </c:pt>
                <c:pt idx="1217">
                  <c:v>6.5120119250933722E-2</c:v>
                </c:pt>
                <c:pt idx="1218">
                  <c:v>6.5120119250933722E-2</c:v>
                </c:pt>
                <c:pt idx="1219">
                  <c:v>6.5120119250933722E-2</c:v>
                </c:pt>
                <c:pt idx="1220">
                  <c:v>6.5120119250933722E-2</c:v>
                </c:pt>
                <c:pt idx="1221">
                  <c:v>6.5120119250933722E-2</c:v>
                </c:pt>
                <c:pt idx="1222">
                  <c:v>6.5120119250933722E-2</c:v>
                </c:pt>
                <c:pt idx="1223">
                  <c:v>6.5120119250933722E-2</c:v>
                </c:pt>
                <c:pt idx="1224">
                  <c:v>6.5120119250933722E-2</c:v>
                </c:pt>
                <c:pt idx="1225">
                  <c:v>6.5120119250933722E-2</c:v>
                </c:pt>
                <c:pt idx="1226">
                  <c:v>6.5120119250933722E-2</c:v>
                </c:pt>
                <c:pt idx="1227">
                  <c:v>6.5120119250933722E-2</c:v>
                </c:pt>
                <c:pt idx="1228">
                  <c:v>6.5120119250933722E-2</c:v>
                </c:pt>
                <c:pt idx="1229">
                  <c:v>6.5120119250933722E-2</c:v>
                </c:pt>
                <c:pt idx="1230">
                  <c:v>6.5120119250933722E-2</c:v>
                </c:pt>
                <c:pt idx="1231">
                  <c:v>6.5120119250933722E-2</c:v>
                </c:pt>
                <c:pt idx="1232">
                  <c:v>6.5120119250933722E-2</c:v>
                </c:pt>
                <c:pt idx="1233">
                  <c:v>6.5120119250933722E-2</c:v>
                </c:pt>
                <c:pt idx="1234">
                  <c:v>6.5120119250933722E-2</c:v>
                </c:pt>
                <c:pt idx="1235">
                  <c:v>6.5120119250933722E-2</c:v>
                </c:pt>
                <c:pt idx="1236">
                  <c:v>6.5120119250933722E-2</c:v>
                </c:pt>
                <c:pt idx="1237">
                  <c:v>6.5120119250933722E-2</c:v>
                </c:pt>
                <c:pt idx="1238">
                  <c:v>6.5120119250933722E-2</c:v>
                </c:pt>
                <c:pt idx="1239">
                  <c:v>6.5120119250933722E-2</c:v>
                </c:pt>
                <c:pt idx="1240">
                  <c:v>6.5120119250933722E-2</c:v>
                </c:pt>
                <c:pt idx="1241">
                  <c:v>6.5120119250933722E-2</c:v>
                </c:pt>
                <c:pt idx="1242">
                  <c:v>6.5120119250933722E-2</c:v>
                </c:pt>
                <c:pt idx="1243">
                  <c:v>6.5120119250933722E-2</c:v>
                </c:pt>
                <c:pt idx="1244">
                  <c:v>6.5120119250933722E-2</c:v>
                </c:pt>
                <c:pt idx="1245">
                  <c:v>6.5120119250933722E-2</c:v>
                </c:pt>
                <c:pt idx="1246">
                  <c:v>6.5120119250933722E-2</c:v>
                </c:pt>
                <c:pt idx="1247">
                  <c:v>6.5120119250933722E-2</c:v>
                </c:pt>
                <c:pt idx="1248">
                  <c:v>6.5120119250933722E-2</c:v>
                </c:pt>
                <c:pt idx="1249">
                  <c:v>6.5120119250933722E-2</c:v>
                </c:pt>
                <c:pt idx="1250">
                  <c:v>6.5120119250933722E-2</c:v>
                </c:pt>
                <c:pt idx="1251">
                  <c:v>6.5120119250933722E-2</c:v>
                </c:pt>
                <c:pt idx="1252">
                  <c:v>6.5120119250933722E-2</c:v>
                </c:pt>
                <c:pt idx="1253">
                  <c:v>6.5120119250933722E-2</c:v>
                </c:pt>
                <c:pt idx="1254">
                  <c:v>6.5120119250933722E-2</c:v>
                </c:pt>
                <c:pt idx="1255">
                  <c:v>6.5120119250933722E-2</c:v>
                </c:pt>
                <c:pt idx="1256">
                  <c:v>6.5120119250933722E-2</c:v>
                </c:pt>
                <c:pt idx="1257">
                  <c:v>6.5120119250933722E-2</c:v>
                </c:pt>
                <c:pt idx="1258">
                  <c:v>6.5120119250933722E-2</c:v>
                </c:pt>
                <c:pt idx="1259">
                  <c:v>6.5120119250933722E-2</c:v>
                </c:pt>
                <c:pt idx="1260">
                  <c:v>6.5120119250933722E-2</c:v>
                </c:pt>
                <c:pt idx="1261">
                  <c:v>6.5120119250933722E-2</c:v>
                </c:pt>
                <c:pt idx="1262">
                  <c:v>6.5120119250933722E-2</c:v>
                </c:pt>
                <c:pt idx="1263">
                  <c:v>6.5120119250933722E-2</c:v>
                </c:pt>
                <c:pt idx="1264">
                  <c:v>6.5120119250933722E-2</c:v>
                </c:pt>
                <c:pt idx="1265">
                  <c:v>6.5120119250933722E-2</c:v>
                </c:pt>
                <c:pt idx="1266">
                  <c:v>6.5120119250933722E-2</c:v>
                </c:pt>
                <c:pt idx="1267">
                  <c:v>6.5120119250933722E-2</c:v>
                </c:pt>
                <c:pt idx="1268">
                  <c:v>6.5120119250933722E-2</c:v>
                </c:pt>
                <c:pt idx="1269">
                  <c:v>6.5120119250933722E-2</c:v>
                </c:pt>
                <c:pt idx="1270">
                  <c:v>6.5120119250933722E-2</c:v>
                </c:pt>
                <c:pt idx="1271">
                  <c:v>6.5120119250933722E-2</c:v>
                </c:pt>
                <c:pt idx="1272">
                  <c:v>6.5120119250933722E-2</c:v>
                </c:pt>
                <c:pt idx="1273">
                  <c:v>6.5120119250933722E-2</c:v>
                </c:pt>
                <c:pt idx="1274">
                  <c:v>6.5120119250933722E-2</c:v>
                </c:pt>
                <c:pt idx="1275">
                  <c:v>6.5120119250933722E-2</c:v>
                </c:pt>
                <c:pt idx="1276">
                  <c:v>6.5120119250933722E-2</c:v>
                </c:pt>
                <c:pt idx="1277">
                  <c:v>6.5120119250933722E-2</c:v>
                </c:pt>
                <c:pt idx="1278">
                  <c:v>6.5120119250933722E-2</c:v>
                </c:pt>
                <c:pt idx="1279">
                  <c:v>6.5120119250933722E-2</c:v>
                </c:pt>
                <c:pt idx="1280">
                  <c:v>6.5120119250933722E-2</c:v>
                </c:pt>
                <c:pt idx="1281">
                  <c:v>6.5120119250933722E-2</c:v>
                </c:pt>
                <c:pt idx="1282">
                  <c:v>6.5120119250933722E-2</c:v>
                </c:pt>
                <c:pt idx="1283">
                  <c:v>6.5120119250933722E-2</c:v>
                </c:pt>
                <c:pt idx="1284">
                  <c:v>6.5120119250933722E-2</c:v>
                </c:pt>
                <c:pt idx="1285">
                  <c:v>6.5120119250933722E-2</c:v>
                </c:pt>
                <c:pt idx="1286">
                  <c:v>6.5120119250933722E-2</c:v>
                </c:pt>
                <c:pt idx="1287">
                  <c:v>6.5120119250933722E-2</c:v>
                </c:pt>
                <c:pt idx="1288">
                  <c:v>6.5120119250933722E-2</c:v>
                </c:pt>
                <c:pt idx="1289">
                  <c:v>6.5120119250933722E-2</c:v>
                </c:pt>
                <c:pt idx="1290">
                  <c:v>6.5120119250933722E-2</c:v>
                </c:pt>
                <c:pt idx="1291">
                  <c:v>6.5120119250933722E-2</c:v>
                </c:pt>
                <c:pt idx="1292">
                  <c:v>6.5120119250933722E-2</c:v>
                </c:pt>
                <c:pt idx="1293">
                  <c:v>6.5120119250933722E-2</c:v>
                </c:pt>
                <c:pt idx="1294">
                  <c:v>6.5120119250933722E-2</c:v>
                </c:pt>
                <c:pt idx="1295">
                  <c:v>6.5120119250933722E-2</c:v>
                </c:pt>
                <c:pt idx="1296">
                  <c:v>6.5120119250933722E-2</c:v>
                </c:pt>
                <c:pt idx="1297">
                  <c:v>6.5120119250933722E-2</c:v>
                </c:pt>
                <c:pt idx="1298">
                  <c:v>6.5120119250933722E-2</c:v>
                </c:pt>
                <c:pt idx="1299">
                  <c:v>6.5120119250933722E-2</c:v>
                </c:pt>
                <c:pt idx="1300">
                  <c:v>6.5120119250933722E-2</c:v>
                </c:pt>
                <c:pt idx="1301">
                  <c:v>6.5120119250933722E-2</c:v>
                </c:pt>
                <c:pt idx="1302">
                  <c:v>6.5120119250933722E-2</c:v>
                </c:pt>
                <c:pt idx="1303">
                  <c:v>6.5120119250933722E-2</c:v>
                </c:pt>
                <c:pt idx="1304">
                  <c:v>6.5120119250933722E-2</c:v>
                </c:pt>
                <c:pt idx="1305">
                  <c:v>6.5120119250933722E-2</c:v>
                </c:pt>
                <c:pt idx="1306">
                  <c:v>6.5120119250933722E-2</c:v>
                </c:pt>
                <c:pt idx="1307">
                  <c:v>6.5120119250933722E-2</c:v>
                </c:pt>
                <c:pt idx="1308">
                  <c:v>6.5120119250933722E-2</c:v>
                </c:pt>
                <c:pt idx="1309">
                  <c:v>6.5120119250933722E-2</c:v>
                </c:pt>
                <c:pt idx="1310">
                  <c:v>6.5120119250933722E-2</c:v>
                </c:pt>
                <c:pt idx="1311">
                  <c:v>6.5120119250933722E-2</c:v>
                </c:pt>
                <c:pt idx="1312">
                  <c:v>6.5120119250933722E-2</c:v>
                </c:pt>
                <c:pt idx="1313">
                  <c:v>6.5120119250933722E-2</c:v>
                </c:pt>
                <c:pt idx="1314">
                  <c:v>6.5120119250933722E-2</c:v>
                </c:pt>
                <c:pt idx="1315">
                  <c:v>6.5120119250933722E-2</c:v>
                </c:pt>
                <c:pt idx="1316">
                  <c:v>6.5120119250933722E-2</c:v>
                </c:pt>
                <c:pt idx="1317">
                  <c:v>6.5120119250933722E-2</c:v>
                </c:pt>
                <c:pt idx="1318">
                  <c:v>6.5120119250933722E-2</c:v>
                </c:pt>
                <c:pt idx="1319">
                  <c:v>6.5120119250933722E-2</c:v>
                </c:pt>
                <c:pt idx="1320">
                  <c:v>6.5120119250933722E-2</c:v>
                </c:pt>
                <c:pt idx="1321">
                  <c:v>6.5120119250933722E-2</c:v>
                </c:pt>
                <c:pt idx="1322">
                  <c:v>6.5120119250933722E-2</c:v>
                </c:pt>
                <c:pt idx="1323">
                  <c:v>6.5120119250933722E-2</c:v>
                </c:pt>
                <c:pt idx="1324">
                  <c:v>6.5120119250933722E-2</c:v>
                </c:pt>
                <c:pt idx="1325">
                  <c:v>6.5120119250933722E-2</c:v>
                </c:pt>
                <c:pt idx="1326">
                  <c:v>6.5120119250933722E-2</c:v>
                </c:pt>
                <c:pt idx="1327">
                  <c:v>6.5120119250933722E-2</c:v>
                </c:pt>
                <c:pt idx="1328">
                  <c:v>6.5120119250933722E-2</c:v>
                </c:pt>
                <c:pt idx="1329">
                  <c:v>6.5120119250933722E-2</c:v>
                </c:pt>
                <c:pt idx="1330">
                  <c:v>6.5120119250933722E-2</c:v>
                </c:pt>
                <c:pt idx="1331">
                  <c:v>6.5120119250933722E-2</c:v>
                </c:pt>
                <c:pt idx="1332">
                  <c:v>6.5120119250933722E-2</c:v>
                </c:pt>
                <c:pt idx="1333">
                  <c:v>6.5120119250933722E-2</c:v>
                </c:pt>
                <c:pt idx="1334">
                  <c:v>6.5120119250933722E-2</c:v>
                </c:pt>
                <c:pt idx="1335">
                  <c:v>6.5120119250933722E-2</c:v>
                </c:pt>
                <c:pt idx="1336">
                  <c:v>6.5120119250933722E-2</c:v>
                </c:pt>
                <c:pt idx="1337">
                  <c:v>6.5120119250933722E-2</c:v>
                </c:pt>
                <c:pt idx="1338">
                  <c:v>6.5120119250933722E-2</c:v>
                </c:pt>
                <c:pt idx="1339">
                  <c:v>6.5120119250933722E-2</c:v>
                </c:pt>
                <c:pt idx="1340">
                  <c:v>6.5120119250933722E-2</c:v>
                </c:pt>
                <c:pt idx="1341">
                  <c:v>6.5120119250933722E-2</c:v>
                </c:pt>
                <c:pt idx="1342">
                  <c:v>6.5120119250933722E-2</c:v>
                </c:pt>
                <c:pt idx="1343">
                  <c:v>6.5120119250933722E-2</c:v>
                </c:pt>
                <c:pt idx="1344">
                  <c:v>6.5120119250933722E-2</c:v>
                </c:pt>
                <c:pt idx="1345">
                  <c:v>6.5120119250933722E-2</c:v>
                </c:pt>
                <c:pt idx="1346">
                  <c:v>6.5120119250933722E-2</c:v>
                </c:pt>
                <c:pt idx="1347">
                  <c:v>6.5120119250933722E-2</c:v>
                </c:pt>
                <c:pt idx="1348">
                  <c:v>6.5120119250933722E-2</c:v>
                </c:pt>
                <c:pt idx="1349">
                  <c:v>6.5120119250933722E-2</c:v>
                </c:pt>
                <c:pt idx="1350">
                  <c:v>6.5120119250933722E-2</c:v>
                </c:pt>
                <c:pt idx="1351">
                  <c:v>6.5120119250933722E-2</c:v>
                </c:pt>
                <c:pt idx="1352">
                  <c:v>6.5120119250933722E-2</c:v>
                </c:pt>
                <c:pt idx="1353">
                  <c:v>6.5120119250933722E-2</c:v>
                </c:pt>
                <c:pt idx="1354">
                  <c:v>6.5120119250933722E-2</c:v>
                </c:pt>
                <c:pt idx="1355">
                  <c:v>6.5120119250933722E-2</c:v>
                </c:pt>
                <c:pt idx="1356">
                  <c:v>6.5120119250933722E-2</c:v>
                </c:pt>
                <c:pt idx="1357">
                  <c:v>6.5120119250933722E-2</c:v>
                </c:pt>
                <c:pt idx="1358">
                  <c:v>6.5120119250933722E-2</c:v>
                </c:pt>
                <c:pt idx="1359">
                  <c:v>6.5120119250933722E-2</c:v>
                </c:pt>
                <c:pt idx="1360">
                  <c:v>6.5120119250933722E-2</c:v>
                </c:pt>
                <c:pt idx="1361">
                  <c:v>6.5120119250933722E-2</c:v>
                </c:pt>
                <c:pt idx="1362">
                  <c:v>6.5120119250933722E-2</c:v>
                </c:pt>
                <c:pt idx="1363">
                  <c:v>6.5120119250933722E-2</c:v>
                </c:pt>
                <c:pt idx="1364">
                  <c:v>6.5120119250933722E-2</c:v>
                </c:pt>
                <c:pt idx="1365">
                  <c:v>6.5120119250933722E-2</c:v>
                </c:pt>
                <c:pt idx="1366">
                  <c:v>6.5120119250933722E-2</c:v>
                </c:pt>
                <c:pt idx="1367">
                  <c:v>6.5120119250933722E-2</c:v>
                </c:pt>
                <c:pt idx="1368">
                  <c:v>6.5120119250933722E-2</c:v>
                </c:pt>
                <c:pt idx="1369">
                  <c:v>6.5120119250933722E-2</c:v>
                </c:pt>
                <c:pt idx="1370">
                  <c:v>6.5120119250933722E-2</c:v>
                </c:pt>
                <c:pt idx="1371">
                  <c:v>6.5120119250933722E-2</c:v>
                </c:pt>
                <c:pt idx="1372">
                  <c:v>6.5120119250933722E-2</c:v>
                </c:pt>
                <c:pt idx="1373">
                  <c:v>6.5120119250933722E-2</c:v>
                </c:pt>
                <c:pt idx="1374">
                  <c:v>6.5120119250933722E-2</c:v>
                </c:pt>
                <c:pt idx="1375">
                  <c:v>6.5120119250933722E-2</c:v>
                </c:pt>
                <c:pt idx="1376">
                  <c:v>6.5120119250933722E-2</c:v>
                </c:pt>
                <c:pt idx="1377">
                  <c:v>6.5120119250933722E-2</c:v>
                </c:pt>
                <c:pt idx="1378">
                  <c:v>6.5120119250933722E-2</c:v>
                </c:pt>
                <c:pt idx="1379">
                  <c:v>6.5120119250933722E-2</c:v>
                </c:pt>
                <c:pt idx="1380">
                  <c:v>6.5120119250933722E-2</c:v>
                </c:pt>
                <c:pt idx="1381">
                  <c:v>6.5120119250933722E-2</c:v>
                </c:pt>
                <c:pt idx="1382">
                  <c:v>6.5120119250933722E-2</c:v>
                </c:pt>
                <c:pt idx="1383">
                  <c:v>6.5120119250933722E-2</c:v>
                </c:pt>
                <c:pt idx="1384">
                  <c:v>6.5120119250933722E-2</c:v>
                </c:pt>
                <c:pt idx="1385">
                  <c:v>6.5120119250933722E-2</c:v>
                </c:pt>
                <c:pt idx="1386">
                  <c:v>6.5120119250933722E-2</c:v>
                </c:pt>
                <c:pt idx="1387">
                  <c:v>6.5120119250933722E-2</c:v>
                </c:pt>
                <c:pt idx="1388">
                  <c:v>6.5120119250933722E-2</c:v>
                </c:pt>
                <c:pt idx="1389">
                  <c:v>6.5120119250933722E-2</c:v>
                </c:pt>
                <c:pt idx="1390">
                  <c:v>6.5120119250933722E-2</c:v>
                </c:pt>
                <c:pt idx="1391">
                  <c:v>6.5120119250933722E-2</c:v>
                </c:pt>
                <c:pt idx="1392">
                  <c:v>6.5120119250933722E-2</c:v>
                </c:pt>
                <c:pt idx="1393">
                  <c:v>6.5120119250933722E-2</c:v>
                </c:pt>
                <c:pt idx="1394">
                  <c:v>6.5120119250933722E-2</c:v>
                </c:pt>
                <c:pt idx="1395">
                  <c:v>6.5120119250933722E-2</c:v>
                </c:pt>
                <c:pt idx="1396">
                  <c:v>6.5120119250933722E-2</c:v>
                </c:pt>
                <c:pt idx="1397">
                  <c:v>6.5120119250933722E-2</c:v>
                </c:pt>
                <c:pt idx="1398">
                  <c:v>6.5120119250933722E-2</c:v>
                </c:pt>
                <c:pt idx="1399">
                  <c:v>6.5120119250933722E-2</c:v>
                </c:pt>
                <c:pt idx="1400">
                  <c:v>6.5120119250933722E-2</c:v>
                </c:pt>
                <c:pt idx="1401">
                  <c:v>6.5120119250933722E-2</c:v>
                </c:pt>
                <c:pt idx="1402">
                  <c:v>6.5120119250933722E-2</c:v>
                </c:pt>
                <c:pt idx="1403">
                  <c:v>6.5120119250933722E-2</c:v>
                </c:pt>
                <c:pt idx="1404">
                  <c:v>6.5120119250933722E-2</c:v>
                </c:pt>
                <c:pt idx="1405">
                  <c:v>6.5120119250933722E-2</c:v>
                </c:pt>
                <c:pt idx="1406">
                  <c:v>6.5120119250933722E-2</c:v>
                </c:pt>
                <c:pt idx="1407">
                  <c:v>6.5120119250933722E-2</c:v>
                </c:pt>
                <c:pt idx="1408">
                  <c:v>6.5120119250933722E-2</c:v>
                </c:pt>
                <c:pt idx="1409">
                  <c:v>5.720058457220209E-2</c:v>
                </c:pt>
                <c:pt idx="1410">
                  <c:v>5.720058457220209E-2</c:v>
                </c:pt>
                <c:pt idx="1411">
                  <c:v>5.720058457220209E-2</c:v>
                </c:pt>
                <c:pt idx="1412">
                  <c:v>5.720058457220209E-2</c:v>
                </c:pt>
                <c:pt idx="1413">
                  <c:v>5.720058457220209E-2</c:v>
                </c:pt>
                <c:pt idx="1414">
                  <c:v>5.720058457220209E-2</c:v>
                </c:pt>
                <c:pt idx="1415">
                  <c:v>5.720058457220209E-2</c:v>
                </c:pt>
                <c:pt idx="1416">
                  <c:v>5.720058457220209E-2</c:v>
                </c:pt>
                <c:pt idx="1417">
                  <c:v>5.720058457220209E-2</c:v>
                </c:pt>
                <c:pt idx="1418">
                  <c:v>5.720058457220209E-2</c:v>
                </c:pt>
                <c:pt idx="1419">
                  <c:v>5.720058457220209E-2</c:v>
                </c:pt>
                <c:pt idx="1420">
                  <c:v>5.720058457220209E-2</c:v>
                </c:pt>
                <c:pt idx="1421">
                  <c:v>5.720058457220209E-2</c:v>
                </c:pt>
                <c:pt idx="1422">
                  <c:v>5.720058457220209E-2</c:v>
                </c:pt>
                <c:pt idx="1423">
                  <c:v>5.720058457220209E-2</c:v>
                </c:pt>
                <c:pt idx="1424">
                  <c:v>5.720058457220209E-2</c:v>
                </c:pt>
                <c:pt idx="1425">
                  <c:v>5.720058457220209E-2</c:v>
                </c:pt>
                <c:pt idx="1426">
                  <c:v>5.720058457220209E-2</c:v>
                </c:pt>
                <c:pt idx="1427">
                  <c:v>5.720058457220209E-2</c:v>
                </c:pt>
                <c:pt idx="1428">
                  <c:v>5.720058457220209E-2</c:v>
                </c:pt>
                <c:pt idx="1429">
                  <c:v>5.720058457220209E-2</c:v>
                </c:pt>
                <c:pt idx="1430">
                  <c:v>5.720058457220209E-2</c:v>
                </c:pt>
                <c:pt idx="1431">
                  <c:v>5.720058457220209E-2</c:v>
                </c:pt>
                <c:pt idx="1432">
                  <c:v>5.720058457220209E-2</c:v>
                </c:pt>
                <c:pt idx="1433">
                  <c:v>5.720058457220209E-2</c:v>
                </c:pt>
                <c:pt idx="1434">
                  <c:v>5.720058457220209E-2</c:v>
                </c:pt>
                <c:pt idx="1435">
                  <c:v>5.720058457220209E-2</c:v>
                </c:pt>
                <c:pt idx="1436">
                  <c:v>5.720058457220209E-2</c:v>
                </c:pt>
                <c:pt idx="1437">
                  <c:v>5.720058457220209E-2</c:v>
                </c:pt>
                <c:pt idx="1438">
                  <c:v>5.720058457220209E-2</c:v>
                </c:pt>
                <c:pt idx="1439">
                  <c:v>5.720058457220209E-2</c:v>
                </c:pt>
                <c:pt idx="1440">
                  <c:v>5.720058457220209E-2</c:v>
                </c:pt>
                <c:pt idx="1441">
                  <c:v>5.720058457220209E-2</c:v>
                </c:pt>
                <c:pt idx="1442">
                  <c:v>5.720058457220209E-2</c:v>
                </c:pt>
                <c:pt idx="1443">
                  <c:v>5.720058457220209E-2</c:v>
                </c:pt>
                <c:pt idx="1444">
                  <c:v>5.720058457220209E-2</c:v>
                </c:pt>
                <c:pt idx="1445">
                  <c:v>5.720058457220209E-2</c:v>
                </c:pt>
                <c:pt idx="1446">
                  <c:v>5.720058457220209E-2</c:v>
                </c:pt>
                <c:pt idx="1447">
                  <c:v>5.720058457220209E-2</c:v>
                </c:pt>
                <c:pt idx="1448">
                  <c:v>5.720058457220209E-2</c:v>
                </c:pt>
                <c:pt idx="1449">
                  <c:v>5.720058457220209E-2</c:v>
                </c:pt>
                <c:pt idx="1450">
                  <c:v>5.6791891258495354E-2</c:v>
                </c:pt>
                <c:pt idx="1451">
                  <c:v>5.6791891258495354E-2</c:v>
                </c:pt>
                <c:pt idx="1452">
                  <c:v>5.6791891258495354E-2</c:v>
                </c:pt>
                <c:pt idx="1453">
                  <c:v>5.6791891258495354E-2</c:v>
                </c:pt>
                <c:pt idx="1454">
                  <c:v>5.6791891258495354E-2</c:v>
                </c:pt>
                <c:pt idx="1455">
                  <c:v>5.6791891258495354E-2</c:v>
                </c:pt>
                <c:pt idx="1456">
                  <c:v>5.6791891258495354E-2</c:v>
                </c:pt>
                <c:pt idx="1457">
                  <c:v>5.6791891258495354E-2</c:v>
                </c:pt>
                <c:pt idx="1458">
                  <c:v>5.6791891258495354E-2</c:v>
                </c:pt>
                <c:pt idx="1459">
                  <c:v>5.6791891258495354E-2</c:v>
                </c:pt>
                <c:pt idx="1460">
                  <c:v>5.6791891258495354E-2</c:v>
                </c:pt>
                <c:pt idx="1461">
                  <c:v>5.6791891258495354E-2</c:v>
                </c:pt>
                <c:pt idx="1462">
                  <c:v>5.6791891258495354E-2</c:v>
                </c:pt>
                <c:pt idx="1463">
                  <c:v>5.6791891258495354E-2</c:v>
                </c:pt>
                <c:pt idx="1464">
                  <c:v>5.6791891258495354E-2</c:v>
                </c:pt>
                <c:pt idx="1465">
                  <c:v>5.6791891258495354E-2</c:v>
                </c:pt>
                <c:pt idx="1466">
                  <c:v>5.6791891258495354E-2</c:v>
                </c:pt>
                <c:pt idx="1467">
                  <c:v>5.6791891258495354E-2</c:v>
                </c:pt>
                <c:pt idx="1468">
                  <c:v>5.6791891258495354E-2</c:v>
                </c:pt>
                <c:pt idx="1469">
                  <c:v>5.6791891258495354E-2</c:v>
                </c:pt>
                <c:pt idx="1470">
                  <c:v>5.571592487194086E-2</c:v>
                </c:pt>
                <c:pt idx="1471">
                  <c:v>5.571592487194086E-2</c:v>
                </c:pt>
                <c:pt idx="1472">
                  <c:v>4.6538564770634082E-2</c:v>
                </c:pt>
                <c:pt idx="1473">
                  <c:v>4.6538564770634082E-2</c:v>
                </c:pt>
                <c:pt idx="1474">
                  <c:v>4.4911880943150254E-2</c:v>
                </c:pt>
                <c:pt idx="1475">
                  <c:v>4.4911880943150254E-2</c:v>
                </c:pt>
                <c:pt idx="1476">
                  <c:v>4.4911880943150254E-2</c:v>
                </c:pt>
                <c:pt idx="1477">
                  <c:v>3.7441845984963376E-2</c:v>
                </c:pt>
                <c:pt idx="1478">
                  <c:v>3.7441845984963376E-2</c:v>
                </c:pt>
                <c:pt idx="1479">
                  <c:v>3.7441845984963376E-2</c:v>
                </c:pt>
                <c:pt idx="1480">
                  <c:v>3.7441845984963376E-2</c:v>
                </c:pt>
                <c:pt idx="1481">
                  <c:v>3.7441845984963376E-2</c:v>
                </c:pt>
                <c:pt idx="1482">
                  <c:v>3.7441845984963376E-2</c:v>
                </c:pt>
                <c:pt idx="1483">
                  <c:v>3.7441845984963376E-2</c:v>
                </c:pt>
                <c:pt idx="1484">
                  <c:v>3.7441845984963376E-2</c:v>
                </c:pt>
                <c:pt idx="1485">
                  <c:v>3.7441845984963376E-2</c:v>
                </c:pt>
                <c:pt idx="1486">
                  <c:v>3.7441845984963376E-2</c:v>
                </c:pt>
                <c:pt idx="1487">
                  <c:v>3.40515619471485E-2</c:v>
                </c:pt>
                <c:pt idx="1488">
                  <c:v>3.40515619471485E-2</c:v>
                </c:pt>
                <c:pt idx="1489">
                  <c:v>3.40515619471485E-2</c:v>
                </c:pt>
                <c:pt idx="1490">
                  <c:v>3.40515619471485E-2</c:v>
                </c:pt>
                <c:pt idx="1491">
                  <c:v>3.40515619471485E-2</c:v>
                </c:pt>
                <c:pt idx="1492">
                  <c:v>3.40515619471485E-2</c:v>
                </c:pt>
                <c:pt idx="1493">
                  <c:v>3.40515619471485E-2</c:v>
                </c:pt>
                <c:pt idx="1494">
                  <c:v>3.40515619471485E-2</c:v>
                </c:pt>
                <c:pt idx="1495">
                  <c:v>3.40515619471485E-2</c:v>
                </c:pt>
                <c:pt idx="1496">
                  <c:v>3.40515619471485E-2</c:v>
                </c:pt>
                <c:pt idx="1497">
                  <c:v>3.40515619471485E-2</c:v>
                </c:pt>
                <c:pt idx="1498">
                  <c:v>3.40515619471485E-2</c:v>
                </c:pt>
                <c:pt idx="1499">
                  <c:v>3.40515619471485E-2</c:v>
                </c:pt>
                <c:pt idx="1500">
                  <c:v>3.40515619471485E-2</c:v>
                </c:pt>
                <c:pt idx="1501">
                  <c:v>3.40515619471485E-2</c:v>
                </c:pt>
                <c:pt idx="1502">
                  <c:v>3.40515619471485E-2</c:v>
                </c:pt>
                <c:pt idx="1503">
                  <c:v>3.40515619471485E-2</c:v>
                </c:pt>
                <c:pt idx="1504">
                  <c:v>3.40515619471485E-2</c:v>
                </c:pt>
                <c:pt idx="1505">
                  <c:v>3.40515619471485E-2</c:v>
                </c:pt>
                <c:pt idx="1506">
                  <c:v>3.40515619471485E-2</c:v>
                </c:pt>
                <c:pt idx="1507">
                  <c:v>3.40515619471485E-2</c:v>
                </c:pt>
                <c:pt idx="1508">
                  <c:v>3.40515619471485E-2</c:v>
                </c:pt>
                <c:pt idx="1509">
                  <c:v>3.40515619471485E-2</c:v>
                </c:pt>
                <c:pt idx="1510">
                  <c:v>3.40515619471485E-2</c:v>
                </c:pt>
                <c:pt idx="1511">
                  <c:v>3.40515619471485E-2</c:v>
                </c:pt>
                <c:pt idx="1512">
                  <c:v>3.40515619471485E-2</c:v>
                </c:pt>
                <c:pt idx="1513">
                  <c:v>3.40515619471485E-2</c:v>
                </c:pt>
                <c:pt idx="1514">
                  <c:v>3.40515619471485E-2</c:v>
                </c:pt>
                <c:pt idx="1515">
                  <c:v>3.40515619471485E-2</c:v>
                </c:pt>
                <c:pt idx="1516">
                  <c:v>3.40515619471485E-2</c:v>
                </c:pt>
                <c:pt idx="1517">
                  <c:v>3.40515619471485E-2</c:v>
                </c:pt>
                <c:pt idx="1518">
                  <c:v>3.40515619471485E-2</c:v>
                </c:pt>
                <c:pt idx="1519">
                  <c:v>3.40515619471485E-2</c:v>
                </c:pt>
                <c:pt idx="1520">
                  <c:v>3.40515619471485E-2</c:v>
                </c:pt>
                <c:pt idx="1521">
                  <c:v>3.40515619471485E-2</c:v>
                </c:pt>
                <c:pt idx="1522">
                  <c:v>3.40515619471485E-2</c:v>
                </c:pt>
                <c:pt idx="1523">
                  <c:v>3.40515619471485E-2</c:v>
                </c:pt>
                <c:pt idx="1524">
                  <c:v>3.40515619471485E-2</c:v>
                </c:pt>
                <c:pt idx="1525">
                  <c:v>3.40515619471485E-2</c:v>
                </c:pt>
                <c:pt idx="1526">
                  <c:v>3.40515619471485E-2</c:v>
                </c:pt>
                <c:pt idx="1527">
                  <c:v>3.40515619471485E-2</c:v>
                </c:pt>
                <c:pt idx="1528">
                  <c:v>3.40515619471485E-2</c:v>
                </c:pt>
                <c:pt idx="1529">
                  <c:v>3.40515619471485E-2</c:v>
                </c:pt>
                <c:pt idx="1530">
                  <c:v>3.40515619471485E-2</c:v>
                </c:pt>
                <c:pt idx="1531">
                  <c:v>3.40515619471485E-2</c:v>
                </c:pt>
                <c:pt idx="1532">
                  <c:v>3.40515619471485E-2</c:v>
                </c:pt>
                <c:pt idx="1533">
                  <c:v>3.40515619471485E-2</c:v>
                </c:pt>
                <c:pt idx="1534">
                  <c:v>3.40515619471485E-2</c:v>
                </c:pt>
                <c:pt idx="1535">
                  <c:v>3.40515619471485E-2</c:v>
                </c:pt>
                <c:pt idx="1536">
                  <c:v>3.40515619471485E-2</c:v>
                </c:pt>
                <c:pt idx="1537">
                  <c:v>3.40515619471485E-2</c:v>
                </c:pt>
                <c:pt idx="1538">
                  <c:v>3.40515619471485E-2</c:v>
                </c:pt>
                <c:pt idx="1539">
                  <c:v>3.40515619471485E-2</c:v>
                </c:pt>
                <c:pt idx="1540">
                  <c:v>3.40515619471485E-2</c:v>
                </c:pt>
                <c:pt idx="1541">
                  <c:v>3.40515619471485E-2</c:v>
                </c:pt>
                <c:pt idx="1542">
                  <c:v>3.40515619471485E-2</c:v>
                </c:pt>
                <c:pt idx="1543">
                  <c:v>3.40515619471485E-2</c:v>
                </c:pt>
                <c:pt idx="1544">
                  <c:v>3.40515619471485E-2</c:v>
                </c:pt>
                <c:pt idx="1545">
                  <c:v>3.40515619471485E-2</c:v>
                </c:pt>
                <c:pt idx="1546">
                  <c:v>3.40515619471485E-2</c:v>
                </c:pt>
                <c:pt idx="1547">
                  <c:v>3.40515619471485E-2</c:v>
                </c:pt>
                <c:pt idx="1548">
                  <c:v>3.40515619471485E-2</c:v>
                </c:pt>
                <c:pt idx="1549">
                  <c:v>3.40515619471485E-2</c:v>
                </c:pt>
                <c:pt idx="1550">
                  <c:v>3.40515619471485E-2</c:v>
                </c:pt>
                <c:pt idx="1551">
                  <c:v>3.40515619471485E-2</c:v>
                </c:pt>
                <c:pt idx="1552">
                  <c:v>3.40515619471485E-2</c:v>
                </c:pt>
                <c:pt idx="1553">
                  <c:v>3.40515619471485E-2</c:v>
                </c:pt>
                <c:pt idx="1554">
                  <c:v>3.40515619471485E-2</c:v>
                </c:pt>
                <c:pt idx="1555">
                  <c:v>3.40515619471485E-2</c:v>
                </c:pt>
                <c:pt idx="1556">
                  <c:v>3.7441845984963376E-2</c:v>
                </c:pt>
                <c:pt idx="1557">
                  <c:v>3.7441845984963376E-2</c:v>
                </c:pt>
                <c:pt idx="1558">
                  <c:v>3.7441845984963376E-2</c:v>
                </c:pt>
                <c:pt idx="1559">
                  <c:v>3.7441845984963376E-2</c:v>
                </c:pt>
                <c:pt idx="1560">
                  <c:v>3.7441845984963376E-2</c:v>
                </c:pt>
                <c:pt idx="1561">
                  <c:v>3.7441845984963376E-2</c:v>
                </c:pt>
                <c:pt idx="1562">
                  <c:v>3.7441845984963376E-2</c:v>
                </c:pt>
                <c:pt idx="1563">
                  <c:v>3.7441845984963376E-2</c:v>
                </c:pt>
                <c:pt idx="1564">
                  <c:v>3.7441845984963376E-2</c:v>
                </c:pt>
                <c:pt idx="1565">
                  <c:v>3.7441845984963376E-2</c:v>
                </c:pt>
                <c:pt idx="1566">
                  <c:v>3.7441845984963376E-2</c:v>
                </c:pt>
                <c:pt idx="1567">
                  <c:v>3.7441845984963376E-2</c:v>
                </c:pt>
                <c:pt idx="1568">
                  <c:v>3.7441845984963376E-2</c:v>
                </c:pt>
                <c:pt idx="1569">
                  <c:v>3.7441845984963376E-2</c:v>
                </c:pt>
                <c:pt idx="1570">
                  <c:v>3.7441845984963376E-2</c:v>
                </c:pt>
                <c:pt idx="1571">
                  <c:v>3.7441845984963376E-2</c:v>
                </c:pt>
                <c:pt idx="1572">
                  <c:v>3.7441845984963376E-2</c:v>
                </c:pt>
                <c:pt idx="1573">
                  <c:v>3.7441845984963376E-2</c:v>
                </c:pt>
                <c:pt idx="1574">
                  <c:v>3.7441845984963376E-2</c:v>
                </c:pt>
                <c:pt idx="1575">
                  <c:v>3.7441845984963376E-2</c:v>
                </c:pt>
                <c:pt idx="1576">
                  <c:v>3.7441845984963376E-2</c:v>
                </c:pt>
                <c:pt idx="1577">
                  <c:v>3.7441845984963376E-2</c:v>
                </c:pt>
                <c:pt idx="1578">
                  <c:v>3.7441845984963376E-2</c:v>
                </c:pt>
                <c:pt idx="1579">
                  <c:v>3.7441845984963376E-2</c:v>
                </c:pt>
                <c:pt idx="1580">
                  <c:v>3.7441845984963376E-2</c:v>
                </c:pt>
                <c:pt idx="1581">
                  <c:v>3.7441845984963376E-2</c:v>
                </c:pt>
                <c:pt idx="1582">
                  <c:v>3.7441845984963376E-2</c:v>
                </c:pt>
                <c:pt idx="1583">
                  <c:v>3.7441845984963376E-2</c:v>
                </c:pt>
                <c:pt idx="1584">
                  <c:v>3.7441845984963376E-2</c:v>
                </c:pt>
                <c:pt idx="1585">
                  <c:v>3.7441845984963376E-2</c:v>
                </c:pt>
                <c:pt idx="1586">
                  <c:v>3.7441845984963376E-2</c:v>
                </c:pt>
                <c:pt idx="1587">
                  <c:v>3.7441845984963376E-2</c:v>
                </c:pt>
                <c:pt idx="1588">
                  <c:v>3.7441845984963376E-2</c:v>
                </c:pt>
                <c:pt idx="1589">
                  <c:v>3.7441845984963376E-2</c:v>
                </c:pt>
                <c:pt idx="1590">
                  <c:v>3.7441845984963376E-2</c:v>
                </c:pt>
                <c:pt idx="1591">
                  <c:v>3.7441845984963376E-2</c:v>
                </c:pt>
                <c:pt idx="1592">
                  <c:v>3.7441845984963376E-2</c:v>
                </c:pt>
                <c:pt idx="1593">
                  <c:v>3.7441845984963376E-2</c:v>
                </c:pt>
                <c:pt idx="1594">
                  <c:v>3.7441845984963376E-2</c:v>
                </c:pt>
                <c:pt idx="1595">
                  <c:v>3.7441845984963376E-2</c:v>
                </c:pt>
                <c:pt idx="1596">
                  <c:v>3.7441845984963376E-2</c:v>
                </c:pt>
                <c:pt idx="1597">
                  <c:v>3.7441845984963376E-2</c:v>
                </c:pt>
                <c:pt idx="1598">
                  <c:v>3.7441845984963376E-2</c:v>
                </c:pt>
                <c:pt idx="1599">
                  <c:v>3.7441845984963376E-2</c:v>
                </c:pt>
                <c:pt idx="1600">
                  <c:v>3.7441845984963376E-2</c:v>
                </c:pt>
                <c:pt idx="1601">
                  <c:v>3.7441845984963376E-2</c:v>
                </c:pt>
                <c:pt idx="1602">
                  <c:v>3.7441845984963376E-2</c:v>
                </c:pt>
                <c:pt idx="1603">
                  <c:v>3.7441845984963376E-2</c:v>
                </c:pt>
                <c:pt idx="1604">
                  <c:v>3.7441845984963376E-2</c:v>
                </c:pt>
                <c:pt idx="1605">
                  <c:v>3.7441845984963376E-2</c:v>
                </c:pt>
                <c:pt idx="1606">
                  <c:v>3.7441845984963376E-2</c:v>
                </c:pt>
                <c:pt idx="1607">
                  <c:v>3.7441845984963376E-2</c:v>
                </c:pt>
                <c:pt idx="1608">
                  <c:v>3.7441845984963376E-2</c:v>
                </c:pt>
                <c:pt idx="1609">
                  <c:v>3.7441845984963376E-2</c:v>
                </c:pt>
                <c:pt idx="1610">
                  <c:v>3.7441845984963376E-2</c:v>
                </c:pt>
                <c:pt idx="1611">
                  <c:v>3.7441845984963376E-2</c:v>
                </c:pt>
                <c:pt idx="1612">
                  <c:v>3.7441845984963376E-2</c:v>
                </c:pt>
                <c:pt idx="1613">
                  <c:v>3.7441845984963376E-2</c:v>
                </c:pt>
                <c:pt idx="1614">
                  <c:v>3.7441845984963376E-2</c:v>
                </c:pt>
                <c:pt idx="1615">
                  <c:v>3.7441845984963376E-2</c:v>
                </c:pt>
                <c:pt idx="1616">
                  <c:v>3.7441845984963376E-2</c:v>
                </c:pt>
                <c:pt idx="1617">
                  <c:v>3.7441845984963376E-2</c:v>
                </c:pt>
                <c:pt idx="1618">
                  <c:v>3.7441845984963376E-2</c:v>
                </c:pt>
                <c:pt idx="1619">
                  <c:v>3.7441845984963376E-2</c:v>
                </c:pt>
                <c:pt idx="1620">
                  <c:v>3.7441845984963376E-2</c:v>
                </c:pt>
                <c:pt idx="1621">
                  <c:v>3.7441845984963376E-2</c:v>
                </c:pt>
                <c:pt idx="1622">
                  <c:v>3.7441845984963376E-2</c:v>
                </c:pt>
                <c:pt idx="1623">
                  <c:v>3.7441845984963376E-2</c:v>
                </c:pt>
                <c:pt idx="1624">
                  <c:v>3.7441845984963376E-2</c:v>
                </c:pt>
                <c:pt idx="1625">
                  <c:v>3.7441845984963376E-2</c:v>
                </c:pt>
                <c:pt idx="1626">
                  <c:v>3.7441845984963376E-2</c:v>
                </c:pt>
                <c:pt idx="1627">
                  <c:v>3.7441845984963376E-2</c:v>
                </c:pt>
                <c:pt idx="1628">
                  <c:v>3.7441845984963376E-2</c:v>
                </c:pt>
                <c:pt idx="1629">
                  <c:v>3.7441845984963376E-2</c:v>
                </c:pt>
                <c:pt idx="1630">
                  <c:v>3.7441845984963376E-2</c:v>
                </c:pt>
                <c:pt idx="1631">
                  <c:v>3.7441845984963376E-2</c:v>
                </c:pt>
                <c:pt idx="1632">
                  <c:v>3.7441845984963376E-2</c:v>
                </c:pt>
                <c:pt idx="1633">
                  <c:v>3.3967381624202653E-2</c:v>
                </c:pt>
                <c:pt idx="1634">
                  <c:v>3.3967381624202653E-2</c:v>
                </c:pt>
                <c:pt idx="1635">
                  <c:v>3.3967381624202653E-2</c:v>
                </c:pt>
                <c:pt idx="1636">
                  <c:v>3.3967381624202653E-2</c:v>
                </c:pt>
                <c:pt idx="1637">
                  <c:v>3.3967381624202653E-2</c:v>
                </c:pt>
                <c:pt idx="1638">
                  <c:v>3.3967381624202653E-2</c:v>
                </c:pt>
                <c:pt idx="1639">
                  <c:v>3.3967381624202653E-2</c:v>
                </c:pt>
                <c:pt idx="1640">
                  <c:v>3.3967381624202653E-2</c:v>
                </c:pt>
                <c:pt idx="1641">
                  <c:v>3.3967381624202653E-2</c:v>
                </c:pt>
                <c:pt idx="1642">
                  <c:v>3.3967381624202653E-2</c:v>
                </c:pt>
                <c:pt idx="1643">
                  <c:v>3.3967381624202653E-2</c:v>
                </c:pt>
                <c:pt idx="1644">
                  <c:v>3.3967381624202653E-2</c:v>
                </c:pt>
                <c:pt idx="1645">
                  <c:v>3.3967381624202653E-2</c:v>
                </c:pt>
                <c:pt idx="1646">
                  <c:v>3.3967381624202653E-2</c:v>
                </c:pt>
                <c:pt idx="1647">
                  <c:v>3.3967381624202653E-2</c:v>
                </c:pt>
                <c:pt idx="1648">
                  <c:v>4.2542612507723558E-2</c:v>
                </c:pt>
                <c:pt idx="1649">
                  <c:v>4.2542612507723558E-2</c:v>
                </c:pt>
                <c:pt idx="1650">
                  <c:v>4.2542612507723558E-2</c:v>
                </c:pt>
                <c:pt idx="1651">
                  <c:v>4.2542612507723558E-2</c:v>
                </c:pt>
                <c:pt idx="1652">
                  <c:v>4.2542612507723558E-2</c:v>
                </c:pt>
                <c:pt idx="1653">
                  <c:v>4.2542612507723558E-2</c:v>
                </c:pt>
                <c:pt idx="1654">
                  <c:v>4.2542612507723558E-2</c:v>
                </c:pt>
                <c:pt idx="1655">
                  <c:v>4.2542612507723558E-2</c:v>
                </c:pt>
                <c:pt idx="1656">
                  <c:v>4.2542612507723558E-2</c:v>
                </c:pt>
                <c:pt idx="1657">
                  <c:v>4.2542612507723558E-2</c:v>
                </c:pt>
                <c:pt idx="1658">
                  <c:v>4.2542612507723558E-2</c:v>
                </c:pt>
                <c:pt idx="1659">
                  <c:v>4.2542612507723558E-2</c:v>
                </c:pt>
                <c:pt idx="1660">
                  <c:v>4.2542612507723558E-2</c:v>
                </c:pt>
                <c:pt idx="1661">
                  <c:v>4.2542612507723558E-2</c:v>
                </c:pt>
                <c:pt idx="1662">
                  <c:v>4.2542612507723558E-2</c:v>
                </c:pt>
                <c:pt idx="1663">
                  <c:v>4.2542612507723558E-2</c:v>
                </c:pt>
                <c:pt idx="1664">
                  <c:v>4.2542612507723558E-2</c:v>
                </c:pt>
                <c:pt idx="1665">
                  <c:v>4.2542612507723558E-2</c:v>
                </c:pt>
                <c:pt idx="1666">
                  <c:v>4.2542612507723558E-2</c:v>
                </c:pt>
                <c:pt idx="1667">
                  <c:v>4.2542612507723558E-2</c:v>
                </c:pt>
                <c:pt idx="1668">
                  <c:v>4.2542612507723558E-2</c:v>
                </c:pt>
                <c:pt idx="1669">
                  <c:v>4.2542612507723558E-2</c:v>
                </c:pt>
                <c:pt idx="1670">
                  <c:v>4.2542612507723558E-2</c:v>
                </c:pt>
                <c:pt idx="1671">
                  <c:v>4.2542612507723558E-2</c:v>
                </c:pt>
                <c:pt idx="1672">
                  <c:v>4.2542612507723558E-2</c:v>
                </c:pt>
                <c:pt idx="1673">
                  <c:v>4.2542612507723558E-2</c:v>
                </c:pt>
                <c:pt idx="1674">
                  <c:v>4.2542612507723558E-2</c:v>
                </c:pt>
                <c:pt idx="1675">
                  <c:v>4.2542612507723558E-2</c:v>
                </c:pt>
                <c:pt idx="1676">
                  <c:v>4.2542612507723558E-2</c:v>
                </c:pt>
                <c:pt idx="1677">
                  <c:v>4.2542612507723558E-2</c:v>
                </c:pt>
                <c:pt idx="1678">
                  <c:v>4.2542612507723558E-2</c:v>
                </c:pt>
                <c:pt idx="1679">
                  <c:v>4.2542612507723558E-2</c:v>
                </c:pt>
                <c:pt idx="1680">
                  <c:v>4.2542612507723558E-2</c:v>
                </c:pt>
                <c:pt idx="1681">
                  <c:v>4.2542612507723558E-2</c:v>
                </c:pt>
                <c:pt idx="1682">
                  <c:v>4.2542612507723558E-2</c:v>
                </c:pt>
                <c:pt idx="1683">
                  <c:v>4.2542612507723558E-2</c:v>
                </c:pt>
                <c:pt idx="1684">
                  <c:v>4.2542612507723558E-2</c:v>
                </c:pt>
                <c:pt idx="1685">
                  <c:v>4.2542612507723558E-2</c:v>
                </c:pt>
                <c:pt idx="1686">
                  <c:v>4.2542612507723558E-2</c:v>
                </c:pt>
                <c:pt idx="1687">
                  <c:v>4.2542612507723558E-2</c:v>
                </c:pt>
                <c:pt idx="1688">
                  <c:v>3.3943606576113131E-2</c:v>
                </c:pt>
                <c:pt idx="1689">
                  <c:v>3.3943606576113131E-2</c:v>
                </c:pt>
                <c:pt idx="1690">
                  <c:v>3.3943606576113131E-2</c:v>
                </c:pt>
                <c:pt idx="1691">
                  <c:v>3.3943606576113131E-2</c:v>
                </c:pt>
                <c:pt idx="1692">
                  <c:v>3.3943606576113131E-2</c:v>
                </c:pt>
                <c:pt idx="1693">
                  <c:v>3.3943606576113131E-2</c:v>
                </c:pt>
                <c:pt idx="1694">
                  <c:v>3.3943606576113131E-2</c:v>
                </c:pt>
                <c:pt idx="1695">
                  <c:v>3.3943606576113131E-2</c:v>
                </c:pt>
                <c:pt idx="1696">
                  <c:v>3.3943606576113131E-2</c:v>
                </c:pt>
                <c:pt idx="1697">
                  <c:v>3.3943606576113131E-2</c:v>
                </c:pt>
                <c:pt idx="1698">
                  <c:v>3.3943606576113131E-2</c:v>
                </c:pt>
                <c:pt idx="1699">
                  <c:v>3.3943606576113131E-2</c:v>
                </c:pt>
                <c:pt idx="1700">
                  <c:v>3.3943606576113131E-2</c:v>
                </c:pt>
                <c:pt idx="1701">
                  <c:v>3.3943606576113131E-2</c:v>
                </c:pt>
                <c:pt idx="1702">
                  <c:v>3.3943606576113131E-2</c:v>
                </c:pt>
                <c:pt idx="1703">
                  <c:v>3.3943606576113131E-2</c:v>
                </c:pt>
                <c:pt idx="1704">
                  <c:v>3.3943606576113131E-2</c:v>
                </c:pt>
                <c:pt idx="1705">
                  <c:v>3.3943606576113131E-2</c:v>
                </c:pt>
                <c:pt idx="1706">
                  <c:v>3.3943606576113131E-2</c:v>
                </c:pt>
                <c:pt idx="1707">
                  <c:v>3.3943606576113131E-2</c:v>
                </c:pt>
                <c:pt idx="1708">
                  <c:v>3.3943606576113131E-2</c:v>
                </c:pt>
                <c:pt idx="1709">
                  <c:v>3.3943606576113131E-2</c:v>
                </c:pt>
                <c:pt idx="1710">
                  <c:v>3.3943606576113131E-2</c:v>
                </c:pt>
                <c:pt idx="1711">
                  <c:v>3.3943606576113131E-2</c:v>
                </c:pt>
                <c:pt idx="1712">
                  <c:v>3.3943606576113131E-2</c:v>
                </c:pt>
                <c:pt idx="1713">
                  <c:v>3.3943606576113131E-2</c:v>
                </c:pt>
                <c:pt idx="1714">
                  <c:v>3.3943606576113131E-2</c:v>
                </c:pt>
                <c:pt idx="1715">
                  <c:v>3.3943606576113131E-2</c:v>
                </c:pt>
                <c:pt idx="1716">
                  <c:v>3.3943606576113131E-2</c:v>
                </c:pt>
                <c:pt idx="1717">
                  <c:v>3.3943606576113131E-2</c:v>
                </c:pt>
                <c:pt idx="1718">
                  <c:v>3.3943606576113131E-2</c:v>
                </c:pt>
                <c:pt idx="1719">
                  <c:v>3.3943606576113131E-2</c:v>
                </c:pt>
                <c:pt idx="1720">
                  <c:v>3.3943606576113131E-2</c:v>
                </c:pt>
                <c:pt idx="1721">
                  <c:v>3.3943606576113131E-2</c:v>
                </c:pt>
                <c:pt idx="1722">
                  <c:v>3.3943606576113131E-2</c:v>
                </c:pt>
                <c:pt idx="1723">
                  <c:v>3.3943606576113131E-2</c:v>
                </c:pt>
                <c:pt idx="1724">
                  <c:v>3.3943606576113131E-2</c:v>
                </c:pt>
                <c:pt idx="1725">
                  <c:v>3.3943606576113131E-2</c:v>
                </c:pt>
                <c:pt idx="1726">
                  <c:v>3.3943606576113131E-2</c:v>
                </c:pt>
                <c:pt idx="1727">
                  <c:v>3.3943606576113131E-2</c:v>
                </c:pt>
                <c:pt idx="1728">
                  <c:v>3.3943606576113131E-2</c:v>
                </c:pt>
                <c:pt idx="1729">
                  <c:v>3.3943606576113131E-2</c:v>
                </c:pt>
                <c:pt idx="1730">
                  <c:v>3.1360543616358399E-2</c:v>
                </c:pt>
                <c:pt idx="1731">
                  <c:v>3.1360543616358399E-2</c:v>
                </c:pt>
                <c:pt idx="1732">
                  <c:v>3.1360543616358399E-2</c:v>
                </c:pt>
                <c:pt idx="1733">
                  <c:v>3.1360543616358399E-2</c:v>
                </c:pt>
                <c:pt idx="1734">
                  <c:v>3.1360543616358399E-2</c:v>
                </c:pt>
                <c:pt idx="1735">
                  <c:v>3.1360543616358399E-2</c:v>
                </c:pt>
                <c:pt idx="1736">
                  <c:v>3.1360543616358399E-2</c:v>
                </c:pt>
                <c:pt idx="1737">
                  <c:v>3.1360543616358399E-2</c:v>
                </c:pt>
                <c:pt idx="1738">
                  <c:v>3.1360543616358399E-2</c:v>
                </c:pt>
                <c:pt idx="1739">
                  <c:v>3.1360543616358399E-2</c:v>
                </c:pt>
                <c:pt idx="1740">
                  <c:v>3.1360543616358399E-2</c:v>
                </c:pt>
                <c:pt idx="1741">
                  <c:v>3.1360543616358399E-2</c:v>
                </c:pt>
                <c:pt idx="1742">
                  <c:v>3.1360543616358399E-2</c:v>
                </c:pt>
                <c:pt idx="1743">
                  <c:v>3.1360543616358399E-2</c:v>
                </c:pt>
                <c:pt idx="1744">
                  <c:v>3.1360543616358399E-2</c:v>
                </c:pt>
                <c:pt idx="1745">
                  <c:v>3.1360543616358399E-2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22-4CC3-A250-D5E8B821C4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4342240"/>
        <c:axId val="1404333120"/>
      </c:lineChart>
      <c:dateAx>
        <c:axId val="140434224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333120"/>
        <c:crosses val="autoZero"/>
        <c:auto val="1"/>
        <c:lblOffset val="100"/>
        <c:baseTimeUnit val="days"/>
      </c:dateAx>
      <c:valAx>
        <c:axId val="140433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342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sempli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5.342075737261831E-2</c:v>
              </c:pt>
              <c:pt idx="1">
                <c:v>5.3213045964285971E-2</c:v>
              </c:pt>
              <c:pt idx="2">
                <c:v>4.6366241617126852E-2</c:v>
              </c:pt>
              <c:pt idx="3">
                <c:v>4.3985972823594073E-2</c:v>
              </c:pt>
              <c:pt idx="4">
                <c:v>4.3407005880344816E-2</c:v>
              </c:pt>
              <c:pt idx="5">
                <c:v>4.2921602075140765E-2</c:v>
              </c:pt>
              <c:pt idx="6">
                <c:v>4.5695989922940543E-2</c:v>
              </c:pt>
              <c:pt idx="7">
                <c:v>4.5248412842628989E-2</c:v>
              </c:pt>
              <c:pt idx="8">
                <c:v>4.5604649980187817E-2</c:v>
              </c:pt>
              <c:pt idx="9">
                <c:v>4.6244308897437754E-2</c:v>
              </c:pt>
              <c:pt idx="10">
                <c:v>4.629353642987858E-2</c:v>
              </c:pt>
              <c:pt idx="11">
                <c:v>4.6301683141801393E-2</c:v>
              </c:pt>
              <c:pt idx="12">
                <c:v>4.7656670372466174E-2</c:v>
              </c:pt>
              <c:pt idx="13">
                <c:v>4.7063295933189787E-2</c:v>
              </c:pt>
              <c:pt idx="14">
                <c:v>4.6645908532900175E-2</c:v>
              </c:pt>
              <c:pt idx="15">
                <c:v>4.6570558386321362E-2</c:v>
              </c:pt>
              <c:pt idx="16">
                <c:v>4.6626427933379753E-2</c:v>
              </c:pt>
              <c:pt idx="17">
                <c:v>4.6991439628579823E-2</c:v>
              </c:pt>
              <c:pt idx="18">
                <c:v>4.7256400339807075E-2</c:v>
              </c:pt>
              <c:pt idx="19">
                <c:v>4.8641188245969774E-2</c:v>
              </c:pt>
              <c:pt idx="20">
                <c:v>4.8172310715862608E-2</c:v>
              </c:pt>
              <c:pt idx="21">
                <c:v>4.8392372311237303E-2</c:v>
              </c:pt>
              <c:pt idx="22">
                <c:v>4.8505333756822797E-2</c:v>
              </c:pt>
              <c:pt idx="23">
                <c:v>4.9655748649164611E-2</c:v>
              </c:pt>
              <c:pt idx="24">
                <c:v>4.9783726472615628E-2</c:v>
              </c:pt>
              <c:pt idx="25">
                <c:v>5.1118877210649991E-2</c:v>
              </c:pt>
              <c:pt idx="26">
                <c:v>5.0481154022730006E-2</c:v>
              </c:pt>
              <c:pt idx="27">
                <c:v>4.8905245705870716E-2</c:v>
              </c:pt>
              <c:pt idx="28">
                <c:v>4.8798946461763311E-2</c:v>
              </c:pt>
              <c:pt idx="29">
                <c:v>4.8994043749780399E-2</c:v>
              </c:pt>
              <c:pt idx="30">
                <c:v>4.9010774294130623E-2</c:v>
              </c:pt>
              <c:pt idx="31">
                <c:v>5.0736565604934385E-2</c:v>
              </c:pt>
              <c:pt idx="32">
                <c:v>5.2332221318490912E-2</c:v>
              </c:pt>
              <c:pt idx="33">
                <c:v>5.4055502484906162E-2</c:v>
              </c:pt>
              <c:pt idx="34">
                <c:v>5.451583609285085E-2</c:v>
              </c:pt>
              <c:pt idx="35">
                <c:v>5.6317307628867511E-2</c:v>
              </c:pt>
              <c:pt idx="36">
                <c:v>5.5586928037726246E-2</c:v>
              </c:pt>
              <c:pt idx="37">
                <c:v>5.5339529652888304E-2</c:v>
              </c:pt>
              <c:pt idx="38">
                <c:v>5.5961472214528254E-2</c:v>
              </c:pt>
              <c:pt idx="39">
                <c:v>5.6156811578753893E-2</c:v>
              </c:pt>
              <c:pt idx="40">
                <c:v>5.6524764778795027E-2</c:v>
              </c:pt>
              <c:pt idx="41">
                <c:v>5.7048722609650174E-2</c:v>
              </c:pt>
              <c:pt idx="42">
                <c:v>5.6862667698673014E-2</c:v>
              </c:pt>
              <c:pt idx="43">
                <c:v>5.6844836372321531E-2</c:v>
              </c:pt>
              <c:pt idx="44">
                <c:v>5.6960572503923133E-2</c:v>
              </c:pt>
              <c:pt idx="45">
                <c:v>5.6690727539560018E-2</c:v>
              </c:pt>
              <c:pt idx="46">
                <c:v>5.6891059841369641E-2</c:v>
              </c:pt>
              <c:pt idx="47">
                <c:v>5.7068633509737413E-2</c:v>
              </c:pt>
              <c:pt idx="48">
                <c:v>5.4721205598217117E-2</c:v>
              </c:pt>
              <c:pt idx="49">
                <c:v>5.4769237287238828E-2</c:v>
              </c:pt>
              <c:pt idx="50">
                <c:v>6.3579620344025881E-2</c:v>
              </c:pt>
              <c:pt idx="51">
                <c:v>6.6176053137829996E-2</c:v>
              </c:pt>
              <c:pt idx="52">
                <c:v>6.6149290603303046E-2</c:v>
              </c:pt>
              <c:pt idx="53">
                <c:v>6.6863115251119223E-2</c:v>
              </c:pt>
              <c:pt idx="54">
                <c:v>6.7073755116446448E-2</c:v>
              </c:pt>
              <c:pt idx="55">
                <c:v>6.7440849498368677E-2</c:v>
              </c:pt>
              <c:pt idx="56">
                <c:v>6.6527883879677702E-2</c:v>
              </c:pt>
              <c:pt idx="57">
                <c:v>6.6667363269268365E-2</c:v>
              </c:pt>
              <c:pt idx="58">
                <c:v>6.7668727502163364E-2</c:v>
              </c:pt>
              <c:pt idx="59">
                <c:v>6.76992667056351E-2</c:v>
              </c:pt>
              <c:pt idx="60">
                <c:v>6.7691518107023882E-2</c:v>
              </c:pt>
              <c:pt idx="61">
                <c:v>6.7792907034193411E-2</c:v>
              </c:pt>
              <c:pt idx="62">
                <c:v>6.789667127765607E-2</c:v>
              </c:pt>
              <c:pt idx="63">
                <c:v>6.7927772330985917E-2</c:v>
              </c:pt>
              <c:pt idx="64">
                <c:v>6.8041919110009855E-2</c:v>
              </c:pt>
              <c:pt idx="65">
                <c:v>7.001024455293739E-2</c:v>
              </c:pt>
              <c:pt idx="66">
                <c:v>6.8603344186650303E-2</c:v>
              </c:pt>
              <c:pt idx="67">
                <c:v>6.8959186164187891E-2</c:v>
              </c:pt>
              <c:pt idx="68">
                <c:v>6.8833898027133328E-2</c:v>
              </c:pt>
              <c:pt idx="69">
                <c:v>6.9324349721978831E-2</c:v>
              </c:pt>
              <c:pt idx="70">
                <c:v>6.9431743268562246E-2</c:v>
              </c:pt>
              <c:pt idx="71">
                <c:v>6.9521828091159116E-2</c:v>
              </c:pt>
              <c:pt idx="72">
                <c:v>6.8745072036648286E-2</c:v>
              </c:pt>
              <c:pt idx="73">
                <c:v>6.8878197297225829E-2</c:v>
              </c:pt>
              <c:pt idx="74">
                <c:v>6.9169181482802752E-2</c:v>
              </c:pt>
              <c:pt idx="75">
                <c:v>6.9200325092757448E-2</c:v>
              </c:pt>
              <c:pt idx="76">
                <c:v>6.9247724759415166E-2</c:v>
              </c:pt>
              <c:pt idx="77">
                <c:v>6.9125673378411037E-2</c:v>
              </c:pt>
              <c:pt idx="78">
                <c:v>6.8739382448265954E-2</c:v>
              </c:pt>
              <c:pt idx="79">
                <c:v>6.8105590776841043E-2</c:v>
              </c:pt>
              <c:pt idx="80">
                <c:v>6.8261740919183814E-2</c:v>
              </c:pt>
              <c:pt idx="81">
                <c:v>6.8990162064448912E-2</c:v>
              </c:pt>
              <c:pt idx="82">
                <c:v>6.9062443202120294E-2</c:v>
              </c:pt>
              <c:pt idx="83">
                <c:v>6.8428002011880637E-2</c:v>
              </c:pt>
              <c:pt idx="84">
                <c:v>6.9767276530321581E-2</c:v>
              </c:pt>
              <c:pt idx="85">
                <c:v>6.9431778342653752E-2</c:v>
              </c:pt>
              <c:pt idx="86">
                <c:v>6.9565860498416218E-2</c:v>
              </c:pt>
              <c:pt idx="87">
                <c:v>6.9773552382342965E-2</c:v>
              </c:pt>
              <c:pt idx="88">
                <c:v>6.9756835628374494E-2</c:v>
              </c:pt>
              <c:pt idx="89">
                <c:v>6.9798165307417184E-2</c:v>
              </c:pt>
              <c:pt idx="90">
                <c:v>7.073586806397221E-2</c:v>
              </c:pt>
              <c:pt idx="91">
                <c:v>7.1514120037316553E-2</c:v>
              </c:pt>
              <c:pt idx="92">
                <c:v>7.0502154014549359E-2</c:v>
              </c:pt>
              <c:pt idx="93">
                <c:v>6.9038660668937241E-2</c:v>
              </c:pt>
              <c:pt idx="94">
                <c:v>6.8748233665016228E-2</c:v>
              </c:pt>
              <c:pt idx="95">
                <c:v>6.730430601925104E-2</c:v>
              </c:pt>
              <c:pt idx="96">
                <c:v>6.7190677490704162E-2</c:v>
              </c:pt>
              <c:pt idx="97">
                <c:v>6.6648354275553337E-2</c:v>
              </c:pt>
              <c:pt idx="98">
                <c:v>6.6089943412903543E-2</c:v>
              </c:pt>
              <c:pt idx="99">
                <c:v>6.6693336701600561E-2</c:v>
              </c:pt>
              <c:pt idx="100">
                <c:v>6.647640106732508E-2</c:v>
              </c:pt>
              <c:pt idx="101">
                <c:v>6.6112314916165218E-2</c:v>
              </c:pt>
              <c:pt idx="102">
                <c:v>6.6097249444712181E-2</c:v>
              </c:pt>
              <c:pt idx="103">
                <c:v>6.6159580239109436E-2</c:v>
              </c:pt>
              <c:pt idx="104">
                <c:v>6.6176660808157026E-2</c:v>
              </c:pt>
              <c:pt idx="105">
                <c:v>6.6309847193049082E-2</c:v>
              </c:pt>
              <c:pt idx="106">
                <c:v>6.6706617157485631E-2</c:v>
              </c:pt>
              <c:pt idx="107">
                <c:v>6.6255372327185189E-2</c:v>
              </c:pt>
              <c:pt idx="108">
                <c:v>6.7008633890201702E-2</c:v>
              </c:pt>
              <c:pt idx="109">
                <c:v>6.7016078957143607E-2</c:v>
              </c:pt>
              <c:pt idx="110">
                <c:v>5.8372903305002145E-2</c:v>
              </c:pt>
              <c:pt idx="111">
                <c:v>5.5699461917119213E-2</c:v>
              </c:pt>
              <c:pt idx="112">
                <c:v>5.5659760007731748E-2</c:v>
              </c:pt>
              <c:pt idx="113">
                <c:v>5.4362156287513126E-2</c:v>
              </c:pt>
              <c:pt idx="114">
                <c:v>5.4240086371533054E-2</c:v>
              </c:pt>
              <c:pt idx="115">
                <c:v>5.3633168799623557E-2</c:v>
              </c:pt>
              <c:pt idx="116">
                <c:v>5.4027982769754651E-2</c:v>
              </c:pt>
              <c:pt idx="117">
                <c:v>5.395563512232774E-2</c:v>
              </c:pt>
              <c:pt idx="118">
                <c:v>5.3091360890210083E-2</c:v>
              </c:pt>
              <c:pt idx="119">
                <c:v>5.3129272531149858E-2</c:v>
              </c:pt>
              <c:pt idx="120">
                <c:v>5.2896035627686064E-2</c:v>
              </c:pt>
              <c:pt idx="121">
                <c:v>5.3126626367742312E-2</c:v>
              </c:pt>
              <c:pt idx="122">
                <c:v>5.3065144359447806E-2</c:v>
              </c:pt>
              <c:pt idx="123">
                <c:v>5.2709327741724966E-2</c:v>
              </c:pt>
              <c:pt idx="124">
                <c:v>5.2662018057242153E-2</c:v>
              </c:pt>
              <c:pt idx="125">
                <c:v>5.0332237721042297E-2</c:v>
              </c:pt>
              <c:pt idx="126">
                <c:v>5.0151227376739778E-2</c:v>
              </c:pt>
              <c:pt idx="127">
                <c:v>5.0587740993407709E-2</c:v>
              </c:pt>
              <c:pt idx="128">
                <c:v>5.0326875398607127E-2</c:v>
              </c:pt>
              <c:pt idx="129">
                <c:v>4.886276797779901E-2</c:v>
              </c:pt>
              <c:pt idx="130">
                <c:v>4.9396425572739301E-2</c:v>
              </c:pt>
              <c:pt idx="131">
                <c:v>4.9260814139529929E-2</c:v>
              </c:pt>
              <c:pt idx="132">
                <c:v>4.8781139204874008E-2</c:v>
              </c:pt>
              <c:pt idx="133">
                <c:v>4.8640002225448009E-2</c:v>
              </c:pt>
              <c:pt idx="134">
                <c:v>4.8284019292630979E-2</c:v>
              </c:pt>
              <c:pt idx="135">
                <c:v>4.8248868788430294E-2</c:v>
              </c:pt>
              <c:pt idx="136">
                <c:v>4.7986759674736305E-2</c:v>
              </c:pt>
              <c:pt idx="137">
                <c:v>4.6945029851201005E-2</c:v>
              </c:pt>
              <c:pt idx="138">
                <c:v>4.6915818703710213E-2</c:v>
              </c:pt>
              <c:pt idx="139">
                <c:v>4.7260355066648989E-2</c:v>
              </c:pt>
              <c:pt idx="140">
                <c:v>4.7205201656461998E-2</c:v>
              </c:pt>
              <c:pt idx="141">
                <c:v>4.6228168599478411E-2</c:v>
              </c:pt>
              <c:pt idx="142">
                <c:v>4.6077189703852418E-2</c:v>
              </c:pt>
              <c:pt idx="143">
                <c:v>4.5667708148478696E-2</c:v>
              </c:pt>
              <c:pt idx="144">
                <c:v>4.3882194523137852E-2</c:v>
              </c:pt>
              <c:pt idx="145">
                <c:v>4.3051659211505014E-2</c:v>
              </c:pt>
              <c:pt idx="146">
                <c:v>4.2736726080271514E-2</c:v>
              </c:pt>
              <c:pt idx="147">
                <c:v>4.311969291898534E-2</c:v>
              </c:pt>
              <c:pt idx="148">
                <c:v>4.3100917684455661E-2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B1B-4211-965E-FC3AC91337F3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5.16070332204802E-2</c:v>
              </c:pt>
              <c:pt idx="1">
                <c:v>5.0718407921127077E-2</c:v>
              </c:pt>
              <c:pt idx="2">
                <c:v>4.8040163260296843E-2</c:v>
              </c:pt>
              <c:pt idx="3">
                <c:v>4.7055832284285233E-2</c:v>
              </c:pt>
              <c:pt idx="4">
                <c:v>4.6071157197021595E-2</c:v>
              </c:pt>
              <c:pt idx="5">
                <c:v>4.5145154919885376E-2</c:v>
              </c:pt>
              <c:pt idx="6">
                <c:v>5.050734162475836E-2</c:v>
              </c:pt>
              <c:pt idx="7">
                <c:v>4.9450150409653219E-2</c:v>
              </c:pt>
              <c:pt idx="8">
                <c:v>4.9865360671051538E-2</c:v>
              </c:pt>
              <c:pt idx="9">
                <c:v>5.0172403348109774E-2</c:v>
              </c:pt>
              <c:pt idx="10">
                <c:v>4.9694595100531938E-2</c:v>
              </c:pt>
              <c:pt idx="11">
                <c:v>4.908603203658999E-2</c:v>
              </c:pt>
              <c:pt idx="12">
                <c:v>5.2570785624422793E-2</c:v>
              </c:pt>
              <c:pt idx="13">
                <c:v>5.249114288118796E-2</c:v>
              </c:pt>
              <c:pt idx="14">
                <c:v>5.143327224207922E-2</c:v>
              </c:pt>
              <c:pt idx="15">
                <c:v>5.0471235104225215E-2</c:v>
              </c:pt>
              <c:pt idx="16">
                <c:v>5.0142234681351067E-2</c:v>
              </c:pt>
              <c:pt idx="17">
                <c:v>5.1851474316323747E-2</c:v>
              </c:pt>
              <c:pt idx="18">
                <c:v>5.2290257461986553E-2</c:v>
              </c:pt>
              <c:pt idx="19">
                <c:v>5.3442092389946239E-2</c:v>
              </c:pt>
              <c:pt idx="20">
                <c:v>5.236635367526183E-2</c:v>
              </c:pt>
              <c:pt idx="21">
                <c:v>5.2635479633724336E-2</c:v>
              </c:pt>
              <c:pt idx="22">
                <c:v>5.1677576196665916E-2</c:v>
              </c:pt>
              <c:pt idx="23">
                <c:v>5.3341382846960633E-2</c:v>
              </c:pt>
              <c:pt idx="24">
                <c:v>5.2420309621898711E-2</c:v>
              </c:pt>
              <c:pt idx="25">
                <c:v>5.3709591137215677E-2</c:v>
              </c:pt>
              <c:pt idx="26">
                <c:v>5.2588541002054325E-2</c:v>
              </c:pt>
              <c:pt idx="27">
                <c:v>5.1348832514322325E-2</c:v>
              </c:pt>
              <c:pt idx="28">
                <c:v>5.0646688799290372E-2</c:v>
              </c:pt>
              <c:pt idx="29">
                <c:v>4.9960957296225295E-2</c:v>
              </c:pt>
              <c:pt idx="30">
                <c:v>4.902741574003678E-2</c:v>
              </c:pt>
              <c:pt idx="31">
                <c:v>5.3268076030102161E-2</c:v>
              </c:pt>
              <c:pt idx="32">
                <c:v>5.5296894083397122E-2</c:v>
              </c:pt>
              <c:pt idx="33">
                <c:v>5.9370172310511692E-2</c:v>
              </c:pt>
              <c:pt idx="34">
                <c:v>5.8938840890623893E-2</c:v>
              </c:pt>
              <c:pt idx="35">
                <c:v>6.1388526737343824E-2</c:v>
              </c:pt>
              <c:pt idx="36">
                <c:v>6.0603878418741423E-2</c:v>
              </c:pt>
              <c:pt idx="37">
                <c:v>6.1899724546361036E-2</c:v>
              </c:pt>
              <c:pt idx="38">
                <c:v>6.2605325567478942E-2</c:v>
              </c:pt>
              <c:pt idx="39">
                <c:v>6.164596226369571E-2</c:v>
              </c:pt>
              <c:pt idx="40">
                <c:v>6.1174832178265116E-2</c:v>
              </c:pt>
              <c:pt idx="41">
                <c:v>6.1684545011726453E-2</c:v>
              </c:pt>
              <c:pt idx="42">
                <c:v>6.0746830832605188E-2</c:v>
              </c:pt>
              <c:pt idx="43">
                <c:v>5.9653571224333693E-2</c:v>
              </c:pt>
              <c:pt idx="44">
                <c:v>5.8656411587841011E-2</c:v>
              </c:pt>
              <c:pt idx="45">
                <c:v>5.7628443803018105E-2</c:v>
              </c:pt>
              <c:pt idx="46">
                <c:v>5.7499139030373285E-2</c:v>
              </c:pt>
              <c:pt idx="47">
                <c:v>5.7842814688194494E-2</c:v>
              </c:pt>
              <c:pt idx="48">
                <c:v>5.6033800676970058E-2</c:v>
              </c:pt>
              <c:pt idx="49">
                <c:v>5.5004003168613848E-2</c:v>
              </c:pt>
              <c:pt idx="50">
                <c:v>7.5691320227184319E-2</c:v>
              </c:pt>
              <c:pt idx="51">
                <c:v>7.9293654691509619E-2</c:v>
              </c:pt>
              <c:pt idx="52">
                <c:v>7.8008624206887228E-2</c:v>
              </c:pt>
              <c:pt idx="53">
                <c:v>7.9200864753013175E-2</c:v>
              </c:pt>
              <c:pt idx="54">
                <c:v>7.8261210009328369E-2</c:v>
              </c:pt>
              <c:pt idx="55">
                <c:v>7.7530158549411546E-2</c:v>
              </c:pt>
              <c:pt idx="56">
                <c:v>7.58779111410504E-2</c:v>
              </c:pt>
              <c:pt idx="57">
                <c:v>7.4816204145980544E-2</c:v>
              </c:pt>
              <c:pt idx="58">
                <c:v>7.6147146910879038E-2</c:v>
              </c:pt>
              <c:pt idx="59">
                <c:v>7.4826584617862554E-2</c:v>
              </c:pt>
              <c:pt idx="60">
                <c:v>7.3649409375952879E-2</c:v>
              </c:pt>
              <c:pt idx="61">
                <c:v>7.2702761823770071E-2</c:v>
              </c:pt>
              <c:pt idx="62">
                <c:v>7.1607229627348293E-2</c:v>
              </c:pt>
              <c:pt idx="63">
                <c:v>7.0634726347390292E-2</c:v>
              </c:pt>
              <c:pt idx="64">
                <c:v>6.9654871309421468E-2</c:v>
              </c:pt>
              <c:pt idx="65">
                <c:v>7.3417341433235223E-2</c:v>
              </c:pt>
              <c:pt idx="66">
                <c:v>7.2573279955728626E-2</c:v>
              </c:pt>
              <c:pt idx="67">
                <c:v>7.2277962769879037E-2</c:v>
              </c:pt>
              <c:pt idx="68">
                <c:v>7.1424186820437177E-2</c:v>
              </c:pt>
              <c:pt idx="69">
                <c:v>7.2726597236191237E-2</c:v>
              </c:pt>
              <c:pt idx="70">
                <c:v>7.1599164104802521E-2</c:v>
              </c:pt>
              <c:pt idx="71">
                <c:v>7.0758832673866998E-2</c:v>
              </c:pt>
              <c:pt idx="72">
                <c:v>7.0227663338670171E-2</c:v>
              </c:pt>
              <c:pt idx="73">
                <c:v>6.9550020480886598E-2</c:v>
              </c:pt>
              <c:pt idx="74">
                <c:v>6.8835521447480785E-2</c:v>
              </c:pt>
              <c:pt idx="75">
                <c:v>6.7601549909968306E-2</c:v>
              </c:pt>
              <c:pt idx="76">
                <c:v>6.6688420711055338E-2</c:v>
              </c:pt>
              <c:pt idx="77">
                <c:v>6.6816734447015053E-2</c:v>
              </c:pt>
              <c:pt idx="78">
                <c:v>6.5568380723364447E-2</c:v>
              </c:pt>
              <c:pt idx="79">
                <c:v>6.4326260922619879E-2</c:v>
              </c:pt>
              <c:pt idx="80">
                <c:v>6.3534414557780639E-2</c:v>
              </c:pt>
              <c:pt idx="81">
                <c:v>6.5298076845779165E-2</c:v>
              </c:pt>
              <c:pt idx="82">
                <c:v>6.42882230287804E-2</c:v>
              </c:pt>
              <c:pt idx="83">
                <c:v>6.35551065110945E-2</c:v>
              </c:pt>
              <c:pt idx="84">
                <c:v>6.5853326180201427E-2</c:v>
              </c:pt>
              <c:pt idx="85">
                <c:v>6.5412115478630406E-2</c:v>
              </c:pt>
              <c:pt idx="86">
                <c:v>6.461648220576563E-2</c:v>
              </c:pt>
              <c:pt idx="87">
                <c:v>6.4214072042356948E-2</c:v>
              </c:pt>
              <c:pt idx="88">
                <c:v>6.3200977862660893E-2</c:v>
              </c:pt>
              <c:pt idx="89">
                <c:v>6.2439497719177436E-2</c:v>
              </c:pt>
              <c:pt idx="90">
                <c:v>6.4086046786386255E-2</c:v>
              </c:pt>
              <c:pt idx="91">
                <c:v>6.8582151688624887E-2</c:v>
              </c:pt>
              <c:pt idx="92">
                <c:v>6.7198873353575064E-2</c:v>
              </c:pt>
              <c:pt idx="93">
                <c:v>6.5849163244597927E-2</c:v>
              </c:pt>
              <c:pt idx="94">
                <c:v>6.4569202802748984E-2</c:v>
              </c:pt>
              <c:pt idx="95">
                <c:v>6.2988871157872148E-2</c:v>
              </c:pt>
              <c:pt idx="96">
                <c:v>6.1945606164160887E-2</c:v>
              </c:pt>
              <c:pt idx="97">
                <c:v>6.1956577290357806E-2</c:v>
              </c:pt>
              <c:pt idx="98">
                <c:v>6.0789838227323541E-2</c:v>
              </c:pt>
              <c:pt idx="99">
                <c:v>6.1325133051754251E-2</c:v>
              </c:pt>
              <c:pt idx="100">
                <c:v>6.0589436119243147E-2</c:v>
              </c:pt>
              <c:pt idx="101">
                <c:v>5.9873347448147866E-2</c:v>
              </c:pt>
              <c:pt idx="102">
                <c:v>5.8973694227887598E-2</c:v>
              </c:pt>
              <c:pt idx="103">
                <c:v>5.8004922909795462E-2</c:v>
              </c:pt>
              <c:pt idx="104">
                <c:v>5.7345196012166678E-2</c:v>
              </c:pt>
              <c:pt idx="105">
                <c:v>5.6592453783985253E-2</c:v>
              </c:pt>
              <c:pt idx="106">
                <c:v>5.7152303309374548E-2</c:v>
              </c:pt>
              <c:pt idx="107">
                <c:v>5.5976741159245058E-2</c:v>
              </c:pt>
              <c:pt idx="108">
                <c:v>5.7056324530043806E-2</c:v>
              </c:pt>
              <c:pt idx="109">
                <c:v>5.6108555693611284E-2</c:v>
              </c:pt>
              <c:pt idx="110">
                <c:v>5.5431949874458125E-2</c:v>
              </c:pt>
              <c:pt idx="111">
                <c:v>5.5304290874663042E-2</c:v>
              </c:pt>
              <c:pt idx="112">
                <c:v>5.4418418250766452E-2</c:v>
              </c:pt>
              <c:pt idx="113">
                <c:v>5.2959906047802346E-2</c:v>
              </c:pt>
              <c:pt idx="114">
                <c:v>5.232730650350096E-2</c:v>
              </c:pt>
              <c:pt idx="115">
                <c:v>5.1220128264123851E-2</c:v>
              </c:pt>
              <c:pt idx="116">
                <c:v>5.0957276203506964E-2</c:v>
              </c:pt>
              <c:pt idx="117">
                <c:v>5.0247291915974206E-2</c:v>
              </c:pt>
              <c:pt idx="118">
                <c:v>5.0489807378411411E-2</c:v>
              </c:pt>
              <c:pt idx="119">
                <c:v>4.9872723311511283E-2</c:v>
              </c:pt>
              <c:pt idx="120">
                <c:v>4.8914559911152317E-2</c:v>
              </c:pt>
              <c:pt idx="121">
                <c:v>4.8665916395353191E-2</c:v>
              </c:pt>
              <c:pt idx="122">
                <c:v>4.8487380488603876E-2</c:v>
              </c:pt>
              <c:pt idx="123">
                <c:v>4.7577598318161933E-2</c:v>
              </c:pt>
              <c:pt idx="124">
                <c:v>4.6963708540949445E-2</c:v>
              </c:pt>
              <c:pt idx="125">
                <c:v>4.5896155946198676E-2</c:v>
              </c:pt>
              <c:pt idx="126">
                <c:v>4.6061726036162425E-2</c:v>
              </c:pt>
              <c:pt idx="127">
                <c:v>4.7042960288960767E-2</c:v>
              </c:pt>
              <c:pt idx="128">
                <c:v>4.6094621340599218E-2</c:v>
              </c:pt>
              <c:pt idx="129">
                <c:v>4.4772933244707561E-2</c:v>
              </c:pt>
              <c:pt idx="130">
                <c:v>4.5640914533290604E-2</c:v>
              </c:pt>
              <c:pt idx="131">
                <c:v>4.5126178891003302E-2</c:v>
              </c:pt>
              <c:pt idx="132">
                <c:v>4.4525463716017039E-2</c:v>
              </c:pt>
              <c:pt idx="133">
                <c:v>4.4336433999899567E-2</c:v>
              </c:pt>
              <c:pt idx="134">
                <c:v>4.3456046839527494E-2</c:v>
              </c:pt>
              <c:pt idx="135">
                <c:v>4.267130308878006E-2</c:v>
              </c:pt>
              <c:pt idx="136">
                <c:v>4.1829560128991257E-2</c:v>
              </c:pt>
              <c:pt idx="137">
                <c:v>4.0764606199155791E-2</c:v>
              </c:pt>
              <c:pt idx="138">
                <c:v>4.0021205047881793E-2</c:v>
              </c:pt>
              <c:pt idx="139">
                <c:v>4.0224811850132866E-2</c:v>
              </c:pt>
              <c:pt idx="140">
                <c:v>4.0245026856913446E-2</c:v>
              </c:pt>
              <c:pt idx="141">
                <c:v>4.0827953598765211E-2</c:v>
              </c:pt>
              <c:pt idx="142">
                <c:v>4.0057441343639068E-2</c:v>
              </c:pt>
              <c:pt idx="143">
                <c:v>3.9647025595232595E-2</c:v>
              </c:pt>
              <c:pt idx="144">
                <c:v>4.0264989457453562E-2</c:v>
              </c:pt>
              <c:pt idx="145">
                <c:v>3.9373162356988456E-2</c:v>
              </c:pt>
              <c:pt idx="146">
                <c:v>3.8655465650609976E-2</c:v>
              </c:pt>
              <c:pt idx="147">
                <c:v>4.0356495791289498E-2</c:v>
              </c:pt>
              <c:pt idx="148">
                <c:v>3.9603513179336393E-2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B1B-4211-965E-FC3AC9133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599760"/>
        <c:axId val="1"/>
      </c:lineChart>
      <c:catAx>
        <c:axId val="3615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1599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401802435667949"/>
          <c:y val="0.44619293158463053"/>
          <c:w val="0.14229681211004996"/>
          <c:h val="0.10452761971779717"/>
        </c:manualLayout>
      </c:layout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'Effetto Echo'!$G$1</c:f>
              <c:strCache>
                <c:ptCount val="1"/>
                <c:pt idx="0">
                  <c:v>sempli</c:v>
                </c:pt>
              </c:strCache>
            </c:strRef>
          </c:tx>
          <c:marker>
            <c:symbol val="none"/>
          </c:marker>
          <c:val>
            <c:numRef>
              <c:f>'Effetto Echo'!$G$2:$G$150</c:f>
              <c:numCache>
                <c:formatCode>0.00%</c:formatCode>
                <c:ptCount val="149"/>
                <c:pt idx="0">
                  <c:v>5.342075737261831E-2</c:v>
                </c:pt>
                <c:pt idx="1">
                  <c:v>5.3213045964285971E-2</c:v>
                </c:pt>
                <c:pt idx="2">
                  <c:v>4.6366241617126852E-2</c:v>
                </c:pt>
                <c:pt idx="3">
                  <c:v>4.3985972823594073E-2</c:v>
                </c:pt>
                <c:pt idx="4">
                  <c:v>4.3407005880344816E-2</c:v>
                </c:pt>
                <c:pt idx="5">
                  <c:v>4.2921602075140765E-2</c:v>
                </c:pt>
                <c:pt idx="6">
                  <c:v>4.5695989922940543E-2</c:v>
                </c:pt>
                <c:pt idx="7">
                  <c:v>4.5248412842628989E-2</c:v>
                </c:pt>
                <c:pt idx="8">
                  <c:v>4.5604649980187817E-2</c:v>
                </c:pt>
                <c:pt idx="9">
                  <c:v>4.6244308897437754E-2</c:v>
                </c:pt>
                <c:pt idx="10">
                  <c:v>4.629353642987858E-2</c:v>
                </c:pt>
                <c:pt idx="11">
                  <c:v>4.6301683141801393E-2</c:v>
                </c:pt>
                <c:pt idx="12">
                  <c:v>4.7656670372466174E-2</c:v>
                </c:pt>
                <c:pt idx="13">
                  <c:v>4.7063295933189787E-2</c:v>
                </c:pt>
                <c:pt idx="14">
                  <c:v>4.6645908532900175E-2</c:v>
                </c:pt>
                <c:pt idx="15">
                  <c:v>4.6570558386321362E-2</c:v>
                </c:pt>
                <c:pt idx="16">
                  <c:v>4.6626427933379753E-2</c:v>
                </c:pt>
                <c:pt idx="17">
                  <c:v>4.6991439628579823E-2</c:v>
                </c:pt>
                <c:pt idx="18">
                  <c:v>4.7256400339807075E-2</c:v>
                </c:pt>
                <c:pt idx="19">
                  <c:v>4.8641188245969774E-2</c:v>
                </c:pt>
                <c:pt idx="20">
                  <c:v>4.8172310715862608E-2</c:v>
                </c:pt>
                <c:pt idx="21">
                  <c:v>4.8392372311237303E-2</c:v>
                </c:pt>
                <c:pt idx="22">
                  <c:v>4.8505333756822797E-2</c:v>
                </c:pt>
                <c:pt idx="23">
                  <c:v>4.9655748649164611E-2</c:v>
                </c:pt>
                <c:pt idx="24">
                  <c:v>4.9783726472615628E-2</c:v>
                </c:pt>
                <c:pt idx="25">
                  <c:v>5.1118877210649991E-2</c:v>
                </c:pt>
                <c:pt idx="26">
                  <c:v>5.0481154022730006E-2</c:v>
                </c:pt>
                <c:pt idx="27">
                  <c:v>4.8905245705870716E-2</c:v>
                </c:pt>
                <c:pt idx="28">
                  <c:v>4.8798946461763311E-2</c:v>
                </c:pt>
                <c:pt idx="29">
                  <c:v>4.8994043749780399E-2</c:v>
                </c:pt>
                <c:pt idx="30">
                  <c:v>4.9010774294130623E-2</c:v>
                </c:pt>
                <c:pt idx="31">
                  <c:v>5.0736565604934385E-2</c:v>
                </c:pt>
                <c:pt idx="32">
                  <c:v>5.2332221318490912E-2</c:v>
                </c:pt>
                <c:pt idx="33">
                  <c:v>5.4055502484906162E-2</c:v>
                </c:pt>
                <c:pt idx="34">
                  <c:v>5.451583609285085E-2</c:v>
                </c:pt>
                <c:pt idx="35">
                  <c:v>5.6317307628867511E-2</c:v>
                </c:pt>
                <c:pt idx="36">
                  <c:v>5.5586928037726246E-2</c:v>
                </c:pt>
                <c:pt idx="37">
                  <c:v>5.5339529652888304E-2</c:v>
                </c:pt>
                <c:pt idx="38">
                  <c:v>5.5961472214528254E-2</c:v>
                </c:pt>
                <c:pt idx="39">
                  <c:v>5.6156811578753893E-2</c:v>
                </c:pt>
                <c:pt idx="40">
                  <c:v>5.6524764778795027E-2</c:v>
                </c:pt>
                <c:pt idx="41">
                  <c:v>5.7048722609650174E-2</c:v>
                </c:pt>
                <c:pt idx="42">
                  <c:v>5.6862667698673014E-2</c:v>
                </c:pt>
                <c:pt idx="43">
                  <c:v>5.6844836372321531E-2</c:v>
                </c:pt>
                <c:pt idx="44">
                  <c:v>5.6960572503923133E-2</c:v>
                </c:pt>
                <c:pt idx="45">
                  <c:v>5.6690727539560018E-2</c:v>
                </c:pt>
                <c:pt idx="46">
                  <c:v>5.6891059841369641E-2</c:v>
                </c:pt>
                <c:pt idx="47">
                  <c:v>5.7068633509737413E-2</c:v>
                </c:pt>
                <c:pt idx="48">
                  <c:v>5.4721205598217117E-2</c:v>
                </c:pt>
                <c:pt idx="49">
                  <c:v>5.4769237287238828E-2</c:v>
                </c:pt>
                <c:pt idx="50">
                  <c:v>6.3579620344025881E-2</c:v>
                </c:pt>
                <c:pt idx="51">
                  <c:v>6.6176053137829996E-2</c:v>
                </c:pt>
                <c:pt idx="52">
                  <c:v>6.6149290603303046E-2</c:v>
                </c:pt>
                <c:pt idx="53">
                  <c:v>6.6863115251119223E-2</c:v>
                </c:pt>
                <c:pt idx="54">
                  <c:v>6.7073755116446448E-2</c:v>
                </c:pt>
                <c:pt idx="55">
                  <c:v>6.7440849498368677E-2</c:v>
                </c:pt>
                <c:pt idx="56">
                  <c:v>6.6527883879677702E-2</c:v>
                </c:pt>
                <c:pt idx="57">
                  <c:v>6.6667363269268365E-2</c:v>
                </c:pt>
                <c:pt idx="58">
                  <c:v>6.7668727502163364E-2</c:v>
                </c:pt>
                <c:pt idx="59">
                  <c:v>6.76992667056351E-2</c:v>
                </c:pt>
                <c:pt idx="60">
                  <c:v>6.7691518107023882E-2</c:v>
                </c:pt>
                <c:pt idx="61">
                  <c:v>6.7792907034193411E-2</c:v>
                </c:pt>
                <c:pt idx="62">
                  <c:v>6.789667127765607E-2</c:v>
                </c:pt>
                <c:pt idx="63">
                  <c:v>6.7927772330985917E-2</c:v>
                </c:pt>
                <c:pt idx="64">
                  <c:v>6.8041919110009855E-2</c:v>
                </c:pt>
                <c:pt idx="65">
                  <c:v>7.001024455293739E-2</c:v>
                </c:pt>
                <c:pt idx="66">
                  <c:v>6.8603344186650303E-2</c:v>
                </c:pt>
                <c:pt idx="67">
                  <c:v>6.8959186164187891E-2</c:v>
                </c:pt>
                <c:pt idx="68">
                  <c:v>6.8833898027133328E-2</c:v>
                </c:pt>
                <c:pt idx="69">
                  <c:v>6.9324349721978831E-2</c:v>
                </c:pt>
                <c:pt idx="70">
                  <c:v>6.9431743268562246E-2</c:v>
                </c:pt>
                <c:pt idx="71">
                  <c:v>6.9521828091159116E-2</c:v>
                </c:pt>
                <c:pt idx="72">
                  <c:v>6.8745072036648286E-2</c:v>
                </c:pt>
                <c:pt idx="73">
                  <c:v>6.8878197297225829E-2</c:v>
                </c:pt>
                <c:pt idx="74">
                  <c:v>6.9169181482802752E-2</c:v>
                </c:pt>
                <c:pt idx="75">
                  <c:v>6.9200325092757448E-2</c:v>
                </c:pt>
                <c:pt idx="76">
                  <c:v>6.9247724759415166E-2</c:v>
                </c:pt>
                <c:pt idx="77">
                  <c:v>6.9125673378411037E-2</c:v>
                </c:pt>
                <c:pt idx="78">
                  <c:v>6.8739382448265954E-2</c:v>
                </c:pt>
                <c:pt idx="79">
                  <c:v>6.8105590776841043E-2</c:v>
                </c:pt>
                <c:pt idx="80">
                  <c:v>6.8261740919183814E-2</c:v>
                </c:pt>
                <c:pt idx="81">
                  <c:v>6.8990162064448912E-2</c:v>
                </c:pt>
                <c:pt idx="82">
                  <c:v>6.9062443202120294E-2</c:v>
                </c:pt>
                <c:pt idx="83">
                  <c:v>6.8428002011880637E-2</c:v>
                </c:pt>
                <c:pt idx="84">
                  <c:v>6.9767276530321581E-2</c:v>
                </c:pt>
                <c:pt idx="85">
                  <c:v>6.9431778342653752E-2</c:v>
                </c:pt>
                <c:pt idx="86">
                  <c:v>6.9565860498416218E-2</c:v>
                </c:pt>
                <c:pt idx="87">
                  <c:v>6.9773552382342965E-2</c:v>
                </c:pt>
                <c:pt idx="88">
                  <c:v>6.9756835628374494E-2</c:v>
                </c:pt>
                <c:pt idx="89">
                  <c:v>6.9798165307417184E-2</c:v>
                </c:pt>
                <c:pt idx="90">
                  <c:v>7.073586806397221E-2</c:v>
                </c:pt>
                <c:pt idx="91">
                  <c:v>7.1514120037316553E-2</c:v>
                </c:pt>
                <c:pt idx="92">
                  <c:v>7.0502154014549359E-2</c:v>
                </c:pt>
                <c:pt idx="93">
                  <c:v>6.9038660668937241E-2</c:v>
                </c:pt>
                <c:pt idx="94">
                  <c:v>6.8748233665016228E-2</c:v>
                </c:pt>
                <c:pt idx="95">
                  <c:v>6.730430601925104E-2</c:v>
                </c:pt>
                <c:pt idx="96">
                  <c:v>6.7190677490704162E-2</c:v>
                </c:pt>
                <c:pt idx="97">
                  <c:v>6.6648354275553337E-2</c:v>
                </c:pt>
                <c:pt idx="98">
                  <c:v>6.6089943412903543E-2</c:v>
                </c:pt>
                <c:pt idx="99">
                  <c:v>6.6693336701600561E-2</c:v>
                </c:pt>
                <c:pt idx="100">
                  <c:v>6.647640106732508E-2</c:v>
                </c:pt>
                <c:pt idx="101">
                  <c:v>6.6112314916165218E-2</c:v>
                </c:pt>
                <c:pt idx="102">
                  <c:v>6.6097249444712181E-2</c:v>
                </c:pt>
                <c:pt idx="103">
                  <c:v>6.6159580239109436E-2</c:v>
                </c:pt>
                <c:pt idx="104">
                  <c:v>6.6176660808157026E-2</c:v>
                </c:pt>
                <c:pt idx="105">
                  <c:v>6.6309847193049082E-2</c:v>
                </c:pt>
                <c:pt idx="106">
                  <c:v>6.6706617157485631E-2</c:v>
                </c:pt>
                <c:pt idx="107">
                  <c:v>6.6255372327185189E-2</c:v>
                </c:pt>
                <c:pt idx="108">
                  <c:v>6.7008633890201702E-2</c:v>
                </c:pt>
                <c:pt idx="109">
                  <c:v>6.7016078957143607E-2</c:v>
                </c:pt>
                <c:pt idx="110">
                  <c:v>5.8372903305002145E-2</c:v>
                </c:pt>
                <c:pt idx="111">
                  <c:v>5.5699461917119213E-2</c:v>
                </c:pt>
                <c:pt idx="112">
                  <c:v>5.5659760007731748E-2</c:v>
                </c:pt>
                <c:pt idx="113">
                  <c:v>5.4362156287513126E-2</c:v>
                </c:pt>
                <c:pt idx="114">
                  <c:v>5.4240086371533054E-2</c:v>
                </c:pt>
                <c:pt idx="115">
                  <c:v>5.3633168799623557E-2</c:v>
                </c:pt>
                <c:pt idx="116">
                  <c:v>5.4027982769754651E-2</c:v>
                </c:pt>
                <c:pt idx="117">
                  <c:v>5.395563512232774E-2</c:v>
                </c:pt>
                <c:pt idx="118">
                  <c:v>5.3091360890210083E-2</c:v>
                </c:pt>
                <c:pt idx="119">
                  <c:v>5.3129272531149858E-2</c:v>
                </c:pt>
                <c:pt idx="120">
                  <c:v>5.2896035627686064E-2</c:v>
                </c:pt>
                <c:pt idx="121">
                  <c:v>5.3126626367742312E-2</c:v>
                </c:pt>
                <c:pt idx="122">
                  <c:v>5.3065144359447806E-2</c:v>
                </c:pt>
                <c:pt idx="123">
                  <c:v>5.2709327741724966E-2</c:v>
                </c:pt>
                <c:pt idx="124">
                  <c:v>5.2662018057242153E-2</c:v>
                </c:pt>
                <c:pt idx="125">
                  <c:v>5.0332237721042297E-2</c:v>
                </c:pt>
                <c:pt idx="126">
                  <c:v>5.0151227376739778E-2</c:v>
                </c:pt>
                <c:pt idx="127">
                  <c:v>5.0587740993407709E-2</c:v>
                </c:pt>
                <c:pt idx="128">
                  <c:v>5.0326875398607127E-2</c:v>
                </c:pt>
                <c:pt idx="129">
                  <c:v>4.886276797779901E-2</c:v>
                </c:pt>
                <c:pt idx="130">
                  <c:v>4.9396425572739301E-2</c:v>
                </c:pt>
                <c:pt idx="131">
                  <c:v>4.9260814139529929E-2</c:v>
                </c:pt>
                <c:pt idx="132">
                  <c:v>4.8781139204874008E-2</c:v>
                </c:pt>
                <c:pt idx="133">
                  <c:v>4.8640002225448009E-2</c:v>
                </c:pt>
                <c:pt idx="134">
                  <c:v>4.8284019292630979E-2</c:v>
                </c:pt>
                <c:pt idx="135">
                  <c:v>4.8248868788430294E-2</c:v>
                </c:pt>
                <c:pt idx="136">
                  <c:v>4.7986759674736305E-2</c:v>
                </c:pt>
                <c:pt idx="137">
                  <c:v>4.6945029851201005E-2</c:v>
                </c:pt>
                <c:pt idx="138">
                  <c:v>4.6915818703710213E-2</c:v>
                </c:pt>
                <c:pt idx="139">
                  <c:v>4.7260355066648989E-2</c:v>
                </c:pt>
                <c:pt idx="140">
                  <c:v>4.7205201656461998E-2</c:v>
                </c:pt>
                <c:pt idx="141">
                  <c:v>4.6228168599478411E-2</c:v>
                </c:pt>
                <c:pt idx="142">
                  <c:v>4.6077189703852418E-2</c:v>
                </c:pt>
                <c:pt idx="143">
                  <c:v>4.5667708148478696E-2</c:v>
                </c:pt>
                <c:pt idx="144">
                  <c:v>4.3882194523137852E-2</c:v>
                </c:pt>
                <c:pt idx="145">
                  <c:v>4.3051659211505014E-2</c:v>
                </c:pt>
                <c:pt idx="146">
                  <c:v>4.2736726080271514E-2</c:v>
                </c:pt>
                <c:pt idx="147">
                  <c:v>4.311969291898534E-2</c:v>
                </c:pt>
                <c:pt idx="148">
                  <c:v>4.3100917684455661E-2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A3-4762-A64D-45AD1180E762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Ref>
              <c:f>'Effetto Echo'!$H$2:$H$150</c:f>
              <c:numCache>
                <c:formatCode>0.00%</c:formatCode>
                <c:ptCount val="149"/>
                <c:pt idx="0">
                  <c:v>5.16070332204802E-2</c:v>
                </c:pt>
                <c:pt idx="1">
                  <c:v>5.0718407921127077E-2</c:v>
                </c:pt>
                <c:pt idx="2">
                  <c:v>4.8040163260296843E-2</c:v>
                </c:pt>
                <c:pt idx="3">
                  <c:v>4.7055832284285233E-2</c:v>
                </c:pt>
                <c:pt idx="4">
                  <c:v>4.6071157197021595E-2</c:v>
                </c:pt>
                <c:pt idx="5">
                  <c:v>4.5145154919885376E-2</c:v>
                </c:pt>
                <c:pt idx="6">
                  <c:v>5.050734162475836E-2</c:v>
                </c:pt>
                <c:pt idx="7">
                  <c:v>4.9450150409653219E-2</c:v>
                </c:pt>
                <c:pt idx="8">
                  <c:v>4.9865360671051538E-2</c:v>
                </c:pt>
                <c:pt idx="9">
                  <c:v>5.0172403348109774E-2</c:v>
                </c:pt>
                <c:pt idx="10">
                  <c:v>4.9694595100531938E-2</c:v>
                </c:pt>
                <c:pt idx="11">
                  <c:v>4.908603203658999E-2</c:v>
                </c:pt>
                <c:pt idx="12">
                  <c:v>5.2570785624422793E-2</c:v>
                </c:pt>
                <c:pt idx="13">
                  <c:v>5.249114288118796E-2</c:v>
                </c:pt>
                <c:pt idx="14">
                  <c:v>5.143327224207922E-2</c:v>
                </c:pt>
                <c:pt idx="15">
                  <c:v>5.0471235104225215E-2</c:v>
                </c:pt>
                <c:pt idx="16">
                  <c:v>5.0142234681351067E-2</c:v>
                </c:pt>
                <c:pt idx="17">
                  <c:v>5.1851474316323747E-2</c:v>
                </c:pt>
                <c:pt idx="18">
                  <c:v>5.2290257461986553E-2</c:v>
                </c:pt>
                <c:pt idx="19">
                  <c:v>5.3442092389946239E-2</c:v>
                </c:pt>
                <c:pt idx="20">
                  <c:v>5.236635367526183E-2</c:v>
                </c:pt>
                <c:pt idx="21">
                  <c:v>5.2635479633724336E-2</c:v>
                </c:pt>
                <c:pt idx="22">
                  <c:v>5.1677576196665916E-2</c:v>
                </c:pt>
                <c:pt idx="23">
                  <c:v>5.3341382846960633E-2</c:v>
                </c:pt>
                <c:pt idx="24">
                  <c:v>5.2420309621898711E-2</c:v>
                </c:pt>
                <c:pt idx="25">
                  <c:v>5.3709591137215677E-2</c:v>
                </c:pt>
                <c:pt idx="26">
                  <c:v>5.2588541002054325E-2</c:v>
                </c:pt>
                <c:pt idx="27">
                  <c:v>5.1348832514322325E-2</c:v>
                </c:pt>
                <c:pt idx="28">
                  <c:v>5.0646688799290372E-2</c:v>
                </c:pt>
                <c:pt idx="29">
                  <c:v>4.9960957296225295E-2</c:v>
                </c:pt>
                <c:pt idx="30">
                  <c:v>4.902741574003678E-2</c:v>
                </c:pt>
                <c:pt idx="31">
                  <c:v>5.3268076030102161E-2</c:v>
                </c:pt>
                <c:pt idx="32">
                  <c:v>5.5296894083397122E-2</c:v>
                </c:pt>
                <c:pt idx="33">
                  <c:v>5.9370172310511692E-2</c:v>
                </c:pt>
                <c:pt idx="34">
                  <c:v>5.8938840890623893E-2</c:v>
                </c:pt>
                <c:pt idx="35">
                  <c:v>6.1388526737343824E-2</c:v>
                </c:pt>
                <c:pt idx="36">
                  <c:v>6.0603878418741423E-2</c:v>
                </c:pt>
                <c:pt idx="37">
                  <c:v>6.1899724546361036E-2</c:v>
                </c:pt>
                <c:pt idx="38">
                  <c:v>6.2605325567478942E-2</c:v>
                </c:pt>
                <c:pt idx="39">
                  <c:v>6.164596226369571E-2</c:v>
                </c:pt>
                <c:pt idx="40">
                  <c:v>6.1174832178265116E-2</c:v>
                </c:pt>
                <c:pt idx="41">
                  <c:v>6.1684545011726453E-2</c:v>
                </c:pt>
                <c:pt idx="42">
                  <c:v>6.0746830832605188E-2</c:v>
                </c:pt>
                <c:pt idx="43">
                  <c:v>5.9653571224333693E-2</c:v>
                </c:pt>
                <c:pt idx="44">
                  <c:v>5.8656411587841011E-2</c:v>
                </c:pt>
                <c:pt idx="45">
                  <c:v>5.7628443803018105E-2</c:v>
                </c:pt>
                <c:pt idx="46">
                  <c:v>5.7499139030373285E-2</c:v>
                </c:pt>
                <c:pt idx="47">
                  <c:v>5.7842814688194494E-2</c:v>
                </c:pt>
                <c:pt idx="48">
                  <c:v>5.6033800676970058E-2</c:v>
                </c:pt>
                <c:pt idx="49">
                  <c:v>5.5004003168613848E-2</c:v>
                </c:pt>
                <c:pt idx="50">
                  <c:v>7.5691320227184319E-2</c:v>
                </c:pt>
                <c:pt idx="51">
                  <c:v>7.9293654691509619E-2</c:v>
                </c:pt>
                <c:pt idx="52">
                  <c:v>7.8008624206887228E-2</c:v>
                </c:pt>
                <c:pt idx="53">
                  <c:v>7.9200864753013175E-2</c:v>
                </c:pt>
                <c:pt idx="54">
                  <c:v>7.8261210009328369E-2</c:v>
                </c:pt>
                <c:pt idx="55">
                  <c:v>7.7530158549411546E-2</c:v>
                </c:pt>
                <c:pt idx="56">
                  <c:v>7.58779111410504E-2</c:v>
                </c:pt>
                <c:pt idx="57">
                  <c:v>7.4816204145980544E-2</c:v>
                </c:pt>
                <c:pt idx="58">
                  <c:v>7.6147146910879038E-2</c:v>
                </c:pt>
                <c:pt idx="59">
                  <c:v>7.4826584617862554E-2</c:v>
                </c:pt>
                <c:pt idx="60">
                  <c:v>7.3649409375952879E-2</c:v>
                </c:pt>
                <c:pt idx="61">
                  <c:v>7.2702761823770071E-2</c:v>
                </c:pt>
                <c:pt idx="62">
                  <c:v>7.1607229627348293E-2</c:v>
                </c:pt>
                <c:pt idx="63">
                  <c:v>7.0634726347390292E-2</c:v>
                </c:pt>
                <c:pt idx="64">
                  <c:v>6.9654871309421468E-2</c:v>
                </c:pt>
                <c:pt idx="65">
                  <c:v>7.3417341433235223E-2</c:v>
                </c:pt>
                <c:pt idx="66">
                  <c:v>7.2573279955728626E-2</c:v>
                </c:pt>
                <c:pt idx="67">
                  <c:v>7.2277962769879037E-2</c:v>
                </c:pt>
                <c:pt idx="68">
                  <c:v>7.1424186820437177E-2</c:v>
                </c:pt>
                <c:pt idx="69">
                  <c:v>7.2726597236191237E-2</c:v>
                </c:pt>
                <c:pt idx="70">
                  <c:v>7.1599164104802521E-2</c:v>
                </c:pt>
                <c:pt idx="71">
                  <c:v>7.0758832673866998E-2</c:v>
                </c:pt>
                <c:pt idx="72">
                  <c:v>7.0227663338670171E-2</c:v>
                </c:pt>
                <c:pt idx="73">
                  <c:v>6.9550020480886598E-2</c:v>
                </c:pt>
                <c:pt idx="74">
                  <c:v>6.8835521447480785E-2</c:v>
                </c:pt>
                <c:pt idx="75">
                  <c:v>6.7601549909968306E-2</c:v>
                </c:pt>
                <c:pt idx="76">
                  <c:v>6.6688420711055338E-2</c:v>
                </c:pt>
                <c:pt idx="77">
                  <c:v>6.6816734447015053E-2</c:v>
                </c:pt>
                <c:pt idx="78">
                  <c:v>6.5568380723364447E-2</c:v>
                </c:pt>
                <c:pt idx="79">
                  <c:v>6.4326260922619879E-2</c:v>
                </c:pt>
                <c:pt idx="80">
                  <c:v>6.3534414557780639E-2</c:v>
                </c:pt>
                <c:pt idx="81">
                  <c:v>6.5298076845779165E-2</c:v>
                </c:pt>
                <c:pt idx="82">
                  <c:v>6.42882230287804E-2</c:v>
                </c:pt>
                <c:pt idx="83">
                  <c:v>6.35551065110945E-2</c:v>
                </c:pt>
                <c:pt idx="84">
                  <c:v>6.5853326180201427E-2</c:v>
                </c:pt>
                <c:pt idx="85">
                  <c:v>6.5412115478630406E-2</c:v>
                </c:pt>
                <c:pt idx="86">
                  <c:v>6.461648220576563E-2</c:v>
                </c:pt>
                <c:pt idx="87">
                  <c:v>6.4214072042356948E-2</c:v>
                </c:pt>
                <c:pt idx="88">
                  <c:v>6.3200977862660893E-2</c:v>
                </c:pt>
                <c:pt idx="89">
                  <c:v>6.2439497719177436E-2</c:v>
                </c:pt>
                <c:pt idx="90">
                  <c:v>6.4086046786386255E-2</c:v>
                </c:pt>
                <c:pt idx="91">
                  <c:v>6.8582151688624887E-2</c:v>
                </c:pt>
                <c:pt idx="92">
                  <c:v>6.7198873353575064E-2</c:v>
                </c:pt>
                <c:pt idx="93">
                  <c:v>6.5849163244597927E-2</c:v>
                </c:pt>
                <c:pt idx="94">
                  <c:v>6.4569202802748984E-2</c:v>
                </c:pt>
                <c:pt idx="95">
                  <c:v>6.2988871157872148E-2</c:v>
                </c:pt>
                <c:pt idx="96">
                  <c:v>6.1945606164160887E-2</c:v>
                </c:pt>
                <c:pt idx="97">
                  <c:v>6.1956577290357806E-2</c:v>
                </c:pt>
                <c:pt idx="98">
                  <c:v>6.0789838227323541E-2</c:v>
                </c:pt>
                <c:pt idx="99">
                  <c:v>6.1325133051754251E-2</c:v>
                </c:pt>
                <c:pt idx="100">
                  <c:v>6.0589436119243147E-2</c:v>
                </c:pt>
                <c:pt idx="101">
                  <c:v>5.9873347448147866E-2</c:v>
                </c:pt>
                <c:pt idx="102">
                  <c:v>5.8973694227887598E-2</c:v>
                </c:pt>
                <c:pt idx="103">
                  <c:v>5.8004922909795462E-2</c:v>
                </c:pt>
                <c:pt idx="104">
                  <c:v>5.7345196012166678E-2</c:v>
                </c:pt>
                <c:pt idx="105">
                  <c:v>5.6592453783985253E-2</c:v>
                </c:pt>
                <c:pt idx="106">
                  <c:v>5.7152303309374548E-2</c:v>
                </c:pt>
                <c:pt idx="107">
                  <c:v>5.5976741159245058E-2</c:v>
                </c:pt>
                <c:pt idx="108">
                  <c:v>5.7056324530043806E-2</c:v>
                </c:pt>
                <c:pt idx="109">
                  <c:v>5.6108555693611284E-2</c:v>
                </c:pt>
                <c:pt idx="110">
                  <c:v>5.5431949874458125E-2</c:v>
                </c:pt>
                <c:pt idx="111">
                  <c:v>5.5304290874663042E-2</c:v>
                </c:pt>
                <c:pt idx="112">
                  <c:v>5.4418418250766452E-2</c:v>
                </c:pt>
                <c:pt idx="113">
                  <c:v>5.2959906047802346E-2</c:v>
                </c:pt>
                <c:pt idx="114">
                  <c:v>5.232730650350096E-2</c:v>
                </c:pt>
                <c:pt idx="115">
                  <c:v>5.1220128264123851E-2</c:v>
                </c:pt>
                <c:pt idx="116">
                  <c:v>5.0957276203506964E-2</c:v>
                </c:pt>
                <c:pt idx="117">
                  <c:v>5.0247291915974206E-2</c:v>
                </c:pt>
                <c:pt idx="118">
                  <c:v>5.0489807378411411E-2</c:v>
                </c:pt>
                <c:pt idx="119">
                  <c:v>4.9872723311511283E-2</c:v>
                </c:pt>
                <c:pt idx="120">
                  <c:v>4.8914559911152317E-2</c:v>
                </c:pt>
                <c:pt idx="121">
                  <c:v>4.8665916395353191E-2</c:v>
                </c:pt>
                <c:pt idx="122">
                  <c:v>4.8487380488603876E-2</c:v>
                </c:pt>
                <c:pt idx="123">
                  <c:v>4.7577598318161933E-2</c:v>
                </c:pt>
                <c:pt idx="124">
                  <c:v>4.6963708540949445E-2</c:v>
                </c:pt>
                <c:pt idx="125">
                  <c:v>4.5896155946198676E-2</c:v>
                </c:pt>
                <c:pt idx="126">
                  <c:v>4.6061726036162425E-2</c:v>
                </c:pt>
                <c:pt idx="127">
                  <c:v>4.7042960288960767E-2</c:v>
                </c:pt>
                <c:pt idx="128">
                  <c:v>4.6094621340599218E-2</c:v>
                </c:pt>
                <c:pt idx="129">
                  <c:v>4.4772933244707561E-2</c:v>
                </c:pt>
                <c:pt idx="130">
                  <c:v>4.5640914533290604E-2</c:v>
                </c:pt>
                <c:pt idx="131">
                  <c:v>4.5126178891003302E-2</c:v>
                </c:pt>
                <c:pt idx="132">
                  <c:v>4.4525463716017039E-2</c:v>
                </c:pt>
                <c:pt idx="133">
                  <c:v>4.4336433999899567E-2</c:v>
                </c:pt>
                <c:pt idx="134">
                  <c:v>4.3456046839527494E-2</c:v>
                </c:pt>
                <c:pt idx="135">
                  <c:v>4.267130308878006E-2</c:v>
                </c:pt>
                <c:pt idx="136">
                  <c:v>4.1829560128991257E-2</c:v>
                </c:pt>
                <c:pt idx="137">
                  <c:v>4.0764606199155791E-2</c:v>
                </c:pt>
                <c:pt idx="138">
                  <c:v>4.0021205047881793E-2</c:v>
                </c:pt>
                <c:pt idx="139">
                  <c:v>4.0224811850132866E-2</c:v>
                </c:pt>
                <c:pt idx="140">
                  <c:v>4.0245026856913446E-2</c:v>
                </c:pt>
                <c:pt idx="141">
                  <c:v>4.0827953598765211E-2</c:v>
                </c:pt>
                <c:pt idx="142">
                  <c:v>4.0057441343639068E-2</c:v>
                </c:pt>
                <c:pt idx="143">
                  <c:v>3.9647025595232595E-2</c:v>
                </c:pt>
                <c:pt idx="144">
                  <c:v>4.0264989457453562E-2</c:v>
                </c:pt>
                <c:pt idx="145">
                  <c:v>3.9373162356988456E-2</c:v>
                </c:pt>
                <c:pt idx="146">
                  <c:v>3.8655465650609976E-2</c:v>
                </c:pt>
                <c:pt idx="147">
                  <c:v>4.0356495791289498E-2</c:v>
                </c:pt>
                <c:pt idx="148">
                  <c:v>3.9603513179336393E-2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A3-4762-A64D-45AD1180E7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0240"/>
        <c:axId val="1"/>
      </c:lineChart>
      <c:catAx>
        <c:axId val="36160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160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82738384523126662"/>
          <c:y val="0.41177813910152183"/>
          <c:w val="0.97612702716796163"/>
          <c:h val="0.5788424648775051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2800"/>
              <a:t>Corr Intesa-Volks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47625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 esp INT-VOLKS'!$B$2:$B$301</c:f>
              <c:numCache>
                <c:formatCode>0.00%</c:formatCode>
                <c:ptCount val="300"/>
                <c:pt idx="0">
                  <c:v>-6.2858199297466831E-3</c:v>
                </c:pt>
                <c:pt idx="1">
                  <c:v>3.8975501113585574E-3</c:v>
                </c:pt>
                <c:pt idx="2">
                  <c:v>-2.5325615050651173E-2</c:v>
                </c:pt>
                <c:pt idx="3">
                  <c:v>-1.8988464951197909E-2</c:v>
                </c:pt>
                <c:pt idx="4">
                  <c:v>-1.2406947890819852E-3</c:v>
                </c:pt>
                <c:pt idx="5">
                  <c:v>5.8834016758781181E-3</c:v>
                </c:pt>
                <c:pt idx="6">
                  <c:v>6.4597164902206322E-3</c:v>
                </c:pt>
                <c:pt idx="7">
                  <c:v>-5.7091882247992908E-3</c:v>
                </c:pt>
                <c:pt idx="8">
                  <c:v>2.1133175441792777E-2</c:v>
                </c:pt>
                <c:pt idx="9">
                  <c:v>-3.6304229442730915E-3</c:v>
                </c:pt>
                <c:pt idx="10">
                  <c:v>0</c:v>
                </c:pt>
                <c:pt idx="11">
                  <c:v>1.4548802946593118E-2</c:v>
                </c:pt>
                <c:pt idx="12">
                  <c:v>1.6282987085906746E-2</c:v>
                </c:pt>
                <c:pt idx="13">
                  <c:v>3.3802816901408062E-3</c:v>
                </c:pt>
                <c:pt idx="14">
                  <c:v>-2.061469265367339E-3</c:v>
                </c:pt>
                <c:pt idx="15">
                  <c:v>1.4834537847090204E-2</c:v>
                </c:pt>
                <c:pt idx="16">
                  <c:v>1.6431471099941999E-2</c:v>
                </c:pt>
                <c:pt idx="17">
                  <c:v>7.9890880748247021E-3</c:v>
                </c:pt>
                <c:pt idx="18">
                  <c:v>-5.8117008911275185E-3</c:v>
                </c:pt>
                <c:pt idx="19">
                  <c:v>3.2399999999999984E-2</c:v>
                </c:pt>
                <c:pt idx="20">
                  <c:v>-5.5712936732766748E-2</c:v>
                </c:pt>
                <c:pt idx="21">
                  <c:v>-2.4143015112421715E-2</c:v>
                </c:pt>
                <c:pt idx="22">
                  <c:v>4.3863024240092294E-2</c:v>
                </c:pt>
                <c:pt idx="23">
                  <c:v>2.2222222222222306E-2</c:v>
                </c:pt>
                <c:pt idx="24">
                  <c:v>5.139355603874244E-3</c:v>
                </c:pt>
                <c:pt idx="25">
                  <c:v>-1.3817607579944084E-3</c:v>
                </c:pt>
                <c:pt idx="26">
                  <c:v>9.565563969709057E-3</c:v>
                </c:pt>
                <c:pt idx="27">
                  <c:v>1.9504266558309648E-2</c:v>
                </c:pt>
                <c:pt idx="28">
                  <c:v>-2.0312817387778469E-4</c:v>
                </c:pt>
                <c:pt idx="29">
                  <c:v>-1.6223889677550206E-3</c:v>
                </c:pt>
                <c:pt idx="30">
                  <c:v>1.1166379047811625E-3</c:v>
                </c:pt>
                <c:pt idx="31">
                  <c:v>8.2906857727739307E-3</c:v>
                </c:pt>
                <c:pt idx="32">
                  <c:v>1.8457752255946374E-3</c:v>
                </c:pt>
                <c:pt idx="33">
                  <c:v>-1.0953346855983648E-2</c:v>
                </c:pt>
                <c:pt idx="34">
                  <c:v>2.0325203252032089E-3</c:v>
                </c:pt>
                <c:pt idx="35">
                  <c:v>-1.3731582640072211E-2</c:v>
                </c:pt>
                <c:pt idx="36">
                  <c:v>-1.5686661404893342E-2</c:v>
                </c:pt>
                <c:pt idx="37">
                  <c:v>2.6326447954637486E-2</c:v>
                </c:pt>
                <c:pt idx="38">
                  <c:v>-1.0124531740419379E-4</c:v>
                </c:pt>
                <c:pt idx="39">
                  <c:v>1.4482333607230896E-2</c:v>
                </c:pt>
                <c:pt idx="40">
                  <c:v>-1.026735793432948E-2</c:v>
                </c:pt>
                <c:pt idx="41">
                  <c:v>6.239770867430436E-3</c:v>
                </c:pt>
                <c:pt idx="42">
                  <c:v>8.8751289989680397E-3</c:v>
                </c:pt>
                <c:pt idx="43">
                  <c:v>-9.5062864152100565E-3</c:v>
                </c:pt>
                <c:pt idx="44">
                  <c:v>2.7675276752766754E-3</c:v>
                </c:pt>
                <c:pt idx="45">
                  <c:v>1.4031805425631408E-2</c:v>
                </c:pt>
                <c:pt idx="46">
                  <c:v>-4.449503311258202E-3</c:v>
                </c:pt>
                <c:pt idx="47">
                  <c:v>-7.089283879585003E-3</c:v>
                </c:pt>
                <c:pt idx="48">
                  <c:v>2.3556630560521631E-2</c:v>
                </c:pt>
                <c:pt idx="49">
                  <c:v>-1.1949293433083978E-2</c:v>
                </c:pt>
                <c:pt idx="50">
                  <c:v>1.3052631578947427E-2</c:v>
                </c:pt>
                <c:pt idx="51">
                  <c:v>-1.4931563666528425E-2</c:v>
                </c:pt>
                <c:pt idx="52">
                  <c:v>4.3740887315142484E-3</c:v>
                </c:pt>
                <c:pt idx="53">
                  <c:v>-2.6955816781516012E-2</c:v>
                </c:pt>
                <c:pt idx="54">
                  <c:v>2.3545275386370742E-2</c:v>
                </c:pt>
                <c:pt idx="55">
                  <c:v>-8.1275720164609693E-3</c:v>
                </c:pt>
                <c:pt idx="56">
                  <c:v>-6.0333367419980856E-3</c:v>
                </c:pt>
                <c:pt idx="57">
                  <c:v>1.8440733531401171E-3</c:v>
                </c:pt>
                <c:pt idx="58">
                  <c:v>-2.6042706046697367E-2</c:v>
                </c:pt>
                <c:pt idx="59">
                  <c:v>-1.7928286852588553E-3</c:v>
                </c:pt>
                <c:pt idx="60">
                  <c:v>1.4551333872271458E-2</c:v>
                </c:pt>
                <c:pt idx="61">
                  <c:v>1.6329464927595839E-2</c:v>
                </c:pt>
                <c:pt idx="62">
                  <c:v>-4.7020341408565243E-3</c:v>
                </c:pt>
                <c:pt idx="63">
                  <c:v>-1.9383799224648162E-3</c:v>
                </c:pt>
                <c:pt idx="64">
                  <c:v>-1.832993890020436E-3</c:v>
                </c:pt>
                <c:pt idx="65">
                  <c:v>1.2162440733869339E-2</c:v>
                </c:pt>
                <c:pt idx="66">
                  <c:v>1.6518686764402245E-3</c:v>
                </c:pt>
                <c:pt idx="67">
                  <c:v>-4.1279669762637355E-4</c:v>
                </c:pt>
                <c:pt idx="68">
                  <c:v>2.3792283024722961E-3</c:v>
                </c:pt>
                <c:pt idx="69">
                  <c:v>1.7150673400673427E-2</c:v>
                </c:pt>
                <c:pt idx="70">
                  <c:v>-3.4930950446791342E-2</c:v>
                </c:pt>
                <c:pt idx="71">
                  <c:v>-5.4534437487374771E-3</c:v>
                </c:pt>
                <c:pt idx="72">
                  <c:v>5.6875888685759867E-3</c:v>
                </c:pt>
                <c:pt idx="73">
                  <c:v>1.275457724748E-2</c:v>
                </c:pt>
                <c:pt idx="74">
                  <c:v>-2.3209082688636581E-2</c:v>
                </c:pt>
                <c:pt idx="75">
                  <c:v>3.0150753768845367E-4</c:v>
                </c:pt>
                <c:pt idx="76">
                  <c:v>4.1376526390148943E-3</c:v>
                </c:pt>
                <c:pt idx="77">
                  <c:v>1.4019647973802748E-2</c:v>
                </c:pt>
                <c:pt idx="78">
                  <c:v>3.0709386835910672E-4</c:v>
                </c:pt>
                <c:pt idx="79">
                  <c:v>6.1798331445051501E-3</c:v>
                </c:pt>
                <c:pt idx="80">
                  <c:v>8.7272727272726894E-3</c:v>
                </c:pt>
                <c:pt idx="81">
                  <c:v>3.084502516868376E-2</c:v>
                </c:pt>
                <c:pt idx="82">
                  <c:v>-1.9943318988138923E-2</c:v>
                </c:pt>
                <c:pt idx="83">
                  <c:v>-7.8108727348470174E-3</c:v>
                </c:pt>
                <c:pt idx="84">
                  <c:v>9.7802082237879867E-3</c:v>
                </c:pt>
                <c:pt idx="85">
                  <c:v>1.5484835540367317E-2</c:v>
                </c:pt>
                <c:pt idx="86">
                  <c:v>0</c:v>
                </c:pt>
                <c:pt idx="87">
                  <c:v>-1.5352260778128183E-2</c:v>
                </c:pt>
                <c:pt idx="88">
                  <c:v>1.3319126265316995E-2</c:v>
                </c:pt>
                <c:pt idx="89">
                  <c:v>5.8949624866023271E-3</c:v>
                </c:pt>
                <c:pt idx="90">
                  <c:v>2.3587493143170581E-2</c:v>
                </c:pt>
                <c:pt idx="91">
                  <c:v>3.3021463951567812E-3</c:v>
                </c:pt>
                <c:pt idx="92">
                  <c:v>2.7947499434261336E-2</c:v>
                </c:pt>
                <c:pt idx="93">
                  <c:v>1.3880922335665785E-2</c:v>
                </c:pt>
                <c:pt idx="94">
                  <c:v>0</c:v>
                </c:pt>
                <c:pt idx="95">
                  <c:v>0</c:v>
                </c:pt>
                <c:pt idx="96">
                  <c:v>-8.6432389400658179E-3</c:v>
                </c:pt>
                <c:pt idx="97">
                  <c:v>9.2975206611569695E-3</c:v>
                </c:pt>
                <c:pt idx="98">
                  <c:v>2.8935868666587837E-2</c:v>
                </c:pt>
                <c:pt idx="99">
                  <c:v>2.6303030303030366E-2</c:v>
                </c:pt>
                <c:pt idx="100">
                  <c:v>-1.8148820326679453E-3</c:v>
                </c:pt>
                <c:pt idx="101">
                  <c:v>5.7716918351676541E-2</c:v>
                </c:pt>
                <c:pt idx="102">
                  <c:v>-2.2027534418022549E-2</c:v>
                </c:pt>
                <c:pt idx="103">
                  <c:v>2.4358974358974411E-2</c:v>
                </c:pt>
                <c:pt idx="104">
                  <c:v>-5.557573556120602E-2</c:v>
                </c:pt>
                <c:pt idx="105">
                  <c:v>-7.3063973063973039E-2</c:v>
                </c:pt>
                <c:pt idx="106">
                  <c:v>-6.9646026939542638E-2</c:v>
                </c:pt>
                <c:pt idx="107">
                  <c:v>-5.2181173032777933E-4</c:v>
                </c:pt>
                <c:pt idx="108">
                  <c:v>1.2040557667934175E-2</c:v>
                </c:pt>
                <c:pt idx="109">
                  <c:v>-1.8249688925756964E-2</c:v>
                </c:pt>
                <c:pt idx="110">
                  <c:v>-1.9320724018710544E-2</c:v>
                </c:pt>
                <c:pt idx="111">
                  <c:v>3.0599755201957731E-3</c:v>
                </c:pt>
                <c:pt idx="112">
                  <c:v>-7.6923076923077439E-3</c:v>
                </c:pt>
                <c:pt idx="113">
                  <c:v>2.2033722975069926E-2</c:v>
                </c:pt>
                <c:pt idx="114">
                  <c:v>1.2428793371310673E-3</c:v>
                </c:pt>
                <c:pt idx="115">
                  <c:v>4.8917568692754803E-3</c:v>
                </c:pt>
                <c:pt idx="116">
                  <c:v>-2.9102667744543273E-2</c:v>
                </c:pt>
                <c:pt idx="117">
                  <c:v>1.8222312208949871E-3</c:v>
                </c:pt>
                <c:pt idx="118">
                  <c:v>2.2567287784679087E-2</c:v>
                </c:pt>
                <c:pt idx="119">
                  <c:v>6.1451932090406487E-3</c:v>
                </c:pt>
                <c:pt idx="120">
                  <c:v>1.7270608179699116E-2</c:v>
                </c:pt>
                <c:pt idx="121">
                  <c:v>-1.0484378276368174E-2</c:v>
                </c:pt>
                <c:pt idx="122">
                  <c:v>1.7061207080400952E-2</c:v>
                </c:pt>
                <c:pt idx="123">
                  <c:v>-2.1085594989561581E-2</c:v>
                </c:pt>
                <c:pt idx="124">
                  <c:v>-2.1350495454081075E-2</c:v>
                </c:pt>
                <c:pt idx="125">
                  <c:v>6.4774830351633592E-3</c:v>
                </c:pt>
                <c:pt idx="126">
                  <c:v>5.8951287620229997E-3</c:v>
                </c:pt>
                <c:pt idx="127">
                  <c:v>3.6667738822772654E-2</c:v>
                </c:pt>
                <c:pt idx="128">
                  <c:v>-2.9448491155046774E-2</c:v>
                </c:pt>
                <c:pt idx="129">
                  <c:v>1.5212338897105444E-2</c:v>
                </c:pt>
                <c:pt idx="130">
                  <c:v>-4.1031036296687506E-3</c:v>
                </c:pt>
                <c:pt idx="131">
                  <c:v>-3.5643149177061453E-3</c:v>
                </c:pt>
                <c:pt idx="132">
                  <c:v>3.3365832520853629E-2</c:v>
                </c:pt>
                <c:pt idx="133">
                  <c:v>1.8199867637326179E-2</c:v>
                </c:pt>
                <c:pt idx="134">
                  <c:v>2.76518084282716E-3</c:v>
                </c:pt>
                <c:pt idx="135">
                  <c:v>7.0171530407663859E-3</c:v>
                </c:pt>
                <c:pt idx="136">
                  <c:v>-4.8769674129905214E-3</c:v>
                </c:pt>
                <c:pt idx="137">
                  <c:v>-9.22468701954751E-3</c:v>
                </c:pt>
                <c:pt idx="138">
                  <c:v>1.8796151264264854E-2</c:v>
                </c:pt>
                <c:pt idx="139">
                  <c:v>1.6259238203524807E-2</c:v>
                </c:pt>
                <c:pt idx="140">
                  <c:v>4.3393856343496929E-3</c:v>
                </c:pt>
                <c:pt idx="141">
                  <c:v>-9.3891402714932331E-3</c:v>
                </c:pt>
                <c:pt idx="142">
                  <c:v>-4.5228403437353685E-4</c:v>
                </c:pt>
                <c:pt idx="143">
                  <c:v>1.8541978578832153E-2</c:v>
                </c:pt>
                <c:pt idx="144">
                  <c:v>-2.0687277324446247E-3</c:v>
                </c:pt>
                <c:pt idx="145">
                  <c:v>3.4490687514372427E-4</c:v>
                </c:pt>
                <c:pt idx="146">
                  <c:v>2.9836609045702189E-2</c:v>
                </c:pt>
                <c:pt idx="147">
                  <c:v>-6.8203198494825763E-3</c:v>
                </c:pt>
                <c:pt idx="148">
                  <c:v>1.9297614766870381E-2</c:v>
                </c:pt>
                <c:pt idx="149">
                  <c:v>-5.1275936083948559E-3</c:v>
                </c:pt>
                <c:pt idx="150">
                  <c:v>-5.8091286307055436E-3</c:v>
                </c:pt>
                <c:pt idx="151">
                  <c:v>-7.6470588235293532E-3</c:v>
                </c:pt>
                <c:pt idx="152">
                  <c:v>1.3352408202193623E-2</c:v>
                </c:pt>
                <c:pt idx="153">
                  <c:v>4.3103448275861574E-3</c:v>
                </c:pt>
                <c:pt idx="154">
                  <c:v>-4.2918454935621823E-3</c:v>
                </c:pt>
                <c:pt idx="155">
                  <c:v>3.8295835327908125E-3</c:v>
                </c:pt>
                <c:pt idx="156">
                  <c:v>1.9646125686394091E-2</c:v>
                </c:pt>
                <c:pt idx="157">
                  <c:v>-1.5379070046858116E-2</c:v>
                </c:pt>
                <c:pt idx="158">
                  <c:v>-1.4397120575885367E-3</c:v>
                </c:pt>
                <c:pt idx="159">
                  <c:v>5.6708494208494928E-3</c:v>
                </c:pt>
                <c:pt idx="160">
                  <c:v>1.1101622544833609E-2</c:v>
                </c:pt>
                <c:pt idx="161">
                  <c:v>5.6434793276897771E-3</c:v>
                </c:pt>
                <c:pt idx="162">
                  <c:v>1.1053795136330559E-3</c:v>
                </c:pt>
                <c:pt idx="163">
                  <c:v>2.7770764958343821E-2</c:v>
                </c:pt>
                <c:pt idx="164">
                  <c:v>-1.258880717935934E-2</c:v>
                </c:pt>
                <c:pt idx="165">
                  <c:v>5.5144754981826787E-3</c:v>
                </c:pt>
                <c:pt idx="166">
                  <c:v>5.418346774193567E-3</c:v>
                </c:pt>
                <c:pt idx="167">
                  <c:v>1.457427767834312E-2</c:v>
                </c:pt>
                <c:pt idx="168">
                  <c:v>-4.7079781142638916E-3</c:v>
                </c:pt>
                <c:pt idx="169">
                  <c:v>2.0914523252792878E-2</c:v>
                </c:pt>
                <c:pt idx="170">
                  <c:v>-2.5974025974023112E-4</c:v>
                </c:pt>
                <c:pt idx="171">
                  <c:v>-3.3652601604969973E-3</c:v>
                </c:pt>
                <c:pt idx="172">
                  <c:v>0</c:v>
                </c:pt>
                <c:pt idx="173">
                  <c:v>0</c:v>
                </c:pt>
                <c:pt idx="174">
                  <c:v>-5.1746442432088586E-4</c:v>
                </c:pt>
                <c:pt idx="175">
                  <c:v>1.1780104712041982E-2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-3.6515388628065295E-3</c:v>
                </c:pt>
                <c:pt idx="180">
                  <c:v>-4.9312224240851618E-3</c:v>
                </c:pt>
                <c:pt idx="181">
                  <c:v>-1.2051282051281977E-2</c:v>
                </c:pt>
                <c:pt idx="182">
                  <c:v>8.6641665589034227E-3</c:v>
                </c:pt>
                <c:pt idx="183">
                  <c:v>-1.9525801952580187E-2</c:v>
                </c:pt>
                <c:pt idx="184">
                  <c:v>4.2016806722688406E-3</c:v>
                </c:pt>
                <c:pt idx="185">
                  <c:v>5.6338028169014703E-3</c:v>
                </c:pt>
                <c:pt idx="186">
                  <c:v>1.2838801711840138E-2</c:v>
                </c:pt>
                <c:pt idx="187">
                  <c:v>9.4253174499280088E-3</c:v>
                </c:pt>
                <c:pt idx="188">
                  <c:v>-5.0794477728574759E-3</c:v>
                </c:pt>
                <c:pt idx="189">
                  <c:v>0</c:v>
                </c:pt>
                <c:pt idx="190">
                  <c:v>6.0272536687631375E-3</c:v>
                </c:pt>
                <c:pt idx="191">
                  <c:v>2.2645048907945813E-2</c:v>
                </c:pt>
                <c:pt idx="192">
                  <c:v>1.3581420616596448E-2</c:v>
                </c:pt>
                <c:pt idx="193">
                  <c:v>1.3628854625550687E-2</c:v>
                </c:pt>
                <c:pt idx="194">
                  <c:v>1.3785497656466331E-3</c:v>
                </c:pt>
                <c:pt idx="195">
                  <c:v>6.8008327550311571E-3</c:v>
                </c:pt>
                <c:pt idx="196">
                  <c:v>6.9881201956673404E-3</c:v>
                </c:pt>
                <c:pt idx="197">
                  <c:v>-1.3956734124214636E-3</c:v>
                </c:pt>
                <c:pt idx="198">
                  <c:v>-7.3427542255472345E-3</c:v>
                </c:pt>
                <c:pt idx="199">
                  <c:v>-6.7428099628457925E-3</c:v>
                </c:pt>
                <c:pt idx="200">
                  <c:v>-9.2706203135650474E-3</c:v>
                </c:pt>
                <c:pt idx="201">
                  <c:v>-7.8452590288110146E-3</c:v>
                </c:pt>
                <c:pt idx="202">
                  <c:v>-4.8458742764841125E-3</c:v>
                </c:pt>
                <c:pt idx="203">
                  <c:v>-1.1048988285409917E-2</c:v>
                </c:pt>
                <c:pt idx="204">
                  <c:v>-3.6923076923076954E-2</c:v>
                </c:pt>
                <c:pt idx="205">
                  <c:v>-1.2804097311139293E-3</c:v>
                </c:pt>
                <c:pt idx="206">
                  <c:v>2.14491237248234E-2</c:v>
                </c:pt>
                <c:pt idx="207">
                  <c:v>5.1268568423819775E-3</c:v>
                </c:pt>
                <c:pt idx="208">
                  <c:v>-2.4493459861502927E-2</c:v>
                </c:pt>
                <c:pt idx="209">
                  <c:v>1.6555859731456103E-2</c:v>
                </c:pt>
                <c:pt idx="210">
                  <c:v>-5.058365758754825E-3</c:v>
                </c:pt>
                <c:pt idx="211">
                  <c:v>-2.9456193353474318E-2</c:v>
                </c:pt>
                <c:pt idx="212">
                  <c:v>-3.1219512195121875E-2</c:v>
                </c:pt>
                <c:pt idx="213">
                  <c:v>7.7424112080617955E-3</c:v>
                </c:pt>
                <c:pt idx="214">
                  <c:v>8.6773273831660201E-3</c:v>
                </c:pt>
                <c:pt idx="215">
                  <c:v>2.4511049022098108E-2</c:v>
                </c:pt>
                <c:pt idx="216">
                  <c:v>-1.9013816706807667E-3</c:v>
                </c:pt>
                <c:pt idx="217">
                  <c:v>-7.1734205889755218E-3</c:v>
                </c:pt>
                <c:pt idx="218">
                  <c:v>1.1842607920539918E-2</c:v>
                </c:pt>
                <c:pt idx="219">
                  <c:v>1.3028895768833848E-2</c:v>
                </c:pt>
                <c:pt idx="220">
                  <c:v>-9.0217811573663632E-4</c:v>
                </c:pt>
                <c:pt idx="221">
                  <c:v>-1.1585993820802591E-3</c:v>
                </c:pt>
                <c:pt idx="222">
                  <c:v>-1.1956245230221357E-2</c:v>
                </c:pt>
                <c:pt idx="223">
                  <c:v>-8.4499936940345775E-3</c:v>
                </c:pt>
                <c:pt idx="224">
                  <c:v>-8.8749999999999662E-3</c:v>
                </c:pt>
                <c:pt idx="225">
                  <c:v>7.4297947361793432E-3</c:v>
                </c:pt>
                <c:pt idx="226">
                  <c:v>1.2882653061224488E-2</c:v>
                </c:pt>
                <c:pt idx="227">
                  <c:v>-2.6714158504007007E-3</c:v>
                </c:pt>
                <c:pt idx="228">
                  <c:v>2.0395156150414297E-3</c:v>
                </c:pt>
                <c:pt idx="229">
                  <c:v>8.095605242868122E-3</c:v>
                </c:pt>
                <c:pt idx="230">
                  <c:v>1.0649350649350629E-2</c:v>
                </c:pt>
                <c:pt idx="231">
                  <c:v>1.1029411764705951E-2</c:v>
                </c:pt>
                <c:pt idx="232">
                  <c:v>5.8108821975699412E-3</c:v>
                </c:pt>
                <c:pt idx="233">
                  <c:v>-4.4701551406783864E-3</c:v>
                </c:pt>
                <c:pt idx="234">
                  <c:v>1.0495549355652948E-2</c:v>
                </c:pt>
                <c:pt idx="235">
                  <c:v>2.1025501899077623E-2</c:v>
                </c:pt>
                <c:pt idx="236">
                  <c:v>-8.0731969860065259E-3</c:v>
                </c:pt>
                <c:pt idx="237">
                  <c:v>-5.2201847142283094E-3</c:v>
                </c:pt>
                <c:pt idx="238">
                  <c:v>-2.6579804560260552E-2</c:v>
                </c:pt>
                <c:pt idx="239">
                  <c:v>-8.5260302286526077E-3</c:v>
                </c:pt>
                <c:pt idx="240">
                  <c:v>-1.4189886480908309E-3</c:v>
                </c:pt>
                <c:pt idx="241">
                  <c:v>2.6075446724023836E-2</c:v>
                </c:pt>
                <c:pt idx="242">
                  <c:v>0</c:v>
                </c:pt>
                <c:pt idx="243">
                  <c:v>6.5281108446575385E-3</c:v>
                </c:pt>
                <c:pt idx="244">
                  <c:v>-1.8823529411764722E-2</c:v>
                </c:pt>
                <c:pt idx="245">
                  <c:v>6.0494476591268099E-3</c:v>
                </c:pt>
                <c:pt idx="246">
                  <c:v>9.023354564755906E-3</c:v>
                </c:pt>
                <c:pt idx="247">
                  <c:v>7.9681274900389627E-4</c:v>
                </c:pt>
                <c:pt idx="248">
                  <c:v>6.9537309441027673E-3</c:v>
                </c:pt>
                <c:pt idx="249">
                  <c:v>-4.2609853528628536E-3</c:v>
                </c:pt>
                <c:pt idx="250">
                  <c:v>5.6239957150508594E-3</c:v>
                </c:pt>
                <c:pt idx="251">
                  <c:v>1.0418076038425105E-2</c:v>
                </c:pt>
                <c:pt idx="252">
                  <c:v>1.7619951206288831E-3</c:v>
                </c:pt>
                <c:pt idx="253">
                  <c:v>-1.0063061854286888E-2</c:v>
                </c:pt>
                <c:pt idx="254">
                  <c:v>1.6364380199099974E-2</c:v>
                </c:pt>
                <c:pt idx="255">
                  <c:v>-2.2527326046387578E-2</c:v>
                </c:pt>
                <c:pt idx="256">
                  <c:v>9.9623047926763394E-3</c:v>
                </c:pt>
                <c:pt idx="257">
                  <c:v>6.7358210965915311E-4</c:v>
                </c:pt>
                <c:pt idx="258">
                  <c:v>-1.643036968331783E-2</c:v>
                </c:pt>
                <c:pt idx="259">
                  <c:v>2.3907557444547475E-3</c:v>
                </c:pt>
                <c:pt idx="260">
                  <c:v>9.6553573823253414E-3</c:v>
                </c:pt>
                <c:pt idx="261">
                  <c:v>7.2943401323788022E-3</c:v>
                </c:pt>
                <c:pt idx="262">
                  <c:v>4.054054054053007E-4</c:v>
                </c:pt>
                <c:pt idx="263">
                  <c:v>1.0101010101010201E-2</c:v>
                </c:pt>
                <c:pt idx="264">
                  <c:v>-3.9428959891231541E-3</c:v>
                </c:pt>
                <c:pt idx="265">
                  <c:v>1.5323025952512516E-2</c:v>
                </c:pt>
                <c:pt idx="266">
                  <c:v>1.65929203539817E-3</c:v>
                </c:pt>
                <c:pt idx="267">
                  <c:v>5.9813604117401791E-3</c:v>
                </c:pt>
                <c:pt idx="268">
                  <c:v>-5.3956834532373687E-3</c:v>
                </c:pt>
                <c:pt idx="269">
                  <c:v>4.7261606894634153E-3</c:v>
                </c:pt>
                <c:pt idx="270">
                  <c:v>3.0954428202923503E-2</c:v>
                </c:pt>
                <c:pt idx="271">
                  <c:v>0</c:v>
                </c:pt>
                <c:pt idx="272">
                  <c:v>7.0717275220088735E-3</c:v>
                </c:pt>
                <c:pt idx="273">
                  <c:v>-1.7288575133265476E-3</c:v>
                </c:pt>
                <c:pt idx="274">
                  <c:v>5.359212050984925E-3</c:v>
                </c:pt>
                <c:pt idx="275">
                  <c:v>2.4684187599826267E-3</c:v>
                </c:pt>
                <c:pt idx="276">
                  <c:v>-3.328509406657102E-3</c:v>
                </c:pt>
                <c:pt idx="277">
                  <c:v>2.7662105889351567E-2</c:v>
                </c:pt>
                <c:pt idx="278">
                  <c:v>-1.4365288771621205E-2</c:v>
                </c:pt>
                <c:pt idx="279">
                  <c:v>-9.725649586297019E-3</c:v>
                </c:pt>
                <c:pt idx="280">
                  <c:v>-4.4123768558346002E-2</c:v>
                </c:pt>
                <c:pt idx="281">
                  <c:v>-3.919477403012938E-2</c:v>
                </c:pt>
                <c:pt idx="282">
                  <c:v>-1.2376563528637185E-2</c:v>
                </c:pt>
                <c:pt idx="283">
                  <c:v>3.5446489434219464E-2</c:v>
                </c:pt>
                <c:pt idx="284">
                  <c:v>-9.9878526116884657E-3</c:v>
                </c:pt>
                <c:pt idx="285">
                  <c:v>1.3515339910798469E-3</c:v>
                </c:pt>
                <c:pt idx="286">
                  <c:v>-6.8456375838926381E-3</c:v>
                </c:pt>
                <c:pt idx="287">
                  <c:v>-5.0747863247863588E-3</c:v>
                </c:pt>
                <c:pt idx="288">
                  <c:v>7.8061911170929634E-3</c:v>
                </c:pt>
                <c:pt idx="289">
                  <c:v>1.9204389574759902E-2</c:v>
                </c:pt>
                <c:pt idx="290">
                  <c:v>-6.1349693251533648E-3</c:v>
                </c:pt>
                <c:pt idx="291">
                  <c:v>5.3453947368420638E-3</c:v>
                </c:pt>
                <c:pt idx="292">
                  <c:v>6.9003588186585451E-3</c:v>
                </c:pt>
                <c:pt idx="293">
                  <c:v>4.1574279379157772E-3</c:v>
                </c:pt>
                <c:pt idx="294">
                  <c:v>-3.1772344246442448E-3</c:v>
                </c:pt>
                <c:pt idx="295">
                  <c:v>7.9365079365078667E-3</c:v>
                </c:pt>
                <c:pt idx="296">
                  <c:v>4.6160302140159969E-3</c:v>
                </c:pt>
                <c:pt idx="297">
                  <c:v>6.0512243174782087E-3</c:v>
                </c:pt>
                <c:pt idx="298">
                  <c:v>-3.6455412226584129E-3</c:v>
                </c:pt>
                <c:pt idx="299">
                  <c:v>4.648542048175725E-3</c:v>
                </c:pt>
              </c:numCache>
            </c:numRef>
          </c:xVal>
          <c:yVal>
            <c:numRef>
              <c:f>'corr esp INT-VOLKS'!$C$2:$C$301</c:f>
              <c:numCache>
                <c:formatCode>0.00%</c:formatCode>
                <c:ptCount val="300"/>
                <c:pt idx="0">
                  <c:v>-5.8139534883721753E-3</c:v>
                </c:pt>
                <c:pt idx="1">
                  <c:v>-4.8216007714561235E-3</c:v>
                </c:pt>
                <c:pt idx="2">
                  <c:v>-7.6555023923444701E-3</c:v>
                </c:pt>
                <c:pt idx="3">
                  <c:v>3.8424591738713326E-3</c:v>
                </c:pt>
                <c:pt idx="4">
                  <c:v>-5.730659025788047E-3</c:v>
                </c:pt>
                <c:pt idx="5">
                  <c:v>1.3552758954501507E-2</c:v>
                </c:pt>
                <c:pt idx="6">
                  <c:v>-7.6849183477425281E-3</c:v>
                </c:pt>
                <c:pt idx="7">
                  <c:v>1.4619883040935673E-2</c:v>
                </c:pt>
                <c:pt idx="8">
                  <c:v>1.9880715705765408E-2</c:v>
                </c:pt>
                <c:pt idx="9">
                  <c:v>-1.2757605495584017E-2</c:v>
                </c:pt>
                <c:pt idx="10">
                  <c:v>1.49402390438247E-2</c:v>
                </c:pt>
                <c:pt idx="11">
                  <c:v>-5.9405940594058843E-3</c:v>
                </c:pt>
                <c:pt idx="12">
                  <c:v>0.01</c:v>
                </c:pt>
                <c:pt idx="13">
                  <c:v>9.5911155981827645E-3</c:v>
                </c:pt>
                <c:pt idx="14">
                  <c:v>2.1134020618556671E-2</c:v>
                </c:pt>
                <c:pt idx="15">
                  <c:v>8.8403536141445065E-3</c:v>
                </c:pt>
                <c:pt idx="16">
                  <c:v>2.0700636942675189E-2</c:v>
                </c:pt>
                <c:pt idx="17">
                  <c:v>1.7828200972447389E-2</c:v>
                </c:pt>
                <c:pt idx="18">
                  <c:v>7.0729053318823879E-3</c:v>
                </c:pt>
                <c:pt idx="19">
                  <c:v>6.5717415115006412E-3</c:v>
                </c:pt>
                <c:pt idx="20">
                  <c:v>-3.8947368421052661E-2</c:v>
                </c:pt>
                <c:pt idx="21">
                  <c:v>0</c:v>
                </c:pt>
                <c:pt idx="22">
                  <c:v>-2.313624678663239E-2</c:v>
                </c:pt>
                <c:pt idx="23">
                  <c:v>-2.2121669180492739E-2</c:v>
                </c:pt>
                <c:pt idx="24">
                  <c:v>-3.0701754385964831E-2</c:v>
                </c:pt>
                <c:pt idx="25">
                  <c:v>4.6404895461499208E-2</c:v>
                </c:pt>
                <c:pt idx="26">
                  <c:v>5.1020408163262405E-4</c:v>
                </c:pt>
                <c:pt idx="27">
                  <c:v>5.4330285099515839E-2</c:v>
                </c:pt>
                <c:pt idx="28">
                  <c:v>1.6163793103448889E-3</c:v>
                </c:pt>
                <c:pt idx="29">
                  <c:v>2.1598272138229251E-3</c:v>
                </c:pt>
                <c:pt idx="30">
                  <c:v>-6.4377682403434387E-3</c:v>
                </c:pt>
                <c:pt idx="31">
                  <c:v>4.3103448275862684E-3</c:v>
                </c:pt>
                <c:pt idx="32">
                  <c:v>-3.0303030303030363E-2</c:v>
                </c:pt>
                <c:pt idx="33">
                  <c:v>-2.0855057351408012E-3</c:v>
                </c:pt>
                <c:pt idx="34">
                  <c:v>-1.1340206185566951E-2</c:v>
                </c:pt>
                <c:pt idx="35">
                  <c:v>-2.5706940874035988E-3</c:v>
                </c:pt>
                <c:pt idx="36">
                  <c:v>2.3145712782745954E-2</c:v>
                </c:pt>
                <c:pt idx="37">
                  <c:v>1.7665952890792199E-2</c:v>
                </c:pt>
                <c:pt idx="38">
                  <c:v>7.0080862533693335E-3</c:v>
                </c:pt>
                <c:pt idx="39">
                  <c:v>-3.7593984962405406E-3</c:v>
                </c:pt>
                <c:pt idx="40">
                  <c:v>-1.2725344644750825E-2</c:v>
                </c:pt>
                <c:pt idx="41">
                  <c:v>2.6581605528973951E-3</c:v>
                </c:pt>
                <c:pt idx="42">
                  <c:v>3.4084661902143973E-2</c:v>
                </c:pt>
                <c:pt idx="43">
                  <c:v>-1.2486427795873958E-2</c:v>
                </c:pt>
                <c:pt idx="44">
                  <c:v>1.0976948408342482E-2</c:v>
                </c:pt>
                <c:pt idx="45">
                  <c:v>8.3010514665190927E-3</c:v>
                </c:pt>
                <c:pt idx="46">
                  <c:v>-1.8468223791417739E-2</c:v>
                </c:pt>
                <c:pt idx="47">
                  <c:v>-1.0851871947911939E-3</c:v>
                </c:pt>
                <c:pt idx="48">
                  <c:v>3.5393258426966355E-2</c:v>
                </c:pt>
                <c:pt idx="49">
                  <c:v>-3.3594624860022078E-3</c:v>
                </c:pt>
                <c:pt idx="50">
                  <c:v>7.9006772009029679E-3</c:v>
                </c:pt>
                <c:pt idx="51">
                  <c:v>-1.3912075681691709E-2</c:v>
                </c:pt>
                <c:pt idx="52">
                  <c:v>4.4717719396309835E-3</c:v>
                </c:pt>
                <c:pt idx="53">
                  <c:v>-1.4325068870523384E-2</c:v>
                </c:pt>
                <c:pt idx="54">
                  <c:v>-1.1007154650522215E-3</c:v>
                </c:pt>
                <c:pt idx="55">
                  <c:v>-2.1540118470651591E-2</c:v>
                </c:pt>
                <c:pt idx="56">
                  <c:v>-3.220611916264212E-3</c:v>
                </c:pt>
                <c:pt idx="57">
                  <c:v>-6.9296375266523613E-3</c:v>
                </c:pt>
                <c:pt idx="58">
                  <c:v>4.8205677557579315E-3</c:v>
                </c:pt>
                <c:pt idx="59">
                  <c:v>1.6094420600857454E-3</c:v>
                </c:pt>
                <c:pt idx="60">
                  <c:v>-1.6358839050131895E-2</c:v>
                </c:pt>
                <c:pt idx="61">
                  <c:v>-7.3336825563122352E-3</c:v>
                </c:pt>
                <c:pt idx="62">
                  <c:v>7.9197465681098197E-3</c:v>
                </c:pt>
                <c:pt idx="63">
                  <c:v>5.282620179608786E-4</c:v>
                </c:pt>
                <c:pt idx="64">
                  <c:v>-2.9230769230769171E-2</c:v>
                </c:pt>
                <c:pt idx="65">
                  <c:v>0</c:v>
                </c:pt>
                <c:pt idx="66">
                  <c:v>-1.3657056145675209E-2</c:v>
                </c:pt>
                <c:pt idx="67">
                  <c:v>1.6975308641975221E-2</c:v>
                </c:pt>
                <c:pt idx="68">
                  <c:v>5.170630816959669E-3</c:v>
                </c:pt>
                <c:pt idx="69">
                  <c:v>7.8165711307972893E-3</c:v>
                </c:pt>
                <c:pt idx="70">
                  <c:v>-2.9828109201213374E-2</c:v>
                </c:pt>
                <c:pt idx="71">
                  <c:v>-1.49402390438247E-2</c:v>
                </c:pt>
                <c:pt idx="72">
                  <c:v>-5.9405940594058843E-3</c:v>
                </c:pt>
                <c:pt idx="73">
                  <c:v>0</c:v>
                </c:pt>
                <c:pt idx="74">
                  <c:v>-2.5096525096525043E-2</c:v>
                </c:pt>
                <c:pt idx="75">
                  <c:v>-1.5209125475285253E-2</c:v>
                </c:pt>
                <c:pt idx="76">
                  <c:v>-1.0348071495766645E-2</c:v>
                </c:pt>
                <c:pt idx="77">
                  <c:v>-5.6127221702526519E-3</c:v>
                </c:pt>
                <c:pt idx="78">
                  <c:v>1.1352885525070982E-2</c:v>
                </c:pt>
                <c:pt idx="79">
                  <c:v>3.5259549461312524E-2</c:v>
                </c:pt>
                <c:pt idx="80">
                  <c:v>6.9033530571990988E-3</c:v>
                </c:pt>
                <c:pt idx="81">
                  <c:v>3.2586558044806542E-2</c:v>
                </c:pt>
                <c:pt idx="82">
                  <c:v>-1.0172939979653543E-3</c:v>
                </c:pt>
                <c:pt idx="83">
                  <c:v>-9.0725806451613482E-3</c:v>
                </c:pt>
                <c:pt idx="84">
                  <c:v>-1.5098137896325263E-3</c:v>
                </c:pt>
                <c:pt idx="85">
                  <c:v>1.2742099898063202E-2</c:v>
                </c:pt>
                <c:pt idx="86">
                  <c:v>0</c:v>
                </c:pt>
                <c:pt idx="87">
                  <c:v>-2.5819265143992139E-2</c:v>
                </c:pt>
                <c:pt idx="88">
                  <c:v>1.8200202224469129E-2</c:v>
                </c:pt>
                <c:pt idx="89">
                  <c:v>-1.8849206349206265E-2</c:v>
                </c:pt>
                <c:pt idx="90">
                  <c:v>1.1540391369794194E-2</c:v>
                </c:pt>
                <c:pt idx="91">
                  <c:v>2.679031427099442E-2</c:v>
                </c:pt>
                <c:pt idx="92">
                  <c:v>2.050473186119877E-2</c:v>
                </c:pt>
                <c:pt idx="93">
                  <c:v>3.2013022246337369E-2</c:v>
                </c:pt>
                <c:pt idx="94">
                  <c:v>0</c:v>
                </c:pt>
                <c:pt idx="95">
                  <c:v>0</c:v>
                </c:pt>
                <c:pt idx="96">
                  <c:v>2.048726467331128E-2</c:v>
                </c:pt>
                <c:pt idx="97">
                  <c:v>-2.3255813953488434E-2</c:v>
                </c:pt>
                <c:pt idx="98">
                  <c:v>1.9856591285162681E-2</c:v>
                </c:pt>
                <c:pt idx="99">
                  <c:v>2.1408450704225417E-2</c:v>
                </c:pt>
                <c:pt idx="100">
                  <c:v>-2.8089887640449437E-3</c:v>
                </c:pt>
                <c:pt idx="101">
                  <c:v>-4.3010752688172046E-2</c:v>
                </c:pt>
                <c:pt idx="102">
                  <c:v>8.202443280977309E-2</c:v>
                </c:pt>
                <c:pt idx="103">
                  <c:v>-4.4469149527515288E-2</c:v>
                </c:pt>
                <c:pt idx="104">
                  <c:v>-3.3240997229916584E-3</c:v>
                </c:pt>
                <c:pt idx="105">
                  <c:v>-2.6954177897574125E-2</c:v>
                </c:pt>
                <c:pt idx="106">
                  <c:v>-3.9357845675815614E-2</c:v>
                </c:pt>
                <c:pt idx="107">
                  <c:v>-2.5826446280991736E-3</c:v>
                </c:pt>
                <c:pt idx="108">
                  <c:v>8.8587806149035362E-3</c:v>
                </c:pt>
                <c:pt idx="109">
                  <c:v>-3.8095238095238064E-2</c:v>
                </c:pt>
                <c:pt idx="110">
                  <c:v>-2.3972602739726054E-2</c:v>
                </c:pt>
                <c:pt idx="111">
                  <c:v>1.9607843137255179E-3</c:v>
                </c:pt>
                <c:pt idx="112">
                  <c:v>-2.8571428571428571E-2</c:v>
                </c:pt>
                <c:pt idx="113">
                  <c:v>4.7846889952153108E-3</c:v>
                </c:pt>
                <c:pt idx="114">
                  <c:v>1.6536964980544775E-2</c:v>
                </c:pt>
                <c:pt idx="115">
                  <c:v>-2.0019065776930491E-2</c:v>
                </c:pt>
                <c:pt idx="116">
                  <c:v>-3.9377289377289348E-2</c:v>
                </c:pt>
                <c:pt idx="117">
                  <c:v>-3.0195381882770798E-2</c:v>
                </c:pt>
                <c:pt idx="118">
                  <c:v>1.258992805755388E-2</c:v>
                </c:pt>
                <c:pt idx="119">
                  <c:v>1.0909090909090934E-2</c:v>
                </c:pt>
                <c:pt idx="120">
                  <c:v>-1.8148820326679023E-3</c:v>
                </c:pt>
                <c:pt idx="121">
                  <c:v>-1.342882721575649E-2</c:v>
                </c:pt>
                <c:pt idx="122">
                  <c:v>-6.2277580071174628E-3</c:v>
                </c:pt>
                <c:pt idx="123">
                  <c:v>9.8831985624439223E-3</c:v>
                </c:pt>
                <c:pt idx="124">
                  <c:v>-6.2500000000000255E-3</c:v>
                </c:pt>
                <c:pt idx="125">
                  <c:v>-4.4444444444444444E-3</c:v>
                </c:pt>
                <c:pt idx="126">
                  <c:v>2.9277218664226924E-2</c:v>
                </c:pt>
                <c:pt idx="127">
                  <c:v>2.8222013170272814E-2</c:v>
                </c:pt>
                <c:pt idx="128">
                  <c:v>-5.6787932564330131E-2</c:v>
                </c:pt>
                <c:pt idx="129">
                  <c:v>4.837209302325584E-2</c:v>
                </c:pt>
                <c:pt idx="130">
                  <c:v>9.3896713615023476E-3</c:v>
                </c:pt>
                <c:pt idx="131">
                  <c:v>-6.5298507462686834E-3</c:v>
                </c:pt>
                <c:pt idx="132">
                  <c:v>-1.5610651974288363E-2</c:v>
                </c:pt>
                <c:pt idx="133">
                  <c:v>3.8131553860819824E-2</c:v>
                </c:pt>
                <c:pt idx="134">
                  <c:v>2.8431372549019663E-2</c:v>
                </c:pt>
                <c:pt idx="135">
                  <c:v>0</c:v>
                </c:pt>
                <c:pt idx="136">
                  <c:v>4.9261083743842365E-3</c:v>
                </c:pt>
                <c:pt idx="137">
                  <c:v>-2.6845637583892593E-2</c:v>
                </c:pt>
                <c:pt idx="138">
                  <c:v>9.5969289827249821E-4</c:v>
                </c:pt>
                <c:pt idx="139">
                  <c:v>-2.8708133971291593E-3</c:v>
                </c:pt>
                <c:pt idx="140">
                  <c:v>2.2504892367906038E-2</c:v>
                </c:pt>
                <c:pt idx="141">
                  <c:v>5.6876938986556359E-2</c:v>
                </c:pt>
                <c:pt idx="142">
                  <c:v>7.8165711307972893E-3</c:v>
                </c:pt>
                <c:pt idx="143">
                  <c:v>-1.3874614594038997E-2</c:v>
                </c:pt>
                <c:pt idx="144">
                  <c:v>-1.5392508978964155E-3</c:v>
                </c:pt>
                <c:pt idx="145">
                  <c:v>-6.119326874043797E-3</c:v>
                </c:pt>
                <c:pt idx="146">
                  <c:v>3.5921817221341697E-2</c:v>
                </c:pt>
                <c:pt idx="147">
                  <c:v>-2.4226804123711282E-2</c:v>
                </c:pt>
                <c:pt idx="148">
                  <c:v>-5.1282051282051282E-3</c:v>
                </c:pt>
                <c:pt idx="149">
                  <c:v>-3.8461538461538512E-2</c:v>
                </c:pt>
                <c:pt idx="150">
                  <c:v>9.9601593625498006E-3</c:v>
                </c:pt>
                <c:pt idx="151">
                  <c:v>-3.9682539682538839E-3</c:v>
                </c:pt>
                <c:pt idx="152">
                  <c:v>-1.1764705882352969E-2</c:v>
                </c:pt>
                <c:pt idx="153">
                  <c:v>-9.7943192948084538E-4</c:v>
                </c:pt>
                <c:pt idx="154">
                  <c:v>2.1510755377688758E-2</c:v>
                </c:pt>
                <c:pt idx="155">
                  <c:v>1.6268429079817067E-2</c:v>
                </c:pt>
                <c:pt idx="156">
                  <c:v>1.7589239524055753E-2</c:v>
                </c:pt>
                <c:pt idx="157">
                  <c:v>-6.6803699897224206E-3</c:v>
                </c:pt>
                <c:pt idx="158">
                  <c:v>1.0384215991692628E-2</c:v>
                </c:pt>
                <c:pt idx="159">
                  <c:v>1.3150973172014729E-2</c:v>
                </c:pt>
                <c:pt idx="160">
                  <c:v>5.2631578947365427E-4</c:v>
                </c:pt>
                <c:pt idx="161">
                  <c:v>-1.0515247108306449E-3</c:v>
                </c:pt>
                <c:pt idx="162">
                  <c:v>1.3319126265316996E-2</c:v>
                </c:pt>
                <c:pt idx="163">
                  <c:v>6.4343163538873385E-3</c:v>
                </c:pt>
                <c:pt idx="164">
                  <c:v>8.1081081081081086E-3</c:v>
                </c:pt>
                <c:pt idx="165">
                  <c:v>5.9815116911364563E-3</c:v>
                </c:pt>
                <c:pt idx="166">
                  <c:v>4.3691971600219081E-3</c:v>
                </c:pt>
                <c:pt idx="167">
                  <c:v>-4.8913043478261177E-3</c:v>
                </c:pt>
                <c:pt idx="168">
                  <c:v>5.4644808743169399E-3</c:v>
                </c:pt>
                <c:pt idx="169">
                  <c:v>3.6827195467422094E-2</c:v>
                </c:pt>
                <c:pt idx="170">
                  <c:v>-1.3415315818893268E-2</c:v>
                </c:pt>
                <c:pt idx="171">
                  <c:v>-2.3471615720523926E-2</c:v>
                </c:pt>
                <c:pt idx="172">
                  <c:v>0</c:v>
                </c:pt>
                <c:pt idx="173">
                  <c:v>0</c:v>
                </c:pt>
                <c:pt idx="174">
                  <c:v>4.9369171695006981E-3</c:v>
                </c:pt>
                <c:pt idx="175">
                  <c:v>2.5886325267304576E-2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-3.3713974986405749E-2</c:v>
                </c:pt>
                <c:pt idx="180">
                  <c:v>3.2565974171813651E-2</c:v>
                </c:pt>
                <c:pt idx="181">
                  <c:v>-4.4717719396311422E-3</c:v>
                </c:pt>
                <c:pt idx="182">
                  <c:v>1.2450481041313056E-2</c:v>
                </c:pt>
                <c:pt idx="183">
                  <c:v>-4.5070422535211912E-3</c:v>
                </c:pt>
                <c:pt idx="184">
                  <c:v>-5.6022408963585435E-3</c:v>
                </c:pt>
                <c:pt idx="185">
                  <c:v>-1.5444015444015505E-2</c:v>
                </c:pt>
                <c:pt idx="186">
                  <c:v>1.3982102908277404E-2</c:v>
                </c:pt>
                <c:pt idx="187">
                  <c:v>9.029345372460626E-3</c:v>
                </c:pt>
                <c:pt idx="188">
                  <c:v>1.315037164093758E-2</c:v>
                </c:pt>
                <c:pt idx="189">
                  <c:v>1.156737998843262E-2</c:v>
                </c:pt>
                <c:pt idx="190">
                  <c:v>1.1702750146284377E-2</c:v>
                </c:pt>
                <c:pt idx="191">
                  <c:v>4.1128084606346484E-3</c:v>
                </c:pt>
                <c:pt idx="192">
                  <c:v>2.6537997587454627E-2</c:v>
                </c:pt>
                <c:pt idx="193">
                  <c:v>-8.9659294680215183E-3</c:v>
                </c:pt>
                <c:pt idx="194">
                  <c:v>7.2245635159543476E-3</c:v>
                </c:pt>
                <c:pt idx="195">
                  <c:v>-5.9844404548174751E-3</c:v>
                </c:pt>
                <c:pt idx="196">
                  <c:v>1.8902439024390209E-2</c:v>
                </c:pt>
                <c:pt idx="197">
                  <c:v>-1.6196760647870359E-2</c:v>
                </c:pt>
                <c:pt idx="198">
                  <c:v>-3.0250145433391606E-2</c:v>
                </c:pt>
                <c:pt idx="199">
                  <c:v>1.4757969303423848E-2</c:v>
                </c:pt>
                <c:pt idx="200">
                  <c:v>1.9253910950661958E-2</c:v>
                </c:pt>
                <c:pt idx="201">
                  <c:v>-1.6568047337278173E-2</c:v>
                </c:pt>
                <c:pt idx="202">
                  <c:v>-8.7976539589442824E-3</c:v>
                </c:pt>
                <c:pt idx="203">
                  <c:v>-1.7291066282420751E-2</c:v>
                </c:pt>
                <c:pt idx="204">
                  <c:v>-1.7261219792866016E-3</c:v>
                </c:pt>
                <c:pt idx="205">
                  <c:v>6.3694267515924888E-3</c:v>
                </c:pt>
                <c:pt idx="206">
                  <c:v>1.0532475131655838E-2</c:v>
                </c:pt>
                <c:pt idx="207">
                  <c:v>-2.2870211549456832E-2</c:v>
                </c:pt>
                <c:pt idx="208">
                  <c:v>-1.1422044545973081E-3</c:v>
                </c:pt>
                <c:pt idx="209">
                  <c:v>-1.1409013120366061E-3</c:v>
                </c:pt>
                <c:pt idx="210">
                  <c:v>-2.9883785279468607E-2</c:v>
                </c:pt>
                <c:pt idx="211">
                  <c:v>4.8752176436447921E-2</c:v>
                </c:pt>
                <c:pt idx="212">
                  <c:v>-5.3816584294343675E-2</c:v>
                </c:pt>
                <c:pt idx="213">
                  <c:v>-6.004366812227044E-3</c:v>
                </c:pt>
                <c:pt idx="214">
                  <c:v>1.092896174863326E-3</c:v>
                </c:pt>
                <c:pt idx="215">
                  <c:v>-5.9750135795762866E-3</c:v>
                </c:pt>
                <c:pt idx="216">
                  <c:v>-1.6559829059829029E-2</c:v>
                </c:pt>
                <c:pt idx="217">
                  <c:v>5.9108006448145853E-3</c:v>
                </c:pt>
                <c:pt idx="218">
                  <c:v>-3.2744282744282802E-2</c:v>
                </c:pt>
                <c:pt idx="219">
                  <c:v>-1.1813045711350709E-2</c:v>
                </c:pt>
                <c:pt idx="220">
                  <c:v>-4.0920716112532547E-3</c:v>
                </c:pt>
                <c:pt idx="221">
                  <c:v>1.7699115044247819E-2</c:v>
                </c:pt>
                <c:pt idx="222">
                  <c:v>6.2860136196961165E-3</c:v>
                </c:pt>
                <c:pt idx="223">
                  <c:v>5.2410901467502262E-4</c:v>
                </c:pt>
                <c:pt idx="224">
                  <c:v>-5.7321521625846496E-3</c:v>
                </c:pt>
                <c:pt idx="225">
                  <c:v>1.1597258829731245E-2</c:v>
                </c:pt>
                <c:pt idx="226">
                  <c:v>-4.1994750656168577E-3</c:v>
                </c:pt>
                <c:pt idx="227">
                  <c:v>-5.2219321148825066E-3</c:v>
                </c:pt>
                <c:pt idx="228">
                  <c:v>-1.1867905056759604E-2</c:v>
                </c:pt>
                <c:pt idx="229">
                  <c:v>-4.1109969167522249E-3</c:v>
                </c:pt>
                <c:pt idx="230">
                  <c:v>-9.6692111959287824E-3</c:v>
                </c:pt>
                <c:pt idx="231">
                  <c:v>-4.0547389761784658E-3</c:v>
                </c:pt>
                <c:pt idx="232">
                  <c:v>1.6486347243688908E-2</c:v>
                </c:pt>
                <c:pt idx="233">
                  <c:v>-1.6717325227963584E-2</c:v>
                </c:pt>
                <c:pt idx="234">
                  <c:v>-1.0121457489877968E-3</c:v>
                </c:pt>
                <c:pt idx="235">
                  <c:v>2.4364955935717927E-2</c:v>
                </c:pt>
                <c:pt idx="236">
                  <c:v>-1.5313935681470138E-2</c:v>
                </c:pt>
                <c:pt idx="237">
                  <c:v>-1.3595166163141936E-2</c:v>
                </c:pt>
                <c:pt idx="238">
                  <c:v>-9.9700897308075773E-3</c:v>
                </c:pt>
                <c:pt idx="239">
                  <c:v>-7.9129574678535822E-3</c:v>
                </c:pt>
                <c:pt idx="240">
                  <c:v>-5.8997050147493466E-3</c:v>
                </c:pt>
                <c:pt idx="241">
                  <c:v>2.0572002007024557E-2</c:v>
                </c:pt>
                <c:pt idx="242">
                  <c:v>-4.4955044955043823E-3</c:v>
                </c:pt>
                <c:pt idx="243">
                  <c:v>2.2471910112359432E-2</c:v>
                </c:pt>
                <c:pt idx="244">
                  <c:v>8.7583719732097741E-3</c:v>
                </c:pt>
                <c:pt idx="245">
                  <c:v>-3.0469530469530444E-2</c:v>
                </c:pt>
                <c:pt idx="246">
                  <c:v>1.6759776536312762E-2</c:v>
                </c:pt>
                <c:pt idx="247">
                  <c:v>-5.053057099545225E-3</c:v>
                </c:pt>
                <c:pt idx="248">
                  <c:v>1.4871794871794901E-2</c:v>
                </c:pt>
                <c:pt idx="249">
                  <c:v>-1.5648662291771805E-2</c:v>
                </c:pt>
                <c:pt idx="250">
                  <c:v>3.5546262415054798E-2</c:v>
                </c:pt>
                <c:pt idx="251">
                  <c:v>8.9662447257384866E-3</c:v>
                </c:pt>
                <c:pt idx="252">
                  <c:v>1.8259935553168669E-2</c:v>
                </c:pt>
                <c:pt idx="253">
                  <c:v>-4.2673521850899801E-2</c:v>
                </c:pt>
                <c:pt idx="254">
                  <c:v>2.0607934054611317E-3</c:v>
                </c:pt>
                <c:pt idx="255">
                  <c:v>-5.2246093750000083E-2</c:v>
                </c:pt>
                <c:pt idx="256">
                  <c:v>1.7892644135188981E-2</c:v>
                </c:pt>
                <c:pt idx="257">
                  <c:v>-2.2351797862002053E-2</c:v>
                </c:pt>
                <c:pt idx="258">
                  <c:v>0</c:v>
                </c:pt>
                <c:pt idx="259">
                  <c:v>1.3793103448275917E-2</c:v>
                </c:pt>
                <c:pt idx="260">
                  <c:v>-1.6472868217054289E-2</c:v>
                </c:pt>
                <c:pt idx="261">
                  <c:v>0</c:v>
                </c:pt>
                <c:pt idx="262">
                  <c:v>-1.6205910390848455E-2</c:v>
                </c:pt>
                <c:pt idx="263">
                  <c:v>-6.6287878787877714E-3</c:v>
                </c:pt>
                <c:pt idx="264">
                  <c:v>2.8490028490028223E-3</c:v>
                </c:pt>
                <c:pt idx="265">
                  <c:v>1.4450867052023121E-2</c:v>
                </c:pt>
                <c:pt idx="266">
                  <c:v>-1.2369172216936225E-2</c:v>
                </c:pt>
                <c:pt idx="267">
                  <c:v>2.0388349514563052E-2</c:v>
                </c:pt>
                <c:pt idx="268">
                  <c:v>-1.2464046021092974E-2</c:v>
                </c:pt>
                <c:pt idx="269">
                  <c:v>2.9615004935834157E-2</c:v>
                </c:pt>
                <c:pt idx="270">
                  <c:v>3.9643211100098257E-3</c:v>
                </c:pt>
                <c:pt idx="271">
                  <c:v>2.073849266565515E-2</c:v>
                </c:pt>
                <c:pt idx="272">
                  <c:v>-1.0015022533800702E-2</c:v>
                </c:pt>
                <c:pt idx="273">
                  <c:v>-8.4409136047667171E-3</c:v>
                </c:pt>
                <c:pt idx="274">
                  <c:v>-9.8328416912487702E-3</c:v>
                </c:pt>
                <c:pt idx="275">
                  <c:v>-7.80487804878046E-3</c:v>
                </c:pt>
                <c:pt idx="276">
                  <c:v>-5.8195926285159487E-3</c:v>
                </c:pt>
                <c:pt idx="277">
                  <c:v>2.5870646766169098E-2</c:v>
                </c:pt>
                <c:pt idx="278">
                  <c:v>-8.8757396449704699E-3</c:v>
                </c:pt>
                <c:pt idx="279">
                  <c:v>-2.7804410354745845E-2</c:v>
                </c:pt>
                <c:pt idx="280">
                  <c:v>-1.5108593012275812E-2</c:v>
                </c:pt>
                <c:pt idx="281">
                  <c:v>-2.8440366972477014E-2</c:v>
                </c:pt>
                <c:pt idx="282">
                  <c:v>-8.1892629663330805E-3</c:v>
                </c:pt>
                <c:pt idx="283">
                  <c:v>-9.0909090909085737E-4</c:v>
                </c:pt>
                <c:pt idx="284">
                  <c:v>-5.4249547920433485E-3</c:v>
                </c:pt>
                <c:pt idx="285">
                  <c:v>-4.5004500450045006E-3</c:v>
                </c:pt>
                <c:pt idx="286">
                  <c:v>4.5207956600361665E-3</c:v>
                </c:pt>
                <c:pt idx="287">
                  <c:v>9.049773755655594E-4</c:v>
                </c:pt>
                <c:pt idx="288">
                  <c:v>-1.6028495102404249E-2</c:v>
                </c:pt>
                <c:pt idx="289">
                  <c:v>8.9847259658580418E-3</c:v>
                </c:pt>
                <c:pt idx="290">
                  <c:v>-2.5394045534150662E-2</c:v>
                </c:pt>
                <c:pt idx="291">
                  <c:v>1.151461470327721E-2</c:v>
                </c:pt>
                <c:pt idx="292">
                  <c:v>-6.1619718309858153E-3</c:v>
                </c:pt>
                <c:pt idx="293">
                  <c:v>-1.3032145960034753E-2</c:v>
                </c:pt>
                <c:pt idx="294">
                  <c:v>9.6491228070174941E-3</c:v>
                </c:pt>
                <c:pt idx="295">
                  <c:v>2.638522427440608E-3</c:v>
                </c:pt>
                <c:pt idx="296">
                  <c:v>2.6455026455026202E-3</c:v>
                </c:pt>
                <c:pt idx="297">
                  <c:v>2.1621621621621671E-2</c:v>
                </c:pt>
                <c:pt idx="298">
                  <c:v>-1.7699115044247787E-2</c:v>
                </c:pt>
                <c:pt idx="299">
                  <c:v>1.7730496453900962E-3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DC-433C-B4CF-3D34F8193679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5080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 esp INT-VOLKS'!$B$2:$B$31</c:f>
              <c:numCache>
                <c:formatCode>0.00%</c:formatCode>
                <c:ptCount val="30"/>
                <c:pt idx="0">
                  <c:v>-6.2858199297466831E-3</c:v>
                </c:pt>
                <c:pt idx="1">
                  <c:v>3.8975501113585574E-3</c:v>
                </c:pt>
                <c:pt idx="2">
                  <c:v>-2.5325615050651173E-2</c:v>
                </c:pt>
                <c:pt idx="3">
                  <c:v>-1.8988464951197909E-2</c:v>
                </c:pt>
                <c:pt idx="4">
                  <c:v>-1.2406947890819852E-3</c:v>
                </c:pt>
                <c:pt idx="5">
                  <c:v>5.8834016758781181E-3</c:v>
                </c:pt>
                <c:pt idx="6">
                  <c:v>6.4597164902206322E-3</c:v>
                </c:pt>
                <c:pt idx="7">
                  <c:v>-5.7091882247992908E-3</c:v>
                </c:pt>
                <c:pt idx="8">
                  <c:v>2.1133175441792777E-2</c:v>
                </c:pt>
                <c:pt idx="9">
                  <c:v>-3.6304229442730915E-3</c:v>
                </c:pt>
                <c:pt idx="10">
                  <c:v>0</c:v>
                </c:pt>
                <c:pt idx="11">
                  <c:v>1.4548802946593118E-2</c:v>
                </c:pt>
                <c:pt idx="12">
                  <c:v>1.6282987085906746E-2</c:v>
                </c:pt>
                <c:pt idx="13">
                  <c:v>3.3802816901408062E-3</c:v>
                </c:pt>
                <c:pt idx="14">
                  <c:v>-2.061469265367339E-3</c:v>
                </c:pt>
                <c:pt idx="15">
                  <c:v>1.4834537847090204E-2</c:v>
                </c:pt>
                <c:pt idx="16">
                  <c:v>1.6431471099941999E-2</c:v>
                </c:pt>
                <c:pt idx="17">
                  <c:v>7.9890880748247021E-3</c:v>
                </c:pt>
                <c:pt idx="18">
                  <c:v>-5.8117008911275185E-3</c:v>
                </c:pt>
                <c:pt idx="19">
                  <c:v>3.2399999999999984E-2</c:v>
                </c:pt>
                <c:pt idx="20">
                  <c:v>-5.5712936732766748E-2</c:v>
                </c:pt>
                <c:pt idx="21">
                  <c:v>-2.4143015112421715E-2</c:v>
                </c:pt>
                <c:pt idx="22">
                  <c:v>4.3863024240092294E-2</c:v>
                </c:pt>
                <c:pt idx="23">
                  <c:v>2.2222222222222306E-2</c:v>
                </c:pt>
                <c:pt idx="24">
                  <c:v>5.139355603874244E-3</c:v>
                </c:pt>
                <c:pt idx="25">
                  <c:v>-1.3817607579944084E-3</c:v>
                </c:pt>
                <c:pt idx="26">
                  <c:v>9.565563969709057E-3</c:v>
                </c:pt>
                <c:pt idx="27">
                  <c:v>1.9504266558309648E-2</c:v>
                </c:pt>
                <c:pt idx="28">
                  <c:v>-2.0312817387778469E-4</c:v>
                </c:pt>
                <c:pt idx="29">
                  <c:v>-1.6223889677550206E-3</c:v>
                </c:pt>
              </c:numCache>
            </c:numRef>
          </c:xVal>
          <c:yVal>
            <c:numRef>
              <c:f>'corr esp INT-VOLKS'!$C$2:$C$31</c:f>
              <c:numCache>
                <c:formatCode>0.00%</c:formatCode>
                <c:ptCount val="30"/>
                <c:pt idx="0">
                  <c:v>-5.8139534883721753E-3</c:v>
                </c:pt>
                <c:pt idx="1">
                  <c:v>-4.8216007714561235E-3</c:v>
                </c:pt>
                <c:pt idx="2">
                  <c:v>-7.6555023923444701E-3</c:v>
                </c:pt>
                <c:pt idx="3">
                  <c:v>3.8424591738713326E-3</c:v>
                </c:pt>
                <c:pt idx="4">
                  <c:v>-5.730659025788047E-3</c:v>
                </c:pt>
                <c:pt idx="5">
                  <c:v>1.3552758954501507E-2</c:v>
                </c:pt>
                <c:pt idx="6">
                  <c:v>-7.6849183477425281E-3</c:v>
                </c:pt>
                <c:pt idx="7">
                  <c:v>1.4619883040935673E-2</c:v>
                </c:pt>
                <c:pt idx="8">
                  <c:v>1.9880715705765408E-2</c:v>
                </c:pt>
                <c:pt idx="9">
                  <c:v>-1.2757605495584017E-2</c:v>
                </c:pt>
                <c:pt idx="10">
                  <c:v>1.49402390438247E-2</c:v>
                </c:pt>
                <c:pt idx="11">
                  <c:v>-5.9405940594058843E-3</c:v>
                </c:pt>
                <c:pt idx="12">
                  <c:v>0.01</c:v>
                </c:pt>
                <c:pt idx="13">
                  <c:v>9.5911155981827645E-3</c:v>
                </c:pt>
                <c:pt idx="14">
                  <c:v>2.1134020618556671E-2</c:v>
                </c:pt>
                <c:pt idx="15">
                  <c:v>8.8403536141445065E-3</c:v>
                </c:pt>
                <c:pt idx="16">
                  <c:v>2.0700636942675189E-2</c:v>
                </c:pt>
                <c:pt idx="17">
                  <c:v>1.7828200972447389E-2</c:v>
                </c:pt>
                <c:pt idx="18">
                  <c:v>7.0729053318823879E-3</c:v>
                </c:pt>
                <c:pt idx="19">
                  <c:v>6.5717415115006412E-3</c:v>
                </c:pt>
                <c:pt idx="20">
                  <c:v>-3.8947368421052661E-2</c:v>
                </c:pt>
                <c:pt idx="21">
                  <c:v>0</c:v>
                </c:pt>
                <c:pt idx="22">
                  <c:v>-2.313624678663239E-2</c:v>
                </c:pt>
                <c:pt idx="23">
                  <c:v>-2.2121669180492739E-2</c:v>
                </c:pt>
                <c:pt idx="24">
                  <c:v>-3.0701754385964831E-2</c:v>
                </c:pt>
                <c:pt idx="25">
                  <c:v>4.6404895461499208E-2</c:v>
                </c:pt>
                <c:pt idx="26">
                  <c:v>5.1020408163262405E-4</c:v>
                </c:pt>
                <c:pt idx="27">
                  <c:v>5.4330285099515839E-2</c:v>
                </c:pt>
                <c:pt idx="28">
                  <c:v>1.6163793103448889E-3</c:v>
                </c:pt>
                <c:pt idx="29">
                  <c:v>2.1598272138229251E-3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DC-433C-B4CF-3D34F8193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5479504"/>
        <c:axId val="937433536"/>
      </c:scatterChart>
      <c:valAx>
        <c:axId val="935479504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571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7433536"/>
        <c:crosses val="autoZero"/>
        <c:crossBetween val="midCat"/>
      </c:valAx>
      <c:valAx>
        <c:axId val="937433536"/>
        <c:scaling>
          <c:orientation val="minMax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603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5479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4FA550E-8F19-4D49-B127-C0E5E0145116}">
  <sheetPr codeName="Grafico4">
    <tabColor rgb="FFFF0000"/>
  </sheetPr>
  <sheetViews>
    <sheetView zoomScale="7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529AFC7-DF4B-4531-8611-159A0B0E2E98}">
  <sheetPr codeName="Grafico9"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37DA410-9E0D-449F-B362-EF13FEDFCE8B}">
  <sheetPr codeName="Grafico11"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E48CB1-3F07-412F-9D20-51FEEF8BA73E}">
  <sheetPr codeName="Grafico12"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131C862-C4CA-470F-BDB7-1789C1CC6267}">
  <sheetPr codeName="Grafico15"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8169D7C-BBEF-49DA-AEBD-45FE6AA4AEB3}">
  <sheetPr codeName="Grafico1"/>
  <sheetViews>
    <sheetView zoomScale="76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C926A81-B56D-45A4-8700-FED3CE3CE1C0}">
  <sheetPr codeName="Grafico2"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2</xdr:row>
      <xdr:rowOff>146050</xdr:rowOff>
    </xdr:from>
    <xdr:to>
      <xdr:col>2</xdr:col>
      <xdr:colOff>1536700</xdr:colOff>
      <xdr:row>3</xdr:row>
      <xdr:rowOff>190500</xdr:rowOff>
    </xdr:to>
    <xdr:sp macro="" textlink="">
      <xdr:nvSpPr>
        <xdr:cNvPr id="30051" name="AutoShape 1">
          <a:extLst>
            <a:ext uri="{FF2B5EF4-FFF2-40B4-BE49-F238E27FC236}">
              <a16:creationId xmlns:a16="http://schemas.microsoft.com/office/drawing/2014/main" id="{00000000-0008-0000-0500-000063750000}"/>
            </a:ext>
          </a:extLst>
        </xdr:cNvPr>
        <xdr:cNvSpPr>
          <a:spLocks noChangeArrowheads="1"/>
        </xdr:cNvSpPr>
      </xdr:nvSpPr>
      <xdr:spPr bwMode="auto">
        <a:xfrm>
          <a:off x="3124200" y="469900"/>
          <a:ext cx="1447800" cy="209550"/>
        </a:xfrm>
        <a:prstGeom prst="rightArrow">
          <a:avLst>
            <a:gd name="adj1" fmla="val 50000"/>
            <a:gd name="adj2" fmla="val 172631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09" name="Line 2">
          <a:extLst>
            <a:ext uri="{FF2B5EF4-FFF2-40B4-BE49-F238E27FC236}">
              <a16:creationId xmlns:a16="http://schemas.microsoft.com/office/drawing/2014/main" id="{00000000-0008-0000-0700-00002D130000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10" name="Line 3">
          <a:extLst>
            <a:ext uri="{FF2B5EF4-FFF2-40B4-BE49-F238E27FC236}">
              <a16:creationId xmlns:a16="http://schemas.microsoft.com/office/drawing/2014/main" id="{00000000-0008-0000-0700-00002E130000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4937" cy="629373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4937" cy="629373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302</xdr:row>
      <xdr:rowOff>44450</xdr:rowOff>
    </xdr:from>
    <xdr:to>
      <xdr:col>4</xdr:col>
      <xdr:colOff>1428750</xdr:colOff>
      <xdr:row>312</xdr:row>
      <xdr:rowOff>152400</xdr:rowOff>
    </xdr:to>
    <xdr:graphicFrame macro="">
      <xdr:nvGraphicFramePr>
        <xdr:cNvPr id="88567" name="Grafico 2">
          <a:extLst>
            <a:ext uri="{FF2B5EF4-FFF2-40B4-BE49-F238E27FC236}">
              <a16:creationId xmlns:a16="http://schemas.microsoft.com/office/drawing/2014/main" id="{00000000-0008-0000-0C00-0000F7590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172027</xdr:colOff>
      <xdr:row>3</xdr:row>
      <xdr:rowOff>120650</xdr:rowOff>
    </xdr:from>
    <xdr:to>
      <xdr:col>9</xdr:col>
      <xdr:colOff>152977</xdr:colOff>
      <xdr:row>13</xdr:row>
      <xdr:rowOff>82550</xdr:rowOff>
    </xdr:to>
    <xdr:graphicFrame macro="">
      <xdr:nvGraphicFramePr>
        <xdr:cNvPr id="1395" name="Chart 1">
          <a:extLst>
            <a:ext uri="{FF2B5EF4-FFF2-40B4-BE49-F238E27FC236}">
              <a16:creationId xmlns:a16="http://schemas.microsoft.com/office/drawing/2014/main" id="{00000000-0008-0000-0D00-000073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64937" cy="629373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0.55751</cdr:x>
      <cdr:y>0.12388</cdr:y>
    </cdr:from>
    <cdr:to>
      <cdr:x>1</cdr:x>
      <cdr:y>0.94253</cdr:y>
    </cdr:to>
    <cdr:sp macro="" textlink="">
      <cdr:nvSpPr>
        <cdr:cNvPr id="2" name="Ovale 1">
          <a:extLst xmlns:a="http://schemas.openxmlformats.org/drawingml/2006/main">
            <a:ext uri="{FF2B5EF4-FFF2-40B4-BE49-F238E27FC236}">
              <a16:creationId xmlns:a16="http://schemas.microsoft.com/office/drawing/2014/main" id="{EF92DD36-9FF5-AD3B-D22D-A32F6827D5C3}"/>
            </a:ext>
          </a:extLst>
        </cdr:cNvPr>
        <cdr:cNvSpPr/>
      </cdr:nvSpPr>
      <cdr:spPr>
        <a:xfrm xmlns:a="http://schemas.openxmlformats.org/drawingml/2006/main">
          <a:off x="4911203" y="779684"/>
          <a:ext cx="3834113" cy="5152341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it-IT" kern="1200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119528</xdr:colOff>
      <xdr:row>1731</xdr:row>
      <xdr:rowOff>52297</xdr:rowOff>
    </xdr:from>
    <xdr:to>
      <xdr:col>24</xdr:col>
      <xdr:colOff>515470</xdr:colOff>
      <xdr:row>1746</xdr:row>
      <xdr:rowOff>44824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70972</xdr:colOff>
      <xdr:row>1730</xdr:row>
      <xdr:rowOff>93386</xdr:rowOff>
    </xdr:from>
    <xdr:to>
      <xdr:col>36</xdr:col>
      <xdr:colOff>381001</xdr:colOff>
      <xdr:row>1747</xdr:row>
      <xdr:rowOff>106086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0</xdr:row>
      <xdr:rowOff>107950</xdr:rowOff>
    </xdr:from>
    <xdr:to>
      <xdr:col>16</xdr:col>
      <xdr:colOff>469900</xdr:colOff>
      <xdr:row>26</xdr:row>
      <xdr:rowOff>50800</xdr:rowOff>
    </xdr:to>
    <xdr:graphicFrame macro="">
      <xdr:nvGraphicFramePr>
        <xdr:cNvPr id="74372" name="Grafico 1">
          <a:extLst>
            <a:ext uri="{FF2B5EF4-FFF2-40B4-BE49-F238E27FC236}">
              <a16:creationId xmlns:a16="http://schemas.microsoft.com/office/drawing/2014/main" id="{00000000-0008-0000-1100-000084220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260350</xdr:colOff>
      <xdr:row>134</xdr:row>
      <xdr:rowOff>6350</xdr:rowOff>
    </xdr:from>
    <xdr:to>
      <xdr:col>8</xdr:col>
      <xdr:colOff>552450</xdr:colOff>
      <xdr:row>151</xdr:row>
      <xdr:rowOff>6350</xdr:rowOff>
    </xdr:to>
    <xdr:graphicFrame macro="">
      <xdr:nvGraphicFramePr>
        <xdr:cNvPr id="74373" name="Grafico 2">
          <a:extLst>
            <a:ext uri="{FF2B5EF4-FFF2-40B4-BE49-F238E27FC236}">
              <a16:creationId xmlns:a16="http://schemas.microsoft.com/office/drawing/2014/main" id="{00000000-0008-0000-1100-000085220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14</xdr:row>
      <xdr:rowOff>114300</xdr:rowOff>
    </xdr:from>
    <xdr:to>
      <xdr:col>0</xdr:col>
      <xdr:colOff>552450</xdr:colOff>
      <xdr:row>16</xdr:row>
      <xdr:rowOff>0</xdr:rowOff>
    </xdr:to>
    <xdr:sp macro="" textlink="">
      <xdr:nvSpPr>
        <xdr:cNvPr id="1035467" name="AutoShape 1">
          <a:extLst>
            <a:ext uri="{FF2B5EF4-FFF2-40B4-BE49-F238E27FC236}">
              <a16:creationId xmlns:a16="http://schemas.microsoft.com/office/drawing/2014/main" id="{00000000-0008-0000-1600-0000CBCC0F00}"/>
            </a:ext>
          </a:extLst>
        </xdr:cNvPr>
        <xdr:cNvSpPr>
          <a:spLocks noChangeArrowheads="1"/>
        </xdr:cNvSpPr>
      </xdr:nvSpPr>
      <xdr:spPr bwMode="auto">
        <a:xfrm>
          <a:off x="342900" y="2381250"/>
          <a:ext cx="209550" cy="2032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15</xdr:row>
      <xdr:rowOff>114300</xdr:rowOff>
    </xdr:from>
    <xdr:to>
      <xdr:col>0</xdr:col>
      <xdr:colOff>552450</xdr:colOff>
      <xdr:row>17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>
          <a:spLocks noChangeArrowheads="1"/>
        </xdr:cNvSpPr>
      </xdr:nvSpPr>
      <xdr:spPr bwMode="auto">
        <a:xfrm>
          <a:off x="342900" y="2381250"/>
          <a:ext cx="209550" cy="2032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5</xdr:row>
          <xdr:rowOff>95250</xdr:rowOff>
        </xdr:from>
        <xdr:to>
          <xdr:col>6</xdr:col>
          <xdr:colOff>800100</xdr:colOff>
          <xdr:row>10</xdr:row>
          <xdr:rowOff>114300</xdr:rowOff>
        </xdr:to>
        <xdr:sp macro="" textlink="">
          <xdr:nvSpPr>
            <xdr:cNvPr id="45057" name="Object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1700-00000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13</xdr:row>
      <xdr:rowOff>114300</xdr:rowOff>
    </xdr:from>
    <xdr:to>
      <xdr:col>4</xdr:col>
      <xdr:colOff>552450</xdr:colOff>
      <xdr:row>15</xdr:row>
      <xdr:rowOff>0</xdr:rowOff>
    </xdr:to>
    <xdr:sp macro="" textlink="">
      <xdr:nvSpPr>
        <xdr:cNvPr id="148798" name="AutoShape 1">
          <a:extLst>
            <a:ext uri="{FF2B5EF4-FFF2-40B4-BE49-F238E27FC236}">
              <a16:creationId xmlns:a16="http://schemas.microsoft.com/office/drawing/2014/main" id="{00000000-0008-0000-1800-00003E450200}"/>
            </a:ext>
          </a:extLst>
        </xdr:cNvPr>
        <xdr:cNvSpPr>
          <a:spLocks noChangeArrowheads="1"/>
        </xdr:cNvSpPr>
      </xdr:nvSpPr>
      <xdr:spPr bwMode="auto">
        <a:xfrm>
          <a:off x="2590800" y="2260600"/>
          <a:ext cx="209550" cy="215900"/>
        </a:xfrm>
        <a:prstGeom prst="downArrow">
          <a:avLst>
            <a:gd name="adj1" fmla="val 50000"/>
            <a:gd name="adj2" fmla="val 2575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40245</xdr:colOff>
      <xdr:row>4</xdr:row>
      <xdr:rowOff>110222</xdr:rowOff>
    </xdr:from>
    <xdr:to>
      <xdr:col>10</xdr:col>
      <xdr:colOff>583573</xdr:colOff>
      <xdr:row>6</xdr:row>
      <xdr:rowOff>40164</xdr:rowOff>
    </xdr:to>
    <xdr:sp macro="" textlink="">
      <xdr:nvSpPr>
        <xdr:cNvPr id="2" name="Freccia a destra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5466812" y="757976"/>
          <a:ext cx="2830669" cy="26160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0</xdr:row>
      <xdr:rowOff>76200</xdr:rowOff>
    </xdr:from>
    <xdr:to>
      <xdr:col>3</xdr:col>
      <xdr:colOff>31750</xdr:colOff>
      <xdr:row>2</xdr:row>
      <xdr:rowOff>69850</xdr:rowOff>
    </xdr:to>
    <xdr:sp macro="" textlink="">
      <xdr:nvSpPr>
        <xdr:cNvPr id="346405" name="Line 1">
          <a:extLst>
            <a:ext uri="{FF2B5EF4-FFF2-40B4-BE49-F238E27FC236}">
              <a16:creationId xmlns:a16="http://schemas.microsoft.com/office/drawing/2014/main" id="{00000000-0008-0000-1B00-000025490500}"/>
            </a:ext>
          </a:extLst>
        </xdr:cNvPr>
        <xdr:cNvSpPr>
          <a:spLocks noChangeShapeType="1"/>
        </xdr:cNvSpPr>
      </xdr:nvSpPr>
      <xdr:spPr bwMode="auto">
        <a:xfrm>
          <a:off x="2089150" y="762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482600</xdr:colOff>
      <xdr:row>9</xdr:row>
      <xdr:rowOff>18344</xdr:rowOff>
    </xdr:from>
    <xdr:to>
      <xdr:col>5</xdr:col>
      <xdr:colOff>247650</xdr:colOff>
      <xdr:row>20</xdr:row>
      <xdr:rowOff>18344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4933" y="1552927"/>
          <a:ext cx="2682523" cy="1823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82550</xdr:rowOff>
    </xdr:from>
    <xdr:to>
      <xdr:col>6</xdr:col>
      <xdr:colOff>533400</xdr:colOff>
      <xdr:row>13</xdr:row>
      <xdr:rowOff>88900</xdr:rowOff>
    </xdr:to>
    <xdr:pic>
      <xdr:nvPicPr>
        <xdr:cNvPr id="2" name="Immagine 1" descr="Value-at-risk VaR using Excel (with MarketXLS Formulae)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1651000"/>
          <a:ext cx="3765550" cy="666750"/>
        </a:xfrm>
        <a:prstGeom prst="rect">
          <a:avLst/>
        </a:prstGeom>
        <a:noFill/>
        <a:ln w="2222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gopo\OneDrive%20-%20Universita'%20degli%20Studi%20di%20Roma%20Tor%20Vergata\Desktop\YourSync\Cartelle\BACK-UP%2010%20DICEMBRE%202007\Ugo\TV\corso%20VaR\Materiale%20Excel\2008\ewma.xla" TargetMode="External"/><Relationship Id="rId1" Type="http://schemas.openxmlformats.org/officeDocument/2006/relationships/externalLinkPath" Target="file:///C:\Users\ugopo\OneDrive%20-%20Universita'%20degli%20Studi%20di%20Roma%20Tor%20Vergata\Desktop\YourSync\Cartelle\BACK-UP%2010%20DICEMBRE%202007\Ugo\TV\corso%20VaR\Materiale%20Excel\2008\ewma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%20Pomante/Desktop/BACK-UP%2010%20DICEMBRE%202007/BACK-UP%2010%20DICEMBRE%202007/Ugo/Master%20Roma/2010/ewma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definedNames>
      <definedName name="ewma"/>
      <definedName name="matrizcorr"/>
      <definedName name="matrizcov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wma"/>
    </sheetNames>
    <definedNames>
      <definedName name="ewma"/>
    </defined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customProperty" Target="../customProperty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customProperty" Target="../customProperty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25C5-AD70-4167-9A44-FB8CB7A7B345}">
  <sheetPr codeName="Foglio1"/>
  <dimension ref="A1:C14"/>
  <sheetViews>
    <sheetView zoomScale="180" zoomScaleNormal="180" workbookViewId="0">
      <selection activeCell="B11" sqref="B11"/>
    </sheetView>
  </sheetViews>
  <sheetFormatPr defaultRowHeight="12.5" x14ac:dyDescent="0.25"/>
  <cols>
    <col min="1" max="1" width="17.1796875" customWidth="1"/>
    <col min="2" max="2" width="16.54296875" customWidth="1"/>
    <col min="3" max="3" width="15" bestFit="1" customWidth="1"/>
  </cols>
  <sheetData>
    <row r="1" spans="1:3" x14ac:dyDescent="0.25">
      <c r="A1" s="41" t="s">
        <v>3</v>
      </c>
      <c r="B1" s="42">
        <v>100000000</v>
      </c>
    </row>
    <row r="2" spans="1:3" x14ac:dyDescent="0.25">
      <c r="A2" s="43" t="s">
        <v>4</v>
      </c>
      <c r="B2" s="44">
        <v>60000000</v>
      </c>
    </row>
    <row r="3" spans="1:3" x14ac:dyDescent="0.25">
      <c r="A3" s="43" t="s">
        <v>5</v>
      </c>
      <c r="B3" s="45">
        <f>B1-B2</f>
        <v>40000000</v>
      </c>
    </row>
    <row r="4" spans="1:3" x14ac:dyDescent="0.25">
      <c r="A4" s="111" t="s">
        <v>383</v>
      </c>
      <c r="B4" s="112">
        <v>8000000</v>
      </c>
    </row>
    <row r="5" spans="1:3" x14ac:dyDescent="0.25">
      <c r="A5" s="14" t="s">
        <v>6</v>
      </c>
      <c r="B5" s="15">
        <v>27000000</v>
      </c>
    </row>
    <row r="6" spans="1:3" x14ac:dyDescent="0.25">
      <c r="A6" s="14" t="s">
        <v>7</v>
      </c>
      <c r="B6" s="15">
        <v>12000000</v>
      </c>
    </row>
    <row r="7" spans="1:3" x14ac:dyDescent="0.25">
      <c r="A7" s="14" t="s">
        <v>8</v>
      </c>
      <c r="B7" s="15">
        <v>8000000</v>
      </c>
    </row>
    <row r="8" spans="1:3" x14ac:dyDescent="0.25">
      <c r="A8" s="14" t="s">
        <v>9</v>
      </c>
      <c r="B8" s="15">
        <v>5000000</v>
      </c>
    </row>
    <row r="9" spans="1:3" x14ac:dyDescent="0.25">
      <c r="A9" s="16" t="s">
        <v>10</v>
      </c>
      <c r="B9" s="17">
        <f>SUM(B5:B8)</f>
        <v>52000000</v>
      </c>
    </row>
    <row r="10" spans="1:3" x14ac:dyDescent="0.25">
      <c r="B10" t="s">
        <v>15</v>
      </c>
      <c r="C10" t="s">
        <v>16</v>
      </c>
    </row>
    <row r="11" spans="1:3" x14ac:dyDescent="0.25">
      <c r="A11" s="18" t="s">
        <v>11</v>
      </c>
      <c r="B11" s="19">
        <v>700000</v>
      </c>
      <c r="C11" s="194">
        <f>B11/SQRT(260)</f>
        <v>43412.157106222963</v>
      </c>
    </row>
    <row r="12" spans="1:3" x14ac:dyDescent="0.25">
      <c r="A12" s="18" t="s">
        <v>12</v>
      </c>
      <c r="B12" s="19">
        <v>4000000</v>
      </c>
      <c r="C12" s="194">
        <f>B12/SQRT(260)</f>
        <v>248069.46917841694</v>
      </c>
    </row>
    <row r="13" spans="1:3" x14ac:dyDescent="0.25">
      <c r="A13" s="18" t="s">
        <v>13</v>
      </c>
      <c r="B13" s="19">
        <v>300000</v>
      </c>
      <c r="C13" s="194">
        <f>B13/SQRT(260)</f>
        <v>18605.210188381268</v>
      </c>
    </row>
    <row r="14" spans="1:3" x14ac:dyDescent="0.25">
      <c r="A14" s="18" t="s">
        <v>14</v>
      </c>
      <c r="B14" s="19">
        <v>0</v>
      </c>
    </row>
  </sheetData>
  <phoneticPr fontId="2" type="noConversion"/>
  <pageMargins left="0.75" right="0.75" top="1" bottom="1" header="0.5" footer="0.5"/>
  <pageSetup paperSize="9" orientation="portrait" verticalDpi="9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B54A-80B9-4A76-886E-914FCE4D6BF8}">
  <sheetPr codeName="Foglio2"/>
  <dimension ref="A1:W302"/>
  <sheetViews>
    <sheetView topLeftCell="J1" zoomScale="160" zoomScaleNormal="160" workbookViewId="0">
      <selection activeCell="R3" sqref="R3"/>
    </sheetView>
  </sheetViews>
  <sheetFormatPr defaultRowHeight="12.5" x14ac:dyDescent="0.25"/>
  <cols>
    <col min="1" max="1" width="10.54296875" bestFit="1" customWidth="1"/>
    <col min="8" max="8" width="11.54296875" bestFit="1" customWidth="1"/>
    <col min="10" max="10" width="11.54296875" bestFit="1" customWidth="1"/>
    <col min="12" max="12" width="16.1796875" bestFit="1" customWidth="1"/>
    <col min="22" max="22" width="16.1796875" bestFit="1" customWidth="1"/>
  </cols>
  <sheetData>
    <row r="1" spans="1:23" s="177" customFormat="1" ht="13" x14ac:dyDescent="0.3">
      <c r="A1" s="177" t="s">
        <v>385</v>
      </c>
      <c r="B1" s="177" t="s">
        <v>386</v>
      </c>
      <c r="D1" s="177" t="s">
        <v>387</v>
      </c>
      <c r="F1" s="177" t="s">
        <v>396</v>
      </c>
      <c r="H1" s="178" t="s">
        <v>402</v>
      </c>
      <c r="J1" s="178" t="s">
        <v>400</v>
      </c>
      <c r="L1" s="178" t="s">
        <v>401</v>
      </c>
      <c r="N1" s="177" t="s">
        <v>460</v>
      </c>
      <c r="P1" s="177" t="s">
        <v>404</v>
      </c>
      <c r="R1" s="177" t="s">
        <v>438</v>
      </c>
      <c r="T1" s="177" t="s">
        <v>439</v>
      </c>
      <c r="V1" s="178" t="s">
        <v>459</v>
      </c>
    </row>
    <row r="2" spans="1:23" x14ac:dyDescent="0.25">
      <c r="A2" s="1">
        <v>45478</v>
      </c>
      <c r="B2">
        <v>3.5495000000000001</v>
      </c>
      <c r="D2">
        <v>112.8</v>
      </c>
      <c r="F2">
        <v>3.6084999999999998</v>
      </c>
      <c r="H2" s="121">
        <v>1080.5029999999999</v>
      </c>
      <c r="J2" s="121">
        <v>686.84299999999996</v>
      </c>
      <c r="L2" s="121">
        <v>1130.9059999999999</v>
      </c>
      <c r="N2" s="113">
        <v>37.015000000000001</v>
      </c>
      <c r="P2">
        <v>87.44</v>
      </c>
      <c r="R2">
        <v>176.02</v>
      </c>
      <c r="T2">
        <v>226.34</v>
      </c>
      <c r="V2" s="121">
        <v>5567.19</v>
      </c>
    </row>
    <row r="3" spans="1:23" ht="13" x14ac:dyDescent="0.3">
      <c r="A3" s="1">
        <v>45481</v>
      </c>
      <c r="B3">
        <v>3.5659999999999998</v>
      </c>
      <c r="C3" s="176">
        <f>(B3-B2)/B2</f>
        <v>4.648542048175725E-3</v>
      </c>
      <c r="D3">
        <v>113</v>
      </c>
      <c r="E3" s="176">
        <f>(D3-D2)/D2</f>
        <v>1.7730496453900962E-3</v>
      </c>
      <c r="F3">
        <v>3.6379999999999999</v>
      </c>
      <c r="G3" s="176">
        <f>(F3-F2)/F2</f>
        <v>8.1751420257725055E-3</v>
      </c>
      <c r="H3" s="121">
        <v>1081.434</v>
      </c>
      <c r="I3" s="176">
        <f>(H3-H2)/H2</f>
        <v>8.6163573817013008E-4</v>
      </c>
      <c r="J3" s="121">
        <v>683.21199999999999</v>
      </c>
      <c r="K3" s="176">
        <f>(J3-J2)/J2</f>
        <v>-5.2865065233247948E-3</v>
      </c>
      <c r="L3" s="121">
        <v>1130.415</v>
      </c>
      <c r="M3" s="176">
        <f>(L3-L2)/L2</f>
        <v>-4.341651737633238E-4</v>
      </c>
      <c r="N3" s="113">
        <v>37.130000000000003</v>
      </c>
      <c r="O3" s="176">
        <f>(N3-N2)/N2</f>
        <v>3.1068485749021204E-3</v>
      </c>
      <c r="P3">
        <v>87.32</v>
      </c>
      <c r="Q3" s="176">
        <f>(P3-P2)/P2</f>
        <v>-1.3723696248856879E-3</v>
      </c>
      <c r="R3">
        <v>177.64</v>
      </c>
      <c r="S3" s="176">
        <f>(R3-R2)/R2</f>
        <v>9.2034996023177829E-3</v>
      </c>
      <c r="T3">
        <v>227.82</v>
      </c>
      <c r="U3" s="176">
        <f>(T3-T2)/T2</f>
        <v>6.538835380401121E-3</v>
      </c>
      <c r="V3" s="121">
        <v>5572.85</v>
      </c>
      <c r="W3" s="176">
        <f>(V3-V2)/V2</f>
        <v>1.0166708878268506E-3</v>
      </c>
    </row>
    <row r="4" spans="1:23" ht="13" x14ac:dyDescent="0.3">
      <c r="A4" s="1">
        <v>45482</v>
      </c>
      <c r="B4">
        <v>3.5529999999999999</v>
      </c>
      <c r="C4" s="176">
        <f t="shared" ref="C4:G67" si="0">(B4-B3)/B3</f>
        <v>-3.6455412226584129E-3</v>
      </c>
      <c r="D4">
        <v>111</v>
      </c>
      <c r="E4" s="176">
        <f t="shared" si="0"/>
        <v>-1.7699115044247787E-2</v>
      </c>
      <c r="F4">
        <v>3.5964999999999998</v>
      </c>
      <c r="G4" s="176">
        <f t="shared" si="0"/>
        <v>-1.1407366684991779E-2</v>
      </c>
      <c r="H4" s="121">
        <v>1077.123</v>
      </c>
      <c r="I4" s="176">
        <f t="shared" ref="I4:I67" si="1">(H4-H3)/H3</f>
        <v>-3.9863736483224327E-3</v>
      </c>
      <c r="J4" s="121">
        <v>674.77300000000002</v>
      </c>
      <c r="K4" s="176">
        <f t="shared" ref="K4:K67" si="2">(J4-J3)/J3</f>
        <v>-1.2351949321733172E-2</v>
      </c>
      <c r="L4" s="121">
        <v>1117.422</v>
      </c>
      <c r="M4" s="176">
        <f t="shared" ref="M4:M67" si="3">(L4-L3)/L3</f>
        <v>-1.1494008837462294E-2</v>
      </c>
      <c r="N4" s="113">
        <v>36.725000000000001</v>
      </c>
      <c r="O4" s="176">
        <f t="shared" ref="O4:O67" si="4">(N4-N3)/N3</f>
        <v>-1.0907621869108567E-2</v>
      </c>
      <c r="P4">
        <v>87.8</v>
      </c>
      <c r="Q4" s="176">
        <f t="shared" ref="Q4:Q67" si="5">(P4-P3)/P3</f>
        <v>5.4970224461750343E-3</v>
      </c>
      <c r="R4">
        <v>176.48</v>
      </c>
      <c r="S4" s="176">
        <f t="shared" ref="S4:S67" si="6">(R4-R3)/R3</f>
        <v>-6.5300607971177475E-3</v>
      </c>
      <c r="T4">
        <v>228.68</v>
      </c>
      <c r="U4" s="176">
        <f t="shared" ref="U4:U67" si="7">(T4-T3)/T3</f>
        <v>3.7749100166798951E-3</v>
      </c>
      <c r="V4" s="121">
        <v>5576.98</v>
      </c>
      <c r="W4" s="176">
        <f t="shared" ref="W4:W67" si="8">(V4-V3)/V3</f>
        <v>7.4109297756070941E-4</v>
      </c>
    </row>
    <row r="5" spans="1:23" ht="13" x14ac:dyDescent="0.3">
      <c r="A5" s="1">
        <v>45483</v>
      </c>
      <c r="B5">
        <v>3.5745</v>
      </c>
      <c r="C5" s="176">
        <f t="shared" si="0"/>
        <v>6.0512243174782087E-3</v>
      </c>
      <c r="D5">
        <v>113.4</v>
      </c>
      <c r="E5" s="176">
        <f t="shared" si="0"/>
        <v>2.1621621621621671E-2</v>
      </c>
      <c r="F5">
        <v>3.6425000000000001</v>
      </c>
      <c r="G5" s="176">
        <f t="shared" si="0"/>
        <v>1.2790212706798349E-2</v>
      </c>
      <c r="H5" s="121">
        <v>1090.5160000000001</v>
      </c>
      <c r="I5" s="176">
        <f t="shared" si="1"/>
        <v>1.2434048850502708E-2</v>
      </c>
      <c r="J5" s="121">
        <v>679.60699999999997</v>
      </c>
      <c r="K5" s="176">
        <f t="shared" si="2"/>
        <v>7.1638906713812588E-3</v>
      </c>
      <c r="L5" s="121">
        <v>1127.9559999999999</v>
      </c>
      <c r="M5" s="176">
        <f t="shared" si="3"/>
        <v>9.4270562061601424E-3</v>
      </c>
      <c r="N5" s="113">
        <v>37.11</v>
      </c>
      <c r="O5" s="176">
        <f t="shared" si="4"/>
        <v>1.0483321987746711E-2</v>
      </c>
      <c r="P5">
        <v>89.78</v>
      </c>
      <c r="Q5" s="176">
        <f t="shared" si="5"/>
        <v>2.2551252847380455E-2</v>
      </c>
      <c r="R5">
        <v>177.84</v>
      </c>
      <c r="S5" s="176">
        <f t="shared" si="6"/>
        <v>7.7062556663645386E-3</v>
      </c>
      <c r="T5">
        <v>232.98</v>
      </c>
      <c r="U5" s="176">
        <f t="shared" si="7"/>
        <v>1.8803568305055023E-2</v>
      </c>
      <c r="V5" s="121">
        <v>5633.91</v>
      </c>
      <c r="W5" s="176">
        <f t="shared" si="8"/>
        <v>1.0208033738690168E-2</v>
      </c>
    </row>
    <row r="6" spans="1:23" ht="13" x14ac:dyDescent="0.3">
      <c r="A6" s="1">
        <v>45484</v>
      </c>
      <c r="B6">
        <v>3.5910000000000002</v>
      </c>
      <c r="C6" s="176">
        <f t="shared" si="0"/>
        <v>4.6160302140159969E-3</v>
      </c>
      <c r="D6">
        <v>113.7</v>
      </c>
      <c r="E6" s="176">
        <f t="shared" si="0"/>
        <v>2.6455026455026202E-3</v>
      </c>
      <c r="F6">
        <v>3.613</v>
      </c>
      <c r="G6" s="176">
        <f t="shared" si="0"/>
        <v>-8.0988332189430561E-3</v>
      </c>
      <c r="H6" s="121">
        <v>1091.0989999999999</v>
      </c>
      <c r="I6" s="176">
        <f t="shared" si="1"/>
        <v>5.346093042191552E-4</v>
      </c>
      <c r="J6" s="121">
        <v>682.08799999999997</v>
      </c>
      <c r="K6" s="176">
        <f t="shared" si="2"/>
        <v>3.6506392665172586E-3</v>
      </c>
      <c r="L6" s="121">
        <v>1136.7159999999999</v>
      </c>
      <c r="M6" s="176">
        <f t="shared" si="3"/>
        <v>7.76626038604342E-3</v>
      </c>
      <c r="N6" s="113">
        <v>36.634999999999998</v>
      </c>
      <c r="O6" s="176">
        <f t="shared" si="4"/>
        <v>-1.2799784424683412E-2</v>
      </c>
      <c r="P6">
        <v>90.98</v>
      </c>
      <c r="Q6" s="176">
        <f t="shared" si="5"/>
        <v>1.3366005791935875E-2</v>
      </c>
      <c r="R6">
        <v>178.31</v>
      </c>
      <c r="S6" s="176">
        <f t="shared" si="6"/>
        <v>2.6428250112460576E-3</v>
      </c>
      <c r="T6">
        <v>227.57</v>
      </c>
      <c r="U6" s="176">
        <f t="shared" si="7"/>
        <v>-2.3220877328526041E-2</v>
      </c>
      <c r="V6" s="121">
        <v>5584.54</v>
      </c>
      <c r="W6" s="176">
        <f t="shared" si="8"/>
        <v>-8.7630082837673821E-3</v>
      </c>
    </row>
    <row r="7" spans="1:23" ht="13" x14ac:dyDescent="0.3">
      <c r="A7" s="1">
        <v>45485</v>
      </c>
      <c r="B7">
        <v>3.6194999999999999</v>
      </c>
      <c r="C7" s="176">
        <f t="shared" si="0"/>
        <v>7.9365079365078667E-3</v>
      </c>
      <c r="D7">
        <v>114</v>
      </c>
      <c r="E7" s="176">
        <f t="shared" si="0"/>
        <v>2.638522427440608E-3</v>
      </c>
      <c r="F7">
        <v>3.6695000000000002</v>
      </c>
      <c r="G7" s="176">
        <f t="shared" si="0"/>
        <v>1.5637973982839806E-2</v>
      </c>
      <c r="H7" s="121">
        <v>1099.5909999999999</v>
      </c>
      <c r="I7" s="176">
        <f t="shared" si="1"/>
        <v>7.78297844650207E-3</v>
      </c>
      <c r="J7" s="121">
        <v>687.68600000000004</v>
      </c>
      <c r="K7" s="176">
        <f t="shared" si="2"/>
        <v>8.2071521563201084E-3</v>
      </c>
      <c r="L7" s="121">
        <v>1149.874</v>
      </c>
      <c r="M7" s="176">
        <f t="shared" si="3"/>
        <v>1.1575450684251943E-2</v>
      </c>
      <c r="N7" s="113">
        <v>37.115000000000002</v>
      </c>
      <c r="O7" s="176">
        <f t="shared" si="4"/>
        <v>1.3102224648560229E-2</v>
      </c>
      <c r="P7">
        <v>91.98</v>
      </c>
      <c r="Q7" s="176">
        <f t="shared" si="5"/>
        <v>1.0991426687183996E-2</v>
      </c>
      <c r="R7">
        <v>182.83</v>
      </c>
      <c r="S7" s="176">
        <f t="shared" si="6"/>
        <v>2.5349111098648479E-2</v>
      </c>
      <c r="T7">
        <v>230.54</v>
      </c>
      <c r="U7" s="176">
        <f t="shared" si="7"/>
        <v>1.3050929384365246E-2</v>
      </c>
      <c r="V7" s="121">
        <v>5615.35</v>
      </c>
      <c r="W7" s="176">
        <f t="shared" si="8"/>
        <v>5.5170166208855882E-3</v>
      </c>
    </row>
    <row r="8" spans="1:23" ht="13" x14ac:dyDescent="0.3">
      <c r="A8" s="1">
        <v>45488</v>
      </c>
      <c r="B8">
        <v>3.6080000000000001</v>
      </c>
      <c r="C8" s="176">
        <f t="shared" si="0"/>
        <v>-3.1772344246442448E-3</v>
      </c>
      <c r="D8">
        <v>115.1</v>
      </c>
      <c r="E8" s="176">
        <f t="shared" si="0"/>
        <v>9.6491228070174941E-3</v>
      </c>
      <c r="F8">
        <v>3.6230000000000002</v>
      </c>
      <c r="G8" s="176">
        <f t="shared" si="0"/>
        <v>-1.2672026161602394E-2</v>
      </c>
      <c r="H8" s="121">
        <v>1093.376</v>
      </c>
      <c r="I8" s="176">
        <f t="shared" si="1"/>
        <v>-5.6521015541232322E-3</v>
      </c>
      <c r="J8" s="121">
        <v>677.96100000000001</v>
      </c>
      <c r="K8" s="176">
        <f t="shared" si="2"/>
        <v>-1.4141628592119111E-2</v>
      </c>
      <c r="L8" s="121">
        <v>1139.7929999999999</v>
      </c>
      <c r="M8" s="176">
        <f t="shared" si="3"/>
        <v>-8.76704751998926E-3</v>
      </c>
      <c r="N8" s="113">
        <v>37.14</v>
      </c>
      <c r="O8" s="176">
        <f t="shared" si="4"/>
        <v>6.7358210965912915E-4</v>
      </c>
      <c r="P8">
        <v>90.6</v>
      </c>
      <c r="Q8" s="176">
        <f t="shared" si="5"/>
        <v>-1.5003261578604149E-2</v>
      </c>
      <c r="R8">
        <v>182.88</v>
      </c>
      <c r="S8" s="176">
        <f t="shared" si="6"/>
        <v>2.734780944045449E-4</v>
      </c>
      <c r="T8">
        <v>234.4</v>
      </c>
      <c r="U8" s="176">
        <f t="shared" si="7"/>
        <v>1.6743298343020793E-2</v>
      </c>
      <c r="V8" s="121">
        <v>5631.22</v>
      </c>
      <c r="W8" s="176">
        <f t="shared" si="8"/>
        <v>2.8261818052302866E-3</v>
      </c>
    </row>
    <row r="9" spans="1:23" ht="13" x14ac:dyDescent="0.3">
      <c r="A9" s="1">
        <v>45489</v>
      </c>
      <c r="B9">
        <v>3.6230000000000002</v>
      </c>
      <c r="C9" s="176">
        <f t="shared" si="0"/>
        <v>4.1574279379157772E-3</v>
      </c>
      <c r="D9">
        <v>113.6</v>
      </c>
      <c r="E9" s="176">
        <f t="shared" si="0"/>
        <v>-1.3032145960034753E-2</v>
      </c>
      <c r="F9">
        <v>3.5209999999999999</v>
      </c>
      <c r="G9" s="176">
        <f t="shared" si="0"/>
        <v>-2.8153463980127053E-2</v>
      </c>
      <c r="H9" s="121">
        <v>1093.0640000000001</v>
      </c>
      <c r="I9" s="176">
        <f t="shared" si="1"/>
        <v>-2.8535471786457554E-4</v>
      </c>
      <c r="J9" s="121">
        <v>672.50099999999998</v>
      </c>
      <c r="K9" s="176">
        <f t="shared" si="2"/>
        <v>-8.053560603043592E-3</v>
      </c>
      <c r="L9" s="121">
        <v>1135.019</v>
      </c>
      <c r="M9" s="176">
        <f t="shared" si="3"/>
        <v>-4.1884798380055748E-3</v>
      </c>
      <c r="N9" s="113">
        <v>37.42</v>
      </c>
      <c r="O9" s="176">
        <f t="shared" si="4"/>
        <v>7.5390414647280865E-3</v>
      </c>
      <c r="P9">
        <v>89.14</v>
      </c>
      <c r="Q9" s="176">
        <f t="shared" si="5"/>
        <v>-1.6114790286975648E-2</v>
      </c>
      <c r="R9">
        <v>185.81</v>
      </c>
      <c r="S9" s="176">
        <f t="shared" si="6"/>
        <v>1.6021434820647457E-2</v>
      </c>
      <c r="T9">
        <v>234.82</v>
      </c>
      <c r="U9" s="176">
        <f t="shared" si="7"/>
        <v>1.791808873720083E-3</v>
      </c>
      <c r="V9" s="121">
        <v>5667.2</v>
      </c>
      <c r="W9" s="176">
        <f t="shared" si="8"/>
        <v>6.389379210899159E-3</v>
      </c>
    </row>
    <row r="10" spans="1:23" ht="13" x14ac:dyDescent="0.3">
      <c r="A10" s="1">
        <v>45490</v>
      </c>
      <c r="B10">
        <v>3.6480000000000001</v>
      </c>
      <c r="C10" s="176">
        <f t="shared" si="0"/>
        <v>6.9003588186585451E-3</v>
      </c>
      <c r="D10">
        <v>112.9</v>
      </c>
      <c r="E10" s="176">
        <f t="shared" si="0"/>
        <v>-6.1619718309858153E-3</v>
      </c>
      <c r="F10">
        <v>3.5779999999999998</v>
      </c>
      <c r="G10" s="176">
        <f t="shared" si="0"/>
        <v>1.6188582788980388E-2</v>
      </c>
      <c r="H10" s="121">
        <v>1093.6279999999999</v>
      </c>
      <c r="I10" s="176">
        <f t="shared" si="1"/>
        <v>5.1598076599343749E-4</v>
      </c>
      <c r="J10" s="121">
        <v>675.32600000000002</v>
      </c>
      <c r="K10" s="176">
        <f t="shared" si="2"/>
        <v>4.20073724797442E-3</v>
      </c>
      <c r="L10" s="121">
        <v>1130.357</v>
      </c>
      <c r="M10" s="176">
        <f t="shared" si="3"/>
        <v>-4.1074202282076642E-3</v>
      </c>
      <c r="N10" s="113">
        <v>37.64</v>
      </c>
      <c r="O10" s="176">
        <f t="shared" si="4"/>
        <v>5.879208979155501E-3</v>
      </c>
      <c r="P10">
        <v>89.46</v>
      </c>
      <c r="Q10" s="176">
        <f t="shared" si="5"/>
        <v>3.5898586493156065E-3</v>
      </c>
      <c r="R10">
        <v>187.45</v>
      </c>
      <c r="S10" s="176">
        <f t="shared" si="6"/>
        <v>8.826220332597742E-3</v>
      </c>
      <c r="T10">
        <v>228.88</v>
      </c>
      <c r="U10" s="176">
        <f t="shared" si="7"/>
        <v>-2.5295971382335396E-2</v>
      </c>
      <c r="V10" s="121">
        <v>5588.27</v>
      </c>
      <c r="W10" s="176">
        <f t="shared" si="8"/>
        <v>-1.3927512704686508E-2</v>
      </c>
    </row>
    <row r="11" spans="1:23" ht="13" x14ac:dyDescent="0.3">
      <c r="A11" s="1">
        <v>45491</v>
      </c>
      <c r="B11">
        <v>3.6675</v>
      </c>
      <c r="C11" s="176">
        <f t="shared" si="0"/>
        <v>5.3453947368420638E-3</v>
      </c>
      <c r="D11">
        <v>114.2</v>
      </c>
      <c r="E11" s="176">
        <f t="shared" si="0"/>
        <v>1.151461470327721E-2</v>
      </c>
      <c r="F11">
        <v>3.4</v>
      </c>
      <c r="G11" s="176">
        <f t="shared" si="0"/>
        <v>-4.9748462828395734E-2</v>
      </c>
      <c r="H11" s="121">
        <v>1099.288</v>
      </c>
      <c r="I11" s="176">
        <f t="shared" si="1"/>
        <v>5.1754344256000053E-3</v>
      </c>
      <c r="J11" s="121">
        <v>672.87400000000002</v>
      </c>
      <c r="K11" s="176">
        <f t="shared" si="2"/>
        <v>-3.6308390318157426E-3</v>
      </c>
      <c r="L11" s="121">
        <v>1126.336</v>
      </c>
      <c r="M11" s="176">
        <f t="shared" si="3"/>
        <v>-3.5572832299883648E-3</v>
      </c>
      <c r="N11" s="113">
        <v>37.655000000000001</v>
      </c>
      <c r="O11" s="176">
        <f t="shared" si="4"/>
        <v>3.9851222104146037E-4</v>
      </c>
      <c r="P11">
        <v>91.5</v>
      </c>
      <c r="Q11" s="176">
        <f t="shared" si="5"/>
        <v>2.2803487592220058E-2</v>
      </c>
      <c r="R11">
        <v>185.22</v>
      </c>
      <c r="S11" s="176">
        <f t="shared" si="6"/>
        <v>-1.1896505734862577E-2</v>
      </c>
      <c r="T11">
        <v>224.18</v>
      </c>
      <c r="U11" s="176">
        <f t="shared" si="7"/>
        <v>-2.0534778049632947E-2</v>
      </c>
      <c r="V11" s="121">
        <v>5544.59</v>
      </c>
      <c r="W11" s="176">
        <f t="shared" si="8"/>
        <v>-7.8163725088444703E-3</v>
      </c>
    </row>
    <row r="12" spans="1:23" ht="13" x14ac:dyDescent="0.3">
      <c r="A12" s="1">
        <v>45492</v>
      </c>
      <c r="B12">
        <v>3.645</v>
      </c>
      <c r="C12" s="176">
        <f t="shared" si="0"/>
        <v>-6.1349693251533648E-3</v>
      </c>
      <c r="D12">
        <v>111.3</v>
      </c>
      <c r="E12" s="176">
        <f t="shared" si="0"/>
        <v>-2.5394045534150662E-2</v>
      </c>
      <c r="F12">
        <v>3.3744999999999998</v>
      </c>
      <c r="G12" s="176">
        <f t="shared" si="0"/>
        <v>-7.5000000000000231E-3</v>
      </c>
      <c r="H12" s="121">
        <v>1090.4639999999999</v>
      </c>
      <c r="I12" s="176">
        <f t="shared" si="1"/>
        <v>-8.027013848964119E-3</v>
      </c>
      <c r="J12" s="121">
        <v>668.57600000000002</v>
      </c>
      <c r="K12" s="176">
        <f t="shared" si="2"/>
        <v>-6.3875257477625852E-3</v>
      </c>
      <c r="L12" s="121">
        <v>1114.211</v>
      </c>
      <c r="M12" s="176">
        <f t="shared" si="3"/>
        <v>-1.0764993749644866E-2</v>
      </c>
      <c r="N12" s="113">
        <v>37.520000000000003</v>
      </c>
      <c r="O12" s="176">
        <f t="shared" si="4"/>
        <v>-3.5851812508298502E-3</v>
      </c>
      <c r="P12">
        <v>89.88</v>
      </c>
      <c r="Q12" s="176">
        <f t="shared" si="5"/>
        <v>-1.7704918032786936E-2</v>
      </c>
      <c r="R12">
        <v>183.25</v>
      </c>
      <c r="S12" s="176">
        <f t="shared" si="6"/>
        <v>-1.0636000431918794E-2</v>
      </c>
      <c r="T12">
        <v>224.31</v>
      </c>
      <c r="U12" s="176">
        <f t="shared" si="7"/>
        <v>5.7989115889015724E-4</v>
      </c>
      <c r="V12" s="121">
        <v>5505</v>
      </c>
      <c r="W12" s="176">
        <f t="shared" si="8"/>
        <v>-7.1402935113326947E-3</v>
      </c>
    </row>
    <row r="13" spans="1:23" ht="13" x14ac:dyDescent="0.3">
      <c r="A13" s="1">
        <v>45495</v>
      </c>
      <c r="B13">
        <v>3.7149999999999999</v>
      </c>
      <c r="C13" s="176">
        <f t="shared" si="0"/>
        <v>1.9204389574759902E-2</v>
      </c>
      <c r="D13">
        <v>112.3</v>
      </c>
      <c r="E13" s="176">
        <f t="shared" si="0"/>
        <v>8.9847259658580418E-3</v>
      </c>
      <c r="F13">
        <v>3.4529999999999998</v>
      </c>
      <c r="G13" s="176">
        <f t="shared" si="0"/>
        <v>2.3262705586012747E-2</v>
      </c>
      <c r="H13" s="121">
        <v>1100.6790000000001</v>
      </c>
      <c r="I13" s="176">
        <f t="shared" si="1"/>
        <v>9.3675719693636344E-3</v>
      </c>
      <c r="J13" s="121">
        <v>678.06</v>
      </c>
      <c r="K13" s="176">
        <f t="shared" si="2"/>
        <v>1.4185373091465926E-2</v>
      </c>
      <c r="L13" s="121">
        <v>1128.3420000000001</v>
      </c>
      <c r="M13" s="176">
        <f t="shared" si="3"/>
        <v>1.2682517045694295E-2</v>
      </c>
      <c r="N13" s="113">
        <v>38.655000000000001</v>
      </c>
      <c r="O13" s="176">
        <f t="shared" si="4"/>
        <v>3.0250533049040455E-2</v>
      </c>
      <c r="P13">
        <v>91.22</v>
      </c>
      <c r="Q13" s="176">
        <f t="shared" si="5"/>
        <v>1.4908767245215882E-2</v>
      </c>
      <c r="R13">
        <v>184.15</v>
      </c>
      <c r="S13" s="176">
        <f t="shared" si="6"/>
        <v>4.9113233287858427E-3</v>
      </c>
      <c r="T13">
        <v>223.96</v>
      </c>
      <c r="U13" s="176">
        <f t="shared" si="7"/>
        <v>-1.5603406000623884E-3</v>
      </c>
      <c r="V13" s="121">
        <v>5564.41</v>
      </c>
      <c r="W13" s="176">
        <f t="shared" si="8"/>
        <v>1.0792007266121681E-2</v>
      </c>
    </row>
    <row r="14" spans="1:23" ht="13" x14ac:dyDescent="0.3">
      <c r="A14" s="1">
        <v>45496</v>
      </c>
      <c r="B14">
        <v>3.7440000000000002</v>
      </c>
      <c r="C14" s="176">
        <f t="shared" si="0"/>
        <v>7.8061911170929634E-3</v>
      </c>
      <c r="D14">
        <v>110.5</v>
      </c>
      <c r="E14" s="176">
        <f t="shared" si="0"/>
        <v>-1.6028495102404249E-2</v>
      </c>
      <c r="F14">
        <v>3.4159999999999999</v>
      </c>
      <c r="G14" s="176">
        <f t="shared" si="0"/>
        <v>-1.0715320011584107E-2</v>
      </c>
      <c r="H14" s="121">
        <v>1102.203</v>
      </c>
      <c r="I14" s="176">
        <f t="shared" si="1"/>
        <v>1.3845998697166813E-3</v>
      </c>
      <c r="J14" s="121">
        <v>670.798</v>
      </c>
      <c r="K14" s="176">
        <f t="shared" si="2"/>
        <v>-1.0709966669616176E-2</v>
      </c>
      <c r="L14" s="121">
        <v>1137.96</v>
      </c>
      <c r="M14" s="176">
        <f t="shared" si="3"/>
        <v>8.5240113369881975E-3</v>
      </c>
      <c r="N14" s="113">
        <v>39.020000000000003</v>
      </c>
      <c r="O14" s="176">
        <f t="shared" si="4"/>
        <v>9.4425042038546632E-3</v>
      </c>
      <c r="P14">
        <v>89.86</v>
      </c>
      <c r="Q14" s="176">
        <f t="shared" si="5"/>
        <v>-1.4909011181758381E-2</v>
      </c>
      <c r="R14">
        <v>184.1</v>
      </c>
      <c r="S14" s="176">
        <f t="shared" si="6"/>
        <v>-2.7151778441494092E-4</v>
      </c>
      <c r="T14">
        <v>225.01</v>
      </c>
      <c r="U14" s="176">
        <f t="shared" si="7"/>
        <v>4.6883372030719012E-3</v>
      </c>
      <c r="V14" s="121">
        <v>5555.74</v>
      </c>
      <c r="W14" s="176">
        <f t="shared" si="8"/>
        <v>-1.5581166736455569E-3</v>
      </c>
    </row>
    <row r="15" spans="1:23" ht="13" x14ac:dyDescent="0.3">
      <c r="A15" s="1">
        <v>45497</v>
      </c>
      <c r="B15">
        <v>3.7250000000000001</v>
      </c>
      <c r="C15" s="176">
        <f t="shared" si="0"/>
        <v>-5.0747863247863588E-3</v>
      </c>
      <c r="D15">
        <v>110.6</v>
      </c>
      <c r="E15" s="176">
        <f t="shared" si="0"/>
        <v>9.049773755655594E-4</v>
      </c>
      <c r="F15">
        <v>3.4045000000000001</v>
      </c>
      <c r="G15" s="176">
        <f t="shared" si="0"/>
        <v>-3.3665105386416405E-3</v>
      </c>
      <c r="H15" s="121">
        <v>1097.26</v>
      </c>
      <c r="I15" s="176">
        <f t="shared" si="1"/>
        <v>-4.4846548231133321E-3</v>
      </c>
      <c r="J15" s="121">
        <v>663.79399999999998</v>
      </c>
      <c r="K15" s="176">
        <f t="shared" si="2"/>
        <v>-1.0441295293068881E-2</v>
      </c>
      <c r="L15" s="121">
        <v>1127.7270000000001</v>
      </c>
      <c r="M15" s="176">
        <f t="shared" si="3"/>
        <v>-8.9924074659917287E-3</v>
      </c>
      <c r="N15" s="113">
        <v>39.1</v>
      </c>
      <c r="O15" s="176">
        <f t="shared" si="4"/>
        <v>2.0502306509481878E-3</v>
      </c>
      <c r="P15">
        <v>89</v>
      </c>
      <c r="Q15" s="176">
        <f t="shared" si="5"/>
        <v>-9.5704429111951855E-3</v>
      </c>
      <c r="R15">
        <v>184.02</v>
      </c>
      <c r="S15" s="176">
        <f t="shared" si="6"/>
        <v>-4.3454644215091843E-4</v>
      </c>
      <c r="T15">
        <v>218.54</v>
      </c>
      <c r="U15" s="176">
        <f t="shared" si="7"/>
        <v>-2.8754277587662767E-2</v>
      </c>
      <c r="V15" s="121">
        <v>5427.13</v>
      </c>
      <c r="W15" s="176">
        <f t="shared" si="8"/>
        <v>-2.314903145215573E-2</v>
      </c>
    </row>
    <row r="16" spans="1:23" ht="13" x14ac:dyDescent="0.3">
      <c r="A16" s="1">
        <v>45498</v>
      </c>
      <c r="B16">
        <v>3.6995</v>
      </c>
      <c r="C16" s="176">
        <f t="shared" si="0"/>
        <v>-6.8456375838926381E-3</v>
      </c>
      <c r="D16">
        <v>111.1</v>
      </c>
      <c r="E16" s="176">
        <f t="shared" si="0"/>
        <v>4.5207956600361665E-3</v>
      </c>
      <c r="F16">
        <v>3.5385</v>
      </c>
      <c r="G16" s="176">
        <f t="shared" si="0"/>
        <v>3.9359671023645147E-2</v>
      </c>
      <c r="H16" s="121">
        <v>1080.5029999999999</v>
      </c>
      <c r="I16" s="176">
        <f t="shared" si="1"/>
        <v>-1.5271676722016717E-2</v>
      </c>
      <c r="J16" s="121">
        <v>666.99</v>
      </c>
      <c r="K16" s="176">
        <f t="shared" si="2"/>
        <v>4.8147467437187237E-3</v>
      </c>
      <c r="L16" s="121">
        <v>1122.9190000000001</v>
      </c>
      <c r="M16" s="176">
        <f t="shared" si="3"/>
        <v>-4.2634431914816192E-3</v>
      </c>
      <c r="N16" s="113">
        <v>38.049999999999997</v>
      </c>
      <c r="O16" s="176">
        <f t="shared" si="4"/>
        <v>-2.6854219948849213E-2</v>
      </c>
      <c r="P16">
        <v>87.94</v>
      </c>
      <c r="Q16" s="176">
        <f t="shared" si="5"/>
        <v>-1.1910112359550588E-2</v>
      </c>
      <c r="R16">
        <v>191.98</v>
      </c>
      <c r="S16" s="176">
        <f t="shared" si="6"/>
        <v>4.3256167807846857E-2</v>
      </c>
      <c r="T16">
        <v>217.49</v>
      </c>
      <c r="U16" s="176">
        <f t="shared" si="7"/>
        <v>-4.8046124279307358E-3</v>
      </c>
      <c r="V16" s="121">
        <v>5399.22</v>
      </c>
      <c r="W16" s="176">
        <f t="shared" si="8"/>
        <v>-5.1426813066943033E-3</v>
      </c>
    </row>
    <row r="17" spans="1:23" ht="13" x14ac:dyDescent="0.3">
      <c r="A17" s="1">
        <v>45499</v>
      </c>
      <c r="B17">
        <v>3.7044999999999999</v>
      </c>
      <c r="C17" s="176">
        <f t="shared" si="0"/>
        <v>1.3515339910798469E-3</v>
      </c>
      <c r="D17">
        <v>110.6</v>
      </c>
      <c r="E17" s="176">
        <f t="shared" si="0"/>
        <v>-4.5004500450045006E-3</v>
      </c>
      <c r="F17">
        <v>3.5375000000000001</v>
      </c>
      <c r="G17" s="176">
        <f t="shared" si="0"/>
        <v>-2.8260562385188352E-4</v>
      </c>
      <c r="H17" s="121">
        <v>1083.799</v>
      </c>
      <c r="I17" s="176">
        <f t="shared" si="1"/>
        <v>3.0504311417923406E-3</v>
      </c>
      <c r="J17" s="121">
        <v>672.00099999999998</v>
      </c>
      <c r="K17" s="176">
        <f t="shared" si="2"/>
        <v>7.5128562647115661E-3</v>
      </c>
      <c r="L17" s="121">
        <v>1129.702</v>
      </c>
      <c r="M17" s="176">
        <f t="shared" si="3"/>
        <v>6.0405069288166835E-3</v>
      </c>
      <c r="N17" s="113">
        <v>37.840000000000003</v>
      </c>
      <c r="O17" s="176">
        <f t="shared" si="4"/>
        <v>-5.5190538764781543E-3</v>
      </c>
      <c r="P17">
        <v>87.72</v>
      </c>
      <c r="Q17" s="176">
        <f t="shared" si="5"/>
        <v>-2.5017057084375581E-3</v>
      </c>
      <c r="R17">
        <v>191.75</v>
      </c>
      <c r="S17" s="176">
        <f t="shared" si="6"/>
        <v>-1.1980414626523064E-3</v>
      </c>
      <c r="T17">
        <v>217.96</v>
      </c>
      <c r="U17" s="176">
        <f t="shared" si="7"/>
        <v>2.1610188974205656E-3</v>
      </c>
      <c r="V17" s="121">
        <v>5459.1</v>
      </c>
      <c r="W17" s="176">
        <f t="shared" si="8"/>
        <v>1.1090490848678162E-2</v>
      </c>
    </row>
    <row r="18" spans="1:23" ht="13" x14ac:dyDescent="0.3">
      <c r="A18" s="1">
        <v>45502</v>
      </c>
      <c r="B18">
        <v>3.6675</v>
      </c>
      <c r="C18" s="176">
        <f t="shared" si="0"/>
        <v>-9.9878526116884657E-3</v>
      </c>
      <c r="D18">
        <v>110</v>
      </c>
      <c r="E18" s="176">
        <f t="shared" si="0"/>
        <v>-5.4249547920433485E-3</v>
      </c>
      <c r="F18">
        <v>3.5409999999999999</v>
      </c>
      <c r="G18" s="176">
        <f t="shared" si="0"/>
        <v>9.8939929328617287E-4</v>
      </c>
      <c r="H18" s="121">
        <v>1077.55</v>
      </c>
      <c r="I18" s="176">
        <f t="shared" si="1"/>
        <v>-5.7658292727710801E-3</v>
      </c>
      <c r="J18" s="121">
        <v>674.779</v>
      </c>
      <c r="K18" s="176">
        <f t="shared" si="2"/>
        <v>4.1339224197583339E-3</v>
      </c>
      <c r="L18" s="121">
        <v>1123.875</v>
      </c>
      <c r="M18" s="176">
        <f t="shared" si="3"/>
        <v>-5.1579974187883158E-3</v>
      </c>
      <c r="N18" s="113">
        <v>37.89</v>
      </c>
      <c r="O18" s="176">
        <f t="shared" si="4"/>
        <v>1.3213530655390368E-3</v>
      </c>
      <c r="P18">
        <v>86.54</v>
      </c>
      <c r="Q18" s="176">
        <f t="shared" si="5"/>
        <v>-1.3451892384860838E-2</v>
      </c>
      <c r="R18">
        <v>191.5</v>
      </c>
      <c r="S18" s="176">
        <f t="shared" si="6"/>
        <v>-1.3037809647979139E-3</v>
      </c>
      <c r="T18">
        <v>218.24</v>
      </c>
      <c r="U18" s="176">
        <f t="shared" si="7"/>
        <v>1.2846393833731012E-3</v>
      </c>
      <c r="V18" s="121">
        <v>5463.54</v>
      </c>
      <c r="W18" s="176">
        <f t="shared" si="8"/>
        <v>8.1332087706757511E-4</v>
      </c>
    </row>
    <row r="19" spans="1:23" ht="13" x14ac:dyDescent="0.3">
      <c r="A19" s="1">
        <v>45503</v>
      </c>
      <c r="B19">
        <v>3.7974999999999999</v>
      </c>
      <c r="C19" s="176">
        <f t="shared" si="0"/>
        <v>3.5446489434219464E-2</v>
      </c>
      <c r="D19">
        <v>109.9</v>
      </c>
      <c r="E19" s="176">
        <f t="shared" si="0"/>
        <v>-9.0909090909085737E-4</v>
      </c>
      <c r="F19">
        <v>3.6469999999999998</v>
      </c>
      <c r="G19" s="176">
        <f t="shared" si="0"/>
        <v>2.9935046597006462E-2</v>
      </c>
      <c r="H19" s="121">
        <v>1086.2249999999999</v>
      </c>
      <c r="I19" s="176">
        <f t="shared" si="1"/>
        <v>8.0506705025288425E-3</v>
      </c>
      <c r="J19" s="121">
        <v>681.32500000000005</v>
      </c>
      <c r="K19" s="176">
        <f t="shared" si="2"/>
        <v>9.7009539419573663E-3</v>
      </c>
      <c r="L19" s="121">
        <v>1128.075</v>
      </c>
      <c r="M19" s="176">
        <f t="shared" si="3"/>
        <v>3.7370704037371109E-3</v>
      </c>
      <c r="N19" s="113">
        <v>38.340000000000003</v>
      </c>
      <c r="O19" s="176">
        <f t="shared" si="4"/>
        <v>1.1876484560570146E-2</v>
      </c>
      <c r="P19">
        <v>86.48</v>
      </c>
      <c r="Q19" s="176">
        <f t="shared" si="5"/>
        <v>-6.9332100762655726E-4</v>
      </c>
      <c r="R19">
        <v>191.04</v>
      </c>
      <c r="S19" s="176">
        <f t="shared" si="6"/>
        <v>-2.4020887728459944E-3</v>
      </c>
      <c r="T19">
        <v>218.8</v>
      </c>
      <c r="U19" s="176">
        <f t="shared" si="7"/>
        <v>2.5659824046920924E-3</v>
      </c>
      <c r="V19" s="121">
        <v>5436.44</v>
      </c>
      <c r="W19" s="176">
        <f t="shared" si="8"/>
        <v>-4.960154039322557E-3</v>
      </c>
    </row>
    <row r="20" spans="1:23" ht="13" x14ac:dyDescent="0.3">
      <c r="A20" s="1">
        <v>45504</v>
      </c>
      <c r="B20">
        <v>3.7505000000000002</v>
      </c>
      <c r="C20" s="176">
        <f t="shared" si="0"/>
        <v>-1.2376563528637185E-2</v>
      </c>
      <c r="D20">
        <v>109</v>
      </c>
      <c r="E20" s="176">
        <f t="shared" si="0"/>
        <v>-8.1892629663330805E-3</v>
      </c>
      <c r="F20">
        <v>3.621</v>
      </c>
      <c r="G20" s="176">
        <f t="shared" si="0"/>
        <v>-7.1291472443103382E-3</v>
      </c>
      <c r="H20" s="121">
        <v>1081.2829999999999</v>
      </c>
      <c r="I20" s="176">
        <f t="shared" si="1"/>
        <v>-4.5497019494119611E-3</v>
      </c>
      <c r="J20" s="121">
        <v>682.21</v>
      </c>
      <c r="K20" s="176">
        <f t="shared" si="2"/>
        <v>1.2989395662862671E-3</v>
      </c>
      <c r="L20" s="121">
        <v>1130.9590000000001</v>
      </c>
      <c r="M20" s="176">
        <f t="shared" si="3"/>
        <v>2.5565676041043499E-3</v>
      </c>
      <c r="N20" s="113">
        <v>37.954999999999998</v>
      </c>
      <c r="O20" s="176">
        <f t="shared" si="4"/>
        <v>-1.004173187271792E-2</v>
      </c>
      <c r="P20">
        <v>86.06</v>
      </c>
      <c r="Q20" s="176">
        <f t="shared" si="5"/>
        <v>-4.856614246068475E-3</v>
      </c>
      <c r="R20">
        <v>192.14</v>
      </c>
      <c r="S20" s="176">
        <f t="shared" si="6"/>
        <v>5.7579564489111936E-3</v>
      </c>
      <c r="T20">
        <v>222.08</v>
      </c>
      <c r="U20" s="176">
        <f t="shared" si="7"/>
        <v>1.4990859232175507E-2</v>
      </c>
      <c r="V20" s="121">
        <v>5522.3</v>
      </c>
      <c r="W20" s="176">
        <f t="shared" si="8"/>
        <v>1.5793423637527608E-2</v>
      </c>
    </row>
    <row r="21" spans="1:23" ht="13" x14ac:dyDescent="0.3">
      <c r="A21" s="1">
        <v>45505</v>
      </c>
      <c r="B21">
        <v>3.6034999999999999</v>
      </c>
      <c r="C21" s="176">
        <f t="shared" si="0"/>
        <v>-3.919477403012938E-2</v>
      </c>
      <c r="D21">
        <v>105.9</v>
      </c>
      <c r="E21" s="176">
        <f t="shared" si="0"/>
        <v>-2.8440366972477014E-2</v>
      </c>
      <c r="F21">
        <v>3.6764999999999999</v>
      </c>
      <c r="G21" s="176">
        <f t="shared" si="0"/>
        <v>1.53272576636288E-2</v>
      </c>
      <c r="H21" s="121">
        <v>1054.4860000000001</v>
      </c>
      <c r="I21" s="176">
        <f t="shared" si="1"/>
        <v>-2.4782596230588847E-2</v>
      </c>
      <c r="J21" s="121">
        <v>676.79499999999996</v>
      </c>
      <c r="K21" s="176">
        <f t="shared" si="2"/>
        <v>-7.9374386186072867E-3</v>
      </c>
      <c r="L21" s="121">
        <v>1106.9449999999999</v>
      </c>
      <c r="M21" s="176">
        <f t="shared" si="3"/>
        <v>-2.12333073082226E-2</v>
      </c>
      <c r="N21" s="113">
        <v>35.79</v>
      </c>
      <c r="O21" s="176">
        <f t="shared" si="4"/>
        <v>-5.7041233039125262E-2</v>
      </c>
      <c r="P21">
        <v>83.14</v>
      </c>
      <c r="Q21" s="176">
        <f t="shared" si="5"/>
        <v>-3.3929816407157816E-2</v>
      </c>
      <c r="R21">
        <v>189.66</v>
      </c>
      <c r="S21" s="176">
        <f t="shared" si="6"/>
        <v>-1.290725512647023E-2</v>
      </c>
      <c r="T21">
        <v>218.36</v>
      </c>
      <c r="U21" s="176">
        <f t="shared" si="7"/>
        <v>-1.6750720461095096E-2</v>
      </c>
      <c r="V21" s="121">
        <v>5446.68</v>
      </c>
      <c r="W21" s="176">
        <f t="shared" si="8"/>
        <v>-1.3693569708273706E-2</v>
      </c>
    </row>
    <row r="22" spans="1:23" ht="13" x14ac:dyDescent="0.3">
      <c r="A22" s="1">
        <v>45506</v>
      </c>
      <c r="B22">
        <v>3.4445000000000001</v>
      </c>
      <c r="C22" s="176">
        <f t="shared" si="0"/>
        <v>-4.4123768558346002E-2</v>
      </c>
      <c r="D22">
        <v>104.3</v>
      </c>
      <c r="E22" s="176">
        <f t="shared" si="0"/>
        <v>-1.5108593012275812E-2</v>
      </c>
      <c r="F22">
        <v>3.5590000000000002</v>
      </c>
      <c r="G22" s="176">
        <f t="shared" si="0"/>
        <v>-3.1959744322045347E-2</v>
      </c>
      <c r="H22" s="121">
        <v>1030.739</v>
      </c>
      <c r="I22" s="176">
        <f t="shared" si="1"/>
        <v>-2.2519976557299072E-2</v>
      </c>
      <c r="J22" s="121">
        <v>659.87400000000002</v>
      </c>
      <c r="K22" s="176">
        <f t="shared" si="2"/>
        <v>-2.5001662246322647E-2</v>
      </c>
      <c r="L22" s="121">
        <v>1081.001</v>
      </c>
      <c r="M22" s="176">
        <f t="shared" si="3"/>
        <v>-2.3437478826861282E-2</v>
      </c>
      <c r="N22" s="113">
        <v>34</v>
      </c>
      <c r="O22" s="176">
        <f t="shared" si="4"/>
        <v>-5.0013970382788465E-2</v>
      </c>
      <c r="P22">
        <v>82.34</v>
      </c>
      <c r="Q22" s="176">
        <f t="shared" si="5"/>
        <v>-9.62232379119554E-3</v>
      </c>
      <c r="R22">
        <v>189.12</v>
      </c>
      <c r="S22" s="176">
        <f t="shared" si="6"/>
        <v>-2.8472002530844252E-3</v>
      </c>
      <c r="T22">
        <v>219.86</v>
      </c>
      <c r="U22" s="176">
        <f t="shared" si="7"/>
        <v>6.8693899981681619E-3</v>
      </c>
      <c r="V22" s="121">
        <v>5346.56</v>
      </c>
      <c r="W22" s="176">
        <f t="shared" si="8"/>
        <v>-1.8381839946536218E-2</v>
      </c>
    </row>
    <row r="23" spans="1:23" ht="13" x14ac:dyDescent="0.3">
      <c r="A23" s="1">
        <v>45509</v>
      </c>
      <c r="B23">
        <v>3.411</v>
      </c>
      <c r="C23" s="176">
        <f t="shared" si="0"/>
        <v>-9.725649586297019E-3</v>
      </c>
      <c r="D23">
        <v>101.4</v>
      </c>
      <c r="E23" s="176">
        <f t="shared" si="0"/>
        <v>-2.7804410354745845E-2</v>
      </c>
      <c r="F23">
        <v>3.4325000000000001</v>
      </c>
      <c r="G23" s="176">
        <f t="shared" si="0"/>
        <v>-3.5543692048328197E-2</v>
      </c>
      <c r="H23" s="121">
        <v>1008.867</v>
      </c>
      <c r="I23" s="176">
        <f t="shared" si="1"/>
        <v>-2.1219726817361204E-2</v>
      </c>
      <c r="J23" s="121">
        <v>644.46400000000006</v>
      </c>
      <c r="K23" s="176">
        <f t="shared" si="2"/>
        <v>-2.3352943137629256E-2</v>
      </c>
      <c r="L23" s="121">
        <v>1060.83</v>
      </c>
      <c r="M23" s="176">
        <f t="shared" si="3"/>
        <v>-1.8659557206700133E-2</v>
      </c>
      <c r="N23" s="113">
        <v>33.134999999999998</v>
      </c>
      <c r="O23" s="176">
        <f t="shared" si="4"/>
        <v>-2.5441176470588293E-2</v>
      </c>
      <c r="P23">
        <v>79.88</v>
      </c>
      <c r="Q23" s="176">
        <f t="shared" si="5"/>
        <v>-2.9876123390818653E-2</v>
      </c>
      <c r="R23">
        <v>183.31</v>
      </c>
      <c r="S23" s="176">
        <f t="shared" si="6"/>
        <v>-3.0721235194585458E-2</v>
      </c>
      <c r="T23">
        <v>209.27</v>
      </c>
      <c r="U23" s="176">
        <f t="shared" si="7"/>
        <v>-4.8167015373419463E-2</v>
      </c>
      <c r="V23" s="121">
        <v>5186.33</v>
      </c>
      <c r="W23" s="176">
        <f t="shared" si="8"/>
        <v>-2.9968802370122182E-2</v>
      </c>
    </row>
    <row r="24" spans="1:23" ht="13" x14ac:dyDescent="0.3">
      <c r="A24" s="1">
        <v>45510</v>
      </c>
      <c r="B24">
        <v>3.3620000000000001</v>
      </c>
      <c r="C24" s="176">
        <f t="shared" si="0"/>
        <v>-1.4365288771621205E-2</v>
      </c>
      <c r="D24">
        <v>100.5</v>
      </c>
      <c r="E24" s="176">
        <f t="shared" si="0"/>
        <v>-8.8757396449704699E-3</v>
      </c>
      <c r="F24">
        <v>3.411</v>
      </c>
      <c r="G24" s="176">
        <f t="shared" si="0"/>
        <v>-6.2636562272396432E-3</v>
      </c>
      <c r="H24" s="121">
        <v>1002.072</v>
      </c>
      <c r="I24" s="176">
        <f t="shared" si="1"/>
        <v>-6.7352782874253586E-3</v>
      </c>
      <c r="J24" s="121">
        <v>644.95699999999999</v>
      </c>
      <c r="K24" s="176">
        <f t="shared" si="2"/>
        <v>7.6497678691119766E-4</v>
      </c>
      <c r="L24" s="121">
        <v>1060.569</v>
      </c>
      <c r="M24" s="176">
        <f t="shared" si="3"/>
        <v>-2.4603376601337377E-4</v>
      </c>
      <c r="N24" s="113">
        <v>32.6</v>
      </c>
      <c r="O24" s="176">
        <f t="shared" si="4"/>
        <v>-1.6146069111211608E-2</v>
      </c>
      <c r="P24">
        <v>80.099999999999994</v>
      </c>
      <c r="Q24" s="176">
        <f t="shared" si="5"/>
        <v>2.7541311967951786E-3</v>
      </c>
      <c r="R24">
        <v>186.8</v>
      </c>
      <c r="S24" s="176">
        <f t="shared" si="6"/>
        <v>1.9038786754677916E-2</v>
      </c>
      <c r="T24">
        <v>207.23</v>
      </c>
      <c r="U24" s="176">
        <f t="shared" si="7"/>
        <v>-9.7481722177092771E-3</v>
      </c>
      <c r="V24" s="121">
        <v>5240.03</v>
      </c>
      <c r="W24" s="176">
        <f t="shared" si="8"/>
        <v>1.0354142524675409E-2</v>
      </c>
    </row>
    <row r="25" spans="1:23" ht="13" x14ac:dyDescent="0.3">
      <c r="A25" s="1">
        <v>45511</v>
      </c>
      <c r="B25">
        <v>3.4550000000000001</v>
      </c>
      <c r="C25" s="176">
        <f t="shared" si="0"/>
        <v>2.7662105889351567E-2</v>
      </c>
      <c r="D25">
        <v>103.1</v>
      </c>
      <c r="E25" s="176">
        <f t="shared" si="0"/>
        <v>2.5870646766169098E-2</v>
      </c>
      <c r="F25">
        <v>3.4815</v>
      </c>
      <c r="G25" s="176">
        <f t="shared" si="0"/>
        <v>2.0668425681618297E-2</v>
      </c>
      <c r="H25" s="121">
        <v>1025.5630000000001</v>
      </c>
      <c r="I25" s="176">
        <f t="shared" si="1"/>
        <v>2.3442427290653864E-2</v>
      </c>
      <c r="J25" s="121">
        <v>659.17700000000002</v>
      </c>
      <c r="K25" s="176">
        <f t="shared" si="2"/>
        <v>2.2047981493339908E-2</v>
      </c>
      <c r="L25" s="121">
        <v>1075.575</v>
      </c>
      <c r="M25" s="176">
        <f t="shared" si="3"/>
        <v>1.4149008692503823E-2</v>
      </c>
      <c r="N25" s="113">
        <v>34.159999999999997</v>
      </c>
      <c r="O25" s="176">
        <f t="shared" si="4"/>
        <v>4.7852760736196168E-2</v>
      </c>
      <c r="P25">
        <v>79.92</v>
      </c>
      <c r="Q25" s="176">
        <f t="shared" si="5"/>
        <v>-2.2471910112358629E-3</v>
      </c>
      <c r="R25">
        <v>186.8</v>
      </c>
      <c r="S25" s="176">
        <f t="shared" si="6"/>
        <v>0</v>
      </c>
      <c r="T25">
        <v>209.82</v>
      </c>
      <c r="U25" s="176">
        <f t="shared" si="7"/>
        <v>1.2498190416445513E-2</v>
      </c>
      <c r="V25" s="121">
        <v>5199.5</v>
      </c>
      <c r="W25" s="176">
        <f t="shared" si="8"/>
        <v>-7.7346885418594453E-3</v>
      </c>
    </row>
    <row r="26" spans="1:23" ht="13" x14ac:dyDescent="0.3">
      <c r="A26" s="1">
        <v>45512</v>
      </c>
      <c r="B26">
        <v>3.4434999999999998</v>
      </c>
      <c r="C26" s="176">
        <f t="shared" si="0"/>
        <v>-3.328509406657102E-3</v>
      </c>
      <c r="D26">
        <v>102.5</v>
      </c>
      <c r="E26" s="176">
        <f t="shared" si="0"/>
        <v>-5.8195926285159487E-3</v>
      </c>
      <c r="F26">
        <v>3.4870000000000001</v>
      </c>
      <c r="G26" s="176">
        <f t="shared" si="0"/>
        <v>1.5797788309636824E-3</v>
      </c>
      <c r="H26" s="121">
        <v>1022.033</v>
      </c>
      <c r="I26" s="176">
        <f t="shared" si="1"/>
        <v>-3.4420118510516528E-3</v>
      </c>
      <c r="J26" s="121">
        <v>662.76900000000001</v>
      </c>
      <c r="K26" s="176">
        <f t="shared" si="2"/>
        <v>5.4492192537057334E-3</v>
      </c>
      <c r="L26" s="121">
        <v>1079.799</v>
      </c>
      <c r="M26" s="176">
        <f t="shared" si="3"/>
        <v>3.9272017293075171E-3</v>
      </c>
      <c r="N26" s="113">
        <v>34.18</v>
      </c>
      <c r="O26" s="176">
        <f t="shared" si="4"/>
        <v>5.854800936769066E-4</v>
      </c>
      <c r="P26">
        <v>80.099999999999994</v>
      </c>
      <c r="Q26" s="176">
        <f t="shared" si="5"/>
        <v>2.2522522522521599E-3</v>
      </c>
      <c r="R26">
        <v>192.61</v>
      </c>
      <c r="S26" s="176">
        <f t="shared" si="6"/>
        <v>3.1102783725910074E-2</v>
      </c>
      <c r="T26">
        <v>213.31</v>
      </c>
      <c r="U26" s="176">
        <f t="shared" si="7"/>
        <v>1.6633304737394002E-2</v>
      </c>
      <c r="V26" s="121">
        <v>5319.31</v>
      </c>
      <c r="W26" s="176">
        <f t="shared" si="8"/>
        <v>2.3042600250024119E-2</v>
      </c>
    </row>
    <row r="27" spans="1:23" ht="13" x14ac:dyDescent="0.3">
      <c r="A27" s="1">
        <v>45513</v>
      </c>
      <c r="B27">
        <v>3.452</v>
      </c>
      <c r="C27" s="176">
        <f t="shared" si="0"/>
        <v>2.4684187599826267E-3</v>
      </c>
      <c r="D27">
        <v>101.7</v>
      </c>
      <c r="E27" s="176">
        <f t="shared" si="0"/>
        <v>-7.80487804878046E-3</v>
      </c>
      <c r="F27">
        <v>3.4809999999999999</v>
      </c>
      <c r="G27" s="176">
        <f t="shared" si="0"/>
        <v>-1.7206767995412179E-3</v>
      </c>
      <c r="H27" s="121">
        <v>1023.377</v>
      </c>
      <c r="I27" s="176">
        <f t="shared" si="1"/>
        <v>1.3150260314490209E-3</v>
      </c>
      <c r="J27" s="121">
        <v>665.27599999999995</v>
      </c>
      <c r="K27" s="176">
        <f t="shared" si="2"/>
        <v>3.7826150589420266E-3</v>
      </c>
      <c r="L27" s="121">
        <v>1082.723</v>
      </c>
      <c r="M27" s="176">
        <f t="shared" si="3"/>
        <v>2.707911379803073E-3</v>
      </c>
      <c r="N27" s="113">
        <v>34.445</v>
      </c>
      <c r="O27" s="176">
        <f t="shared" si="4"/>
        <v>7.7530719719134163E-3</v>
      </c>
      <c r="P27">
        <v>79.8</v>
      </c>
      <c r="Q27" s="176">
        <f t="shared" si="5"/>
        <v>-3.74531835205989E-3</v>
      </c>
      <c r="R27">
        <v>191.45</v>
      </c>
      <c r="S27" s="176">
        <f t="shared" si="6"/>
        <v>-6.0225325787862773E-3</v>
      </c>
      <c r="T27">
        <v>216.24</v>
      </c>
      <c r="U27" s="176">
        <f t="shared" si="7"/>
        <v>1.3735877361586456E-2</v>
      </c>
      <c r="V27" s="121">
        <v>5344.16</v>
      </c>
      <c r="W27" s="176">
        <f t="shared" si="8"/>
        <v>4.6716585421792403E-3</v>
      </c>
    </row>
    <row r="28" spans="1:23" ht="13" x14ac:dyDescent="0.3">
      <c r="A28" s="1">
        <v>45516</v>
      </c>
      <c r="B28">
        <v>3.4704999999999999</v>
      </c>
      <c r="C28" s="176">
        <f t="shared" si="0"/>
        <v>5.359212050984925E-3</v>
      </c>
      <c r="D28">
        <v>100.7</v>
      </c>
      <c r="E28" s="176">
        <f t="shared" si="0"/>
        <v>-9.8328416912487702E-3</v>
      </c>
      <c r="F28">
        <v>3.5175000000000001</v>
      </c>
      <c r="G28" s="176">
        <f t="shared" si="0"/>
        <v>1.0485492674518874E-2</v>
      </c>
      <c r="H28" s="121">
        <v>1027.681</v>
      </c>
      <c r="I28" s="176">
        <f t="shared" si="1"/>
        <v>4.2056837314108954E-3</v>
      </c>
      <c r="J28" s="121">
        <v>666.24800000000005</v>
      </c>
      <c r="K28" s="176">
        <f t="shared" si="2"/>
        <v>1.4610477455974569E-3</v>
      </c>
      <c r="L28" s="121">
        <v>1082.8599999999999</v>
      </c>
      <c r="M28" s="176">
        <f t="shared" si="3"/>
        <v>1.2653282510849368E-4</v>
      </c>
      <c r="N28" s="113">
        <v>34.57</v>
      </c>
      <c r="O28" s="176">
        <f t="shared" si="4"/>
        <v>3.628973726230222E-3</v>
      </c>
      <c r="P28">
        <v>78.72</v>
      </c>
      <c r="Q28" s="176">
        <f t="shared" si="5"/>
        <v>-1.3533834586466145E-2</v>
      </c>
      <c r="R28">
        <v>189.48</v>
      </c>
      <c r="S28" s="176">
        <f t="shared" si="6"/>
        <v>-1.0289892922434051E-2</v>
      </c>
      <c r="T28">
        <v>217.53</v>
      </c>
      <c r="U28" s="176">
        <f t="shared" si="7"/>
        <v>5.9655937846836479E-3</v>
      </c>
      <c r="V28" s="121">
        <v>5344.39</v>
      </c>
      <c r="W28" s="176">
        <f t="shared" si="8"/>
        <v>4.3037633603872814E-5</v>
      </c>
    </row>
    <row r="29" spans="1:23" ht="13" x14ac:dyDescent="0.3">
      <c r="A29" s="1">
        <v>45517</v>
      </c>
      <c r="B29">
        <v>3.4645000000000001</v>
      </c>
      <c r="C29" s="176">
        <f t="shared" si="0"/>
        <v>-1.7288575133265476E-3</v>
      </c>
      <c r="D29">
        <v>99.85</v>
      </c>
      <c r="E29" s="176">
        <f t="shared" si="0"/>
        <v>-8.4409136047667171E-3</v>
      </c>
      <c r="F29">
        <v>3.5830000000000002</v>
      </c>
      <c r="G29" s="176">
        <f t="shared" si="0"/>
        <v>1.8621179815209696E-2</v>
      </c>
      <c r="H29" s="121">
        <v>1030.4570000000001</v>
      </c>
      <c r="I29" s="176">
        <f t="shared" si="1"/>
        <v>2.7012273263785818E-3</v>
      </c>
      <c r="J29" s="121">
        <v>671.81299999999999</v>
      </c>
      <c r="K29" s="176">
        <f t="shared" si="2"/>
        <v>8.3527455241891018E-3</v>
      </c>
      <c r="L29" s="121">
        <v>1088.2470000000001</v>
      </c>
      <c r="M29" s="176">
        <f t="shared" si="3"/>
        <v>4.9747889847257922E-3</v>
      </c>
      <c r="N29" s="113">
        <v>34.634999999999998</v>
      </c>
      <c r="O29" s="176">
        <f t="shared" si="4"/>
        <v>1.8802429852472584E-3</v>
      </c>
      <c r="P29">
        <v>79.62</v>
      </c>
      <c r="Q29" s="176">
        <f t="shared" si="5"/>
        <v>1.1432926829268365E-2</v>
      </c>
      <c r="R29">
        <v>190.99</v>
      </c>
      <c r="S29" s="176">
        <f t="shared" si="6"/>
        <v>7.9691788051510417E-3</v>
      </c>
      <c r="T29">
        <v>221.27</v>
      </c>
      <c r="U29" s="176">
        <f t="shared" si="7"/>
        <v>1.7193030846320088E-2</v>
      </c>
      <c r="V29" s="121">
        <v>5434.43</v>
      </c>
      <c r="W29" s="176">
        <f t="shared" si="8"/>
        <v>1.6847572875482508E-2</v>
      </c>
    </row>
    <row r="30" spans="1:23" ht="13" x14ac:dyDescent="0.3">
      <c r="A30" s="1">
        <v>45518</v>
      </c>
      <c r="B30">
        <v>3.4889999999999999</v>
      </c>
      <c r="C30" s="176">
        <f t="shared" si="0"/>
        <v>7.0717275220088735E-3</v>
      </c>
      <c r="D30">
        <v>98.85</v>
      </c>
      <c r="E30" s="176">
        <f t="shared" si="0"/>
        <v>-1.0015022533800702E-2</v>
      </c>
      <c r="F30">
        <v>3.5979999999999999</v>
      </c>
      <c r="G30" s="176">
        <f t="shared" si="0"/>
        <v>4.1864359475299135E-3</v>
      </c>
      <c r="H30" s="121">
        <v>1041.8520000000001</v>
      </c>
      <c r="I30" s="176">
        <f t="shared" si="1"/>
        <v>1.1058200390700417E-2</v>
      </c>
      <c r="J30" s="121">
        <v>673.42899999999997</v>
      </c>
      <c r="K30" s="176">
        <f t="shared" si="2"/>
        <v>2.4054312732858479E-3</v>
      </c>
      <c r="L30" s="121">
        <v>1093.4010000000001</v>
      </c>
      <c r="M30" s="176">
        <f t="shared" si="3"/>
        <v>4.7360571634932104E-3</v>
      </c>
      <c r="N30" s="113">
        <v>35.049999999999997</v>
      </c>
      <c r="O30" s="176">
        <f t="shared" si="4"/>
        <v>1.1982099032770295E-2</v>
      </c>
      <c r="P30">
        <v>80.540000000000006</v>
      </c>
      <c r="Q30" s="176">
        <f t="shared" si="5"/>
        <v>1.1554885707108787E-2</v>
      </c>
      <c r="R30">
        <v>192.32</v>
      </c>
      <c r="S30" s="176">
        <f t="shared" si="6"/>
        <v>6.9637153777683857E-3</v>
      </c>
      <c r="T30">
        <v>221.72</v>
      </c>
      <c r="U30" s="176">
        <f t="shared" si="7"/>
        <v>2.0337144664888535E-3</v>
      </c>
      <c r="V30" s="121">
        <v>5455.21</v>
      </c>
      <c r="W30" s="176">
        <f t="shared" si="8"/>
        <v>3.8237680860733776E-3</v>
      </c>
    </row>
    <row r="31" spans="1:23" ht="13" x14ac:dyDescent="0.3">
      <c r="A31" s="1">
        <v>45519</v>
      </c>
      <c r="B31">
        <v>3.4889999999999999</v>
      </c>
      <c r="C31" s="176">
        <f t="shared" si="0"/>
        <v>0</v>
      </c>
      <c r="D31">
        <v>100.9</v>
      </c>
      <c r="E31" s="176">
        <f t="shared" si="0"/>
        <v>2.073849266565515E-2</v>
      </c>
      <c r="F31">
        <v>3.7244999999999999</v>
      </c>
      <c r="G31" s="176">
        <f t="shared" si="0"/>
        <v>3.5158421345191787E-2</v>
      </c>
      <c r="H31" s="121">
        <v>1041.8520000000001</v>
      </c>
      <c r="I31" s="176">
        <f t="shared" si="1"/>
        <v>0</v>
      </c>
      <c r="J31" s="121">
        <v>680.54899999999998</v>
      </c>
      <c r="K31" s="176">
        <f t="shared" si="2"/>
        <v>1.0572755257050119E-2</v>
      </c>
      <c r="L31" s="121">
        <v>1110.9760000000001</v>
      </c>
      <c r="M31" s="176">
        <f t="shared" si="3"/>
        <v>1.6073700316718245E-2</v>
      </c>
      <c r="N31" s="113">
        <v>35.049999999999997</v>
      </c>
      <c r="O31" s="176">
        <f t="shared" si="4"/>
        <v>0</v>
      </c>
      <c r="P31">
        <v>81.760000000000005</v>
      </c>
      <c r="Q31" s="176">
        <f t="shared" si="5"/>
        <v>1.5147752669480988E-2</v>
      </c>
      <c r="R31">
        <v>193.95</v>
      </c>
      <c r="S31" s="176">
        <f t="shared" si="6"/>
        <v>8.4754575707154511E-3</v>
      </c>
      <c r="T31">
        <v>224.72</v>
      </c>
      <c r="U31" s="176">
        <f t="shared" si="7"/>
        <v>1.3530579108785856E-2</v>
      </c>
      <c r="V31" s="121">
        <v>5543.22</v>
      </c>
      <c r="W31" s="176">
        <f t="shared" si="8"/>
        <v>1.6133201104998749E-2</v>
      </c>
    </row>
    <row r="32" spans="1:23" ht="13" x14ac:dyDescent="0.3">
      <c r="A32" s="1">
        <v>45520</v>
      </c>
      <c r="B32">
        <v>3.597</v>
      </c>
      <c r="C32" s="176">
        <f t="shared" si="0"/>
        <v>3.0954428202923503E-2</v>
      </c>
      <c r="D32">
        <v>101.3</v>
      </c>
      <c r="E32" s="176">
        <f t="shared" si="0"/>
        <v>3.9643211100098257E-3</v>
      </c>
      <c r="F32">
        <v>3.6920000000000002</v>
      </c>
      <c r="G32" s="176">
        <f t="shared" si="0"/>
        <v>-8.7260034904013302E-3</v>
      </c>
      <c r="H32" s="121">
        <v>1064.2439999999999</v>
      </c>
      <c r="I32" s="176">
        <f t="shared" si="1"/>
        <v>2.1492496055101708E-2</v>
      </c>
      <c r="J32" s="121">
        <v>681.59</v>
      </c>
      <c r="K32" s="176">
        <f t="shared" si="2"/>
        <v>1.5296473876238944E-3</v>
      </c>
      <c r="L32" s="121">
        <v>1119.232</v>
      </c>
      <c r="M32" s="176">
        <f t="shared" si="3"/>
        <v>7.4313036465232891E-3</v>
      </c>
      <c r="N32" s="113">
        <v>36.340000000000003</v>
      </c>
      <c r="O32" s="176">
        <f t="shared" si="4"/>
        <v>3.6804564907275503E-2</v>
      </c>
      <c r="P32">
        <v>81.7</v>
      </c>
      <c r="Q32" s="176">
        <f t="shared" si="5"/>
        <v>-7.3385518591000815E-4</v>
      </c>
      <c r="R32">
        <v>193.78</v>
      </c>
      <c r="S32" s="176">
        <f t="shared" si="6"/>
        <v>-8.765145656096288E-4</v>
      </c>
      <c r="T32">
        <v>226.05</v>
      </c>
      <c r="U32" s="176">
        <f t="shared" si="7"/>
        <v>5.9184763260947517E-3</v>
      </c>
      <c r="V32" s="121">
        <v>5554.25</v>
      </c>
      <c r="W32" s="176">
        <f t="shared" si="8"/>
        <v>1.9898181923141685E-3</v>
      </c>
    </row>
    <row r="33" spans="1:23" ht="13" x14ac:dyDescent="0.3">
      <c r="A33" s="1">
        <v>45523</v>
      </c>
      <c r="B33">
        <v>3.6139999999999999</v>
      </c>
      <c r="C33" s="176">
        <f t="shared" si="0"/>
        <v>4.7261606894634153E-3</v>
      </c>
      <c r="D33">
        <v>104.3</v>
      </c>
      <c r="E33" s="176">
        <f t="shared" si="0"/>
        <v>2.9615004935834157E-2</v>
      </c>
      <c r="F33">
        <v>3.74</v>
      </c>
      <c r="G33" s="176">
        <f t="shared" si="0"/>
        <v>1.3001083423618645E-2</v>
      </c>
      <c r="H33" s="121">
        <v>1071.46</v>
      </c>
      <c r="I33" s="176">
        <f t="shared" si="1"/>
        <v>6.7803999834625539E-3</v>
      </c>
      <c r="J33" s="121">
        <v>688.36400000000003</v>
      </c>
      <c r="K33" s="176">
        <f t="shared" si="2"/>
        <v>9.9385260933992584E-3</v>
      </c>
      <c r="L33" s="121">
        <v>1125.414</v>
      </c>
      <c r="M33" s="176">
        <f t="shared" si="3"/>
        <v>5.5234303522415521E-3</v>
      </c>
      <c r="N33" s="113">
        <v>36.67</v>
      </c>
      <c r="O33" s="176">
        <f t="shared" si="4"/>
        <v>9.0809025866812956E-3</v>
      </c>
      <c r="P33">
        <v>82.86</v>
      </c>
      <c r="Q33" s="176">
        <f t="shared" si="5"/>
        <v>1.4198286413708648E-2</v>
      </c>
      <c r="R33">
        <v>194.73</v>
      </c>
      <c r="S33" s="176">
        <f t="shared" si="6"/>
        <v>4.9024667148311937E-3</v>
      </c>
      <c r="T33">
        <v>225.89</v>
      </c>
      <c r="U33" s="176">
        <f t="shared" si="7"/>
        <v>-7.0780800707819066E-4</v>
      </c>
      <c r="V33" s="121">
        <v>5608.25</v>
      </c>
      <c r="W33" s="176">
        <f t="shared" si="8"/>
        <v>9.722284736913174E-3</v>
      </c>
    </row>
    <row r="34" spans="1:23" ht="13" x14ac:dyDescent="0.3">
      <c r="A34" s="1">
        <v>45524</v>
      </c>
      <c r="B34">
        <v>3.5945</v>
      </c>
      <c r="C34" s="176">
        <f t="shared" si="0"/>
        <v>-5.3956834532373687E-3</v>
      </c>
      <c r="D34">
        <v>103</v>
      </c>
      <c r="E34" s="176">
        <f t="shared" si="0"/>
        <v>-1.2464046021092974E-2</v>
      </c>
      <c r="F34">
        <v>3.7435</v>
      </c>
      <c r="G34" s="176">
        <f t="shared" si="0"/>
        <v>9.3582887700530387E-4</v>
      </c>
      <c r="H34" s="121">
        <v>1065.615</v>
      </c>
      <c r="I34" s="176">
        <f t="shared" si="1"/>
        <v>-5.4551733149161208E-3</v>
      </c>
      <c r="J34" s="121">
        <v>685.93799999999999</v>
      </c>
      <c r="K34" s="176">
        <f t="shared" si="2"/>
        <v>-3.5242981910733918E-3</v>
      </c>
      <c r="L34" s="121">
        <v>1121.431</v>
      </c>
      <c r="M34" s="176">
        <f t="shared" si="3"/>
        <v>-3.5391420401736139E-3</v>
      </c>
      <c r="N34" s="113">
        <v>35.844999999999999</v>
      </c>
      <c r="O34" s="176">
        <f t="shared" si="4"/>
        <v>-2.2497954731388131E-2</v>
      </c>
      <c r="P34">
        <v>82.8</v>
      </c>
      <c r="Q34" s="176">
        <f t="shared" si="5"/>
        <v>-7.2411296162204052E-4</v>
      </c>
      <c r="R34">
        <v>196.03</v>
      </c>
      <c r="S34" s="176">
        <f t="shared" si="6"/>
        <v>6.6759102346839799E-3</v>
      </c>
      <c r="T34">
        <v>226.51</v>
      </c>
      <c r="U34" s="176">
        <f t="shared" si="7"/>
        <v>2.7446987471778502E-3</v>
      </c>
      <c r="V34" s="121">
        <v>5597.12</v>
      </c>
      <c r="W34" s="176">
        <f t="shared" si="8"/>
        <v>-1.9845762938528258E-3</v>
      </c>
    </row>
    <row r="35" spans="1:23" ht="13" x14ac:dyDescent="0.3">
      <c r="A35" s="1">
        <v>45525</v>
      </c>
      <c r="B35">
        <v>3.6160000000000001</v>
      </c>
      <c r="C35" s="176">
        <f t="shared" si="0"/>
        <v>5.9813604117401791E-3</v>
      </c>
      <c r="D35">
        <v>105.1</v>
      </c>
      <c r="E35" s="176">
        <f t="shared" si="0"/>
        <v>2.0388349514563052E-2</v>
      </c>
      <c r="F35">
        <v>3.7265000000000001</v>
      </c>
      <c r="G35" s="176">
        <f t="shared" si="0"/>
        <v>-4.5412047549084822E-3</v>
      </c>
      <c r="H35" s="121">
        <v>1073.4849999999999</v>
      </c>
      <c r="I35" s="176">
        <f t="shared" si="1"/>
        <v>7.3854065492695679E-3</v>
      </c>
      <c r="J35" s="121">
        <v>687.57899999999995</v>
      </c>
      <c r="K35" s="176">
        <f t="shared" si="2"/>
        <v>2.3923444976076012E-3</v>
      </c>
      <c r="L35" s="121">
        <v>1127.3030000000001</v>
      </c>
      <c r="M35" s="176">
        <f t="shared" si="3"/>
        <v>5.2361670044791617E-3</v>
      </c>
      <c r="N35" s="113">
        <v>35.774999999999999</v>
      </c>
      <c r="O35" s="176">
        <f t="shared" si="4"/>
        <v>-1.9528525596317558E-3</v>
      </c>
      <c r="P35">
        <v>83.72</v>
      </c>
      <c r="Q35" s="176">
        <f t="shared" si="5"/>
        <v>1.1111111111111132E-2</v>
      </c>
      <c r="R35">
        <v>197.21</v>
      </c>
      <c r="S35" s="176">
        <f t="shared" si="6"/>
        <v>6.0194868132429054E-3</v>
      </c>
      <c r="T35">
        <v>226.4</v>
      </c>
      <c r="U35" s="176">
        <f t="shared" si="7"/>
        <v>-4.8562977351986769E-4</v>
      </c>
      <c r="V35" s="121">
        <v>5620.85</v>
      </c>
      <c r="W35" s="176">
        <f t="shared" si="8"/>
        <v>4.2396804070665758E-3</v>
      </c>
    </row>
    <row r="36" spans="1:23" ht="13" x14ac:dyDescent="0.3">
      <c r="A36" s="1">
        <v>45526</v>
      </c>
      <c r="B36">
        <v>3.6219999999999999</v>
      </c>
      <c r="C36" s="176">
        <f t="shared" si="0"/>
        <v>1.65929203539817E-3</v>
      </c>
      <c r="D36">
        <v>103.8</v>
      </c>
      <c r="E36" s="176">
        <f t="shared" si="0"/>
        <v>-1.2369172216936225E-2</v>
      </c>
      <c r="F36">
        <v>3.73</v>
      </c>
      <c r="G36" s="176">
        <f t="shared" si="0"/>
        <v>9.3921910640006349E-4</v>
      </c>
      <c r="H36" s="121">
        <v>1073.8910000000001</v>
      </c>
      <c r="I36" s="176">
        <f t="shared" si="1"/>
        <v>3.7820742721153669E-4</v>
      </c>
      <c r="J36" s="121">
        <v>687.54700000000003</v>
      </c>
      <c r="K36" s="176">
        <f t="shared" si="2"/>
        <v>-4.6540106663998501E-5</v>
      </c>
      <c r="L36" s="121">
        <v>1130.481</v>
      </c>
      <c r="M36" s="176">
        <f t="shared" si="3"/>
        <v>2.819117841432058E-3</v>
      </c>
      <c r="N36" s="113">
        <v>36.145000000000003</v>
      </c>
      <c r="O36" s="176">
        <f t="shared" si="4"/>
        <v>1.0342417889587828E-2</v>
      </c>
      <c r="P36">
        <v>83.3</v>
      </c>
      <c r="Q36" s="176">
        <f t="shared" si="5"/>
        <v>-5.0167224080267759E-3</v>
      </c>
      <c r="R36">
        <v>195.96</v>
      </c>
      <c r="S36" s="176">
        <f t="shared" si="6"/>
        <v>-6.338420972567314E-3</v>
      </c>
      <c r="T36">
        <v>224.53</v>
      </c>
      <c r="U36" s="176">
        <f t="shared" si="7"/>
        <v>-8.2597173144876527E-3</v>
      </c>
      <c r="V36" s="121">
        <v>5570.64</v>
      </c>
      <c r="W36" s="176">
        <f t="shared" si="8"/>
        <v>-8.9328126528905837E-3</v>
      </c>
    </row>
    <row r="37" spans="1:23" ht="13" x14ac:dyDescent="0.3">
      <c r="A37" s="1">
        <v>45527</v>
      </c>
      <c r="B37">
        <v>3.6775000000000002</v>
      </c>
      <c r="C37" s="176">
        <f t="shared" si="0"/>
        <v>1.5323025952512516E-2</v>
      </c>
      <c r="D37">
        <v>105.3</v>
      </c>
      <c r="E37" s="176">
        <f t="shared" si="0"/>
        <v>1.4450867052023121E-2</v>
      </c>
      <c r="F37">
        <v>3.7494999999999998</v>
      </c>
      <c r="G37" s="176">
        <f t="shared" si="0"/>
        <v>5.2278820375334717E-3</v>
      </c>
      <c r="H37" s="121">
        <v>1084.8389999999999</v>
      </c>
      <c r="I37" s="176">
        <f t="shared" si="1"/>
        <v>1.0194703186822373E-2</v>
      </c>
      <c r="J37" s="121">
        <v>693.52200000000005</v>
      </c>
      <c r="K37" s="176">
        <f t="shared" si="2"/>
        <v>8.690314989375305E-3</v>
      </c>
      <c r="L37" s="121">
        <v>1138.798</v>
      </c>
      <c r="M37" s="176">
        <f t="shared" si="3"/>
        <v>7.3570453638760911E-3</v>
      </c>
      <c r="N37" s="113">
        <v>36.545000000000002</v>
      </c>
      <c r="O37" s="176">
        <f t="shared" si="4"/>
        <v>1.1066537557061794E-2</v>
      </c>
      <c r="P37">
        <v>84.04</v>
      </c>
      <c r="Q37" s="176">
        <f t="shared" si="5"/>
        <v>8.8835534213686576E-3</v>
      </c>
      <c r="R37">
        <v>196.1</v>
      </c>
      <c r="S37" s="176">
        <f t="shared" si="6"/>
        <v>7.1443151663597854E-4</v>
      </c>
      <c r="T37">
        <v>226.84</v>
      </c>
      <c r="U37" s="176">
        <f t="shared" si="7"/>
        <v>1.0288157484523237E-2</v>
      </c>
      <c r="V37" s="121">
        <v>5634.61</v>
      </c>
      <c r="W37" s="176">
        <f t="shared" si="8"/>
        <v>1.1483420217425528E-2</v>
      </c>
    </row>
    <row r="38" spans="1:23" ht="13" x14ac:dyDescent="0.3">
      <c r="A38" s="1">
        <v>45530</v>
      </c>
      <c r="B38">
        <v>3.6629999999999998</v>
      </c>
      <c r="C38" s="176">
        <f t="shared" si="0"/>
        <v>-3.9428959891231541E-3</v>
      </c>
      <c r="D38">
        <v>105.6</v>
      </c>
      <c r="E38" s="176">
        <f t="shared" si="0"/>
        <v>2.8490028490028223E-3</v>
      </c>
      <c r="F38">
        <v>3.7435</v>
      </c>
      <c r="G38" s="176">
        <f t="shared" si="0"/>
        <v>-1.6002133617815132E-3</v>
      </c>
      <c r="H38" s="121">
        <v>1083.8889999999999</v>
      </c>
      <c r="I38" s="176">
        <f t="shared" si="1"/>
        <v>-8.7570598033445105E-4</v>
      </c>
      <c r="J38" s="121">
        <v>692.404</v>
      </c>
      <c r="K38" s="176">
        <f t="shared" si="2"/>
        <v>-1.6120613333103374E-3</v>
      </c>
      <c r="L38" s="121">
        <v>1137.6310000000001</v>
      </c>
      <c r="M38" s="176">
        <f t="shared" si="3"/>
        <v>-1.0247647080517497E-3</v>
      </c>
      <c r="N38" s="113">
        <v>36.414999999999999</v>
      </c>
      <c r="O38" s="176">
        <f t="shared" si="4"/>
        <v>-3.5572581748529908E-3</v>
      </c>
      <c r="P38">
        <v>85</v>
      </c>
      <c r="Q38" s="176">
        <f t="shared" si="5"/>
        <v>1.1423131841979935E-2</v>
      </c>
      <c r="R38">
        <v>197.98</v>
      </c>
      <c r="S38" s="176">
        <f t="shared" si="6"/>
        <v>9.586945436002017E-3</v>
      </c>
      <c r="T38">
        <v>227.18</v>
      </c>
      <c r="U38" s="176">
        <f t="shared" si="7"/>
        <v>1.4988538176688565E-3</v>
      </c>
      <c r="V38" s="121">
        <v>5616.84</v>
      </c>
      <c r="W38" s="176">
        <f t="shared" si="8"/>
        <v>-3.1537231503155549E-3</v>
      </c>
    </row>
    <row r="39" spans="1:23" ht="13" x14ac:dyDescent="0.3">
      <c r="A39" s="1">
        <v>45531</v>
      </c>
      <c r="B39">
        <v>3.7</v>
      </c>
      <c r="C39" s="176">
        <f t="shared" si="0"/>
        <v>1.0101010101010201E-2</v>
      </c>
      <c r="D39">
        <v>104.9</v>
      </c>
      <c r="E39" s="176">
        <f t="shared" si="0"/>
        <v>-6.6287878787877714E-3</v>
      </c>
      <c r="F39">
        <v>3.7650000000000001</v>
      </c>
      <c r="G39" s="176">
        <f t="shared" si="0"/>
        <v>5.7432883665019564E-3</v>
      </c>
      <c r="H39" s="121">
        <v>1090.203</v>
      </c>
      <c r="I39" s="176">
        <f t="shared" si="1"/>
        <v>5.8253197513768278E-3</v>
      </c>
      <c r="J39" s="121">
        <v>692.48400000000004</v>
      </c>
      <c r="K39" s="176">
        <f t="shared" si="2"/>
        <v>1.1553948272979493E-4</v>
      </c>
      <c r="L39" s="121">
        <v>1142.01</v>
      </c>
      <c r="M39" s="176">
        <f t="shared" si="3"/>
        <v>3.849227034073355E-3</v>
      </c>
      <c r="N39" s="113">
        <v>36.484999999999999</v>
      </c>
      <c r="O39" s="176">
        <f t="shared" si="4"/>
        <v>1.9222847727584866E-3</v>
      </c>
      <c r="P39">
        <v>85</v>
      </c>
      <c r="Q39" s="176">
        <f t="shared" si="5"/>
        <v>0</v>
      </c>
      <c r="R39">
        <v>198.73</v>
      </c>
      <c r="S39" s="176">
        <f t="shared" si="6"/>
        <v>3.7882614405495506E-3</v>
      </c>
      <c r="T39">
        <v>228.03</v>
      </c>
      <c r="U39" s="176">
        <f t="shared" si="7"/>
        <v>3.7415265428294492E-3</v>
      </c>
      <c r="V39" s="121">
        <v>5625.8</v>
      </c>
      <c r="W39" s="176">
        <f t="shared" si="8"/>
        <v>1.5952029967027789E-3</v>
      </c>
    </row>
    <row r="40" spans="1:23" ht="13" x14ac:dyDescent="0.3">
      <c r="A40" s="1">
        <v>45532</v>
      </c>
      <c r="B40">
        <v>3.7014999999999998</v>
      </c>
      <c r="C40" s="176">
        <f t="shared" si="0"/>
        <v>4.054054054053007E-4</v>
      </c>
      <c r="D40">
        <v>103.2</v>
      </c>
      <c r="E40" s="176">
        <f t="shared" si="0"/>
        <v>-1.6205910390848455E-2</v>
      </c>
      <c r="F40">
        <v>3.7879999999999998</v>
      </c>
      <c r="G40" s="176">
        <f t="shared" si="0"/>
        <v>6.1088977423637949E-3</v>
      </c>
      <c r="H40" s="121">
        <v>1093.6969999999999</v>
      </c>
      <c r="I40" s="176">
        <f t="shared" si="1"/>
        <v>3.2049077098484547E-3</v>
      </c>
      <c r="J40" s="121">
        <v>692.37300000000005</v>
      </c>
      <c r="K40" s="176">
        <f t="shared" si="2"/>
        <v>-1.60292512173552E-4</v>
      </c>
      <c r="L40" s="121">
        <v>1147.9929999999999</v>
      </c>
      <c r="M40" s="176">
        <f t="shared" si="3"/>
        <v>5.2390084149875633E-3</v>
      </c>
      <c r="N40" s="113">
        <v>36.549999999999997</v>
      </c>
      <c r="O40" s="176">
        <f t="shared" si="4"/>
        <v>1.7815540633136283E-3</v>
      </c>
      <c r="P40">
        <v>83.6</v>
      </c>
      <c r="Q40" s="176">
        <f t="shared" si="5"/>
        <v>-1.6470588235294185E-2</v>
      </c>
      <c r="R40">
        <v>198.46</v>
      </c>
      <c r="S40" s="176">
        <f t="shared" si="6"/>
        <v>-1.3586272832485373E-3</v>
      </c>
      <c r="T40">
        <v>226.49</v>
      </c>
      <c r="U40" s="176">
        <f t="shared" si="7"/>
        <v>-6.7534973468402933E-3</v>
      </c>
      <c r="V40" s="121">
        <v>5592.18</v>
      </c>
      <c r="W40" s="176">
        <f t="shared" si="8"/>
        <v>-5.9760389633474152E-3</v>
      </c>
    </row>
    <row r="41" spans="1:23" ht="13" x14ac:dyDescent="0.3">
      <c r="A41" s="1">
        <v>45533</v>
      </c>
      <c r="B41">
        <v>3.7284999999999999</v>
      </c>
      <c r="C41" s="176">
        <f t="shared" si="0"/>
        <v>7.2943401323788022E-3</v>
      </c>
      <c r="D41">
        <v>103.2</v>
      </c>
      <c r="E41" s="176">
        <f t="shared" si="0"/>
        <v>0</v>
      </c>
      <c r="F41">
        <v>3.98</v>
      </c>
      <c r="G41" s="176">
        <f t="shared" si="0"/>
        <v>5.0686378035902896E-2</v>
      </c>
      <c r="H41" s="121">
        <v>1103.8599999999999</v>
      </c>
      <c r="I41" s="176">
        <f t="shared" si="1"/>
        <v>9.2923359943384801E-3</v>
      </c>
      <c r="J41" s="121">
        <v>702.16499999999996</v>
      </c>
      <c r="K41" s="176">
        <f t="shared" si="2"/>
        <v>1.4142665875185652E-2</v>
      </c>
      <c r="L41" s="121">
        <v>1156.8599999999999</v>
      </c>
      <c r="M41" s="176">
        <f t="shared" si="3"/>
        <v>7.7239146928595927E-3</v>
      </c>
      <c r="N41" s="113">
        <v>36.905000000000001</v>
      </c>
      <c r="O41" s="176">
        <f t="shared" si="4"/>
        <v>9.7127222982217234E-3</v>
      </c>
      <c r="P41">
        <v>83.56</v>
      </c>
      <c r="Q41" s="176">
        <f t="shared" si="5"/>
        <v>-4.7846889952143592E-4</v>
      </c>
      <c r="R41">
        <v>198.9</v>
      </c>
      <c r="S41" s="176">
        <f t="shared" si="6"/>
        <v>2.217071450166269E-3</v>
      </c>
      <c r="T41">
        <v>229.79</v>
      </c>
      <c r="U41" s="176">
        <f t="shared" si="7"/>
        <v>1.4570179698882878E-2</v>
      </c>
      <c r="V41" s="121">
        <v>5591.96</v>
      </c>
      <c r="W41" s="176">
        <f t="shared" si="8"/>
        <v>-3.9340650694408023E-5</v>
      </c>
    </row>
    <row r="42" spans="1:23" ht="13" x14ac:dyDescent="0.3">
      <c r="A42" s="1">
        <v>45534</v>
      </c>
      <c r="B42">
        <v>3.7645</v>
      </c>
      <c r="C42" s="176">
        <f t="shared" si="0"/>
        <v>9.6553573823253414E-3</v>
      </c>
      <c r="D42">
        <v>101.5</v>
      </c>
      <c r="E42" s="176">
        <f t="shared" si="0"/>
        <v>-1.6472868217054289E-2</v>
      </c>
      <c r="F42">
        <v>3.9780000000000002</v>
      </c>
      <c r="G42" s="176">
        <f t="shared" si="0"/>
        <v>-5.02512562814015E-4</v>
      </c>
      <c r="H42" s="121">
        <v>1108.8789999999999</v>
      </c>
      <c r="I42" s="176">
        <f t="shared" si="1"/>
        <v>4.5467722356095936E-3</v>
      </c>
      <c r="J42" s="121">
        <v>704.15099999999995</v>
      </c>
      <c r="K42" s="176">
        <f t="shared" si="2"/>
        <v>2.8283950353549239E-3</v>
      </c>
      <c r="L42" s="121">
        <v>1158.0160000000001</v>
      </c>
      <c r="M42" s="176">
        <f t="shared" si="3"/>
        <v>9.9925660840566397E-4</v>
      </c>
      <c r="N42" s="113">
        <v>37.380000000000003</v>
      </c>
      <c r="O42" s="176">
        <f t="shared" si="4"/>
        <v>1.2870884703969691E-2</v>
      </c>
      <c r="P42">
        <v>83.68</v>
      </c>
      <c r="Q42" s="176">
        <f t="shared" si="5"/>
        <v>1.4360938247966078E-3</v>
      </c>
      <c r="R42">
        <v>202.13</v>
      </c>
      <c r="S42" s="176">
        <f t="shared" si="6"/>
        <v>1.6239316239316189E-2</v>
      </c>
      <c r="T42">
        <v>229</v>
      </c>
      <c r="U42" s="176">
        <f t="shared" si="7"/>
        <v>-3.4379215805735329E-3</v>
      </c>
      <c r="V42" s="121">
        <v>5648.4</v>
      </c>
      <c r="W42" s="176">
        <f t="shared" si="8"/>
        <v>1.0093062182132849E-2</v>
      </c>
    </row>
    <row r="43" spans="1:23" ht="13" x14ac:dyDescent="0.3">
      <c r="A43" s="1">
        <v>45537</v>
      </c>
      <c r="B43">
        <v>3.7734999999999999</v>
      </c>
      <c r="C43" s="176">
        <f t="shared" si="0"/>
        <v>2.3907557444547475E-3</v>
      </c>
      <c r="D43">
        <v>102.9</v>
      </c>
      <c r="E43" s="176">
        <f t="shared" si="0"/>
        <v>1.3793103448275917E-2</v>
      </c>
      <c r="F43">
        <v>3.9925000000000002</v>
      </c>
      <c r="G43" s="176">
        <f t="shared" si="0"/>
        <v>3.6450477626948107E-3</v>
      </c>
      <c r="H43" s="121">
        <v>1107.2550000000001</v>
      </c>
      <c r="I43" s="176">
        <f t="shared" si="1"/>
        <v>-1.4645421186619968E-3</v>
      </c>
      <c r="J43" s="121">
        <v>706.851</v>
      </c>
      <c r="K43" s="176">
        <f t="shared" si="2"/>
        <v>3.8344048364626986E-3</v>
      </c>
      <c r="L43" s="121">
        <v>1160.5219999999999</v>
      </c>
      <c r="M43" s="176">
        <f t="shared" si="3"/>
        <v>2.1640460926272676E-3</v>
      </c>
      <c r="N43" s="113">
        <v>37.515000000000001</v>
      </c>
      <c r="O43" s="176">
        <f t="shared" si="4"/>
        <v>3.6115569823434459E-3</v>
      </c>
      <c r="P43">
        <v>83.34</v>
      </c>
      <c r="Q43" s="176">
        <f t="shared" si="5"/>
        <v>-4.0630975143403844E-3</v>
      </c>
      <c r="R43">
        <v>202.13</v>
      </c>
      <c r="S43" s="176">
        <f t="shared" si="6"/>
        <v>0</v>
      </c>
      <c r="T43">
        <v>229</v>
      </c>
      <c r="U43" s="176">
        <f t="shared" si="7"/>
        <v>0</v>
      </c>
      <c r="V43" s="121">
        <v>5648.4</v>
      </c>
      <c r="W43" s="176">
        <f t="shared" si="8"/>
        <v>0</v>
      </c>
    </row>
    <row r="44" spans="1:23" ht="13" x14ac:dyDescent="0.3">
      <c r="A44" s="1">
        <v>45538</v>
      </c>
      <c r="B44">
        <v>3.7115</v>
      </c>
      <c r="C44" s="176">
        <f t="shared" si="0"/>
        <v>-1.643036968331783E-2</v>
      </c>
      <c r="D44">
        <v>102.9</v>
      </c>
      <c r="E44" s="176">
        <f t="shared" si="0"/>
        <v>0</v>
      </c>
      <c r="F44">
        <v>3.9740000000000002</v>
      </c>
      <c r="G44" s="176">
        <f t="shared" si="0"/>
        <v>-4.6336881653099458E-3</v>
      </c>
      <c r="H44" s="121">
        <v>1094.6579999999999</v>
      </c>
      <c r="I44" s="176">
        <f t="shared" si="1"/>
        <v>-1.1376783125838407E-2</v>
      </c>
      <c r="J44" s="121">
        <v>702.41600000000005</v>
      </c>
      <c r="K44" s="176">
        <f t="shared" si="2"/>
        <v>-6.2743067492299588E-3</v>
      </c>
      <c r="L44" s="121">
        <v>1150.4059999999999</v>
      </c>
      <c r="M44" s="176">
        <f t="shared" si="3"/>
        <v>-8.7167671099729147E-3</v>
      </c>
      <c r="N44" s="113">
        <v>36.770000000000003</v>
      </c>
      <c r="O44" s="176">
        <f t="shared" si="4"/>
        <v>-1.9858723177395642E-2</v>
      </c>
      <c r="P44">
        <v>81.66</v>
      </c>
      <c r="Q44" s="176">
        <f t="shared" si="5"/>
        <v>-2.0158387329013761E-2</v>
      </c>
      <c r="R44">
        <v>201.28</v>
      </c>
      <c r="S44" s="176">
        <f t="shared" si="6"/>
        <v>-4.2052144659377351E-3</v>
      </c>
      <c r="T44">
        <v>222.77</v>
      </c>
      <c r="U44" s="176">
        <f t="shared" si="7"/>
        <v>-2.7205240174672445E-2</v>
      </c>
      <c r="V44" s="121">
        <v>5528.93</v>
      </c>
      <c r="W44" s="176">
        <f t="shared" si="8"/>
        <v>-2.1151122441753302E-2</v>
      </c>
    </row>
    <row r="45" spans="1:23" ht="13" x14ac:dyDescent="0.3">
      <c r="A45" s="1">
        <v>45539</v>
      </c>
      <c r="B45">
        <v>3.714</v>
      </c>
      <c r="C45" s="176">
        <f t="shared" si="0"/>
        <v>6.7358210965915311E-4</v>
      </c>
      <c r="D45">
        <v>100.6</v>
      </c>
      <c r="E45" s="176">
        <f t="shared" si="0"/>
        <v>-2.2351797862002053E-2</v>
      </c>
      <c r="F45">
        <v>3.948</v>
      </c>
      <c r="G45" s="176">
        <f t="shared" si="0"/>
        <v>-6.5425264217413796E-3</v>
      </c>
      <c r="H45" s="121">
        <v>1088.3520000000001</v>
      </c>
      <c r="I45" s="176">
        <f t="shared" si="1"/>
        <v>-5.7607033429617404E-3</v>
      </c>
      <c r="J45" s="121">
        <v>692.38699999999994</v>
      </c>
      <c r="K45" s="176">
        <f t="shared" si="2"/>
        <v>-1.4277863829981249E-2</v>
      </c>
      <c r="L45" s="121">
        <v>1140.941</v>
      </c>
      <c r="M45" s="176">
        <f t="shared" si="3"/>
        <v>-8.2275301067622382E-3</v>
      </c>
      <c r="N45" s="113">
        <v>36.76</v>
      </c>
      <c r="O45" s="176">
        <f t="shared" si="4"/>
        <v>-2.7196083763951902E-4</v>
      </c>
      <c r="P45">
        <v>80.66</v>
      </c>
      <c r="Q45" s="176">
        <f t="shared" si="5"/>
        <v>-1.2245897624295862E-2</v>
      </c>
      <c r="R45">
        <v>204.11</v>
      </c>
      <c r="S45" s="176">
        <f t="shared" si="6"/>
        <v>1.4060015898251255E-2</v>
      </c>
      <c r="T45">
        <v>220.85</v>
      </c>
      <c r="U45" s="176">
        <f t="shared" si="7"/>
        <v>-8.6187547694932705E-3</v>
      </c>
      <c r="V45" s="121">
        <v>5520.07</v>
      </c>
      <c r="W45" s="176">
        <f t="shared" si="8"/>
        <v>-1.6024800458679313E-3</v>
      </c>
    </row>
    <row r="46" spans="1:23" ht="13" x14ac:dyDescent="0.3">
      <c r="A46" s="1">
        <v>45540</v>
      </c>
      <c r="B46">
        <v>3.7509999999999999</v>
      </c>
      <c r="C46" s="176">
        <f t="shared" si="0"/>
        <v>9.9623047926763394E-3</v>
      </c>
      <c r="D46">
        <v>102.4</v>
      </c>
      <c r="E46" s="176">
        <f t="shared" si="0"/>
        <v>1.7892644135188981E-2</v>
      </c>
      <c r="F46">
        <v>3.93</v>
      </c>
      <c r="G46" s="176">
        <f t="shared" si="0"/>
        <v>-4.559270516717273E-3</v>
      </c>
      <c r="H46" s="121">
        <v>1088.3340000000001</v>
      </c>
      <c r="I46" s="176">
        <f t="shared" si="1"/>
        <v>-1.6538766869568945E-5</v>
      </c>
      <c r="J46" s="121">
        <v>691.96900000000005</v>
      </c>
      <c r="K46" s="176">
        <f t="shared" si="2"/>
        <v>-6.0370861960131069E-4</v>
      </c>
      <c r="L46" s="121">
        <v>1140.9559999999999</v>
      </c>
      <c r="M46" s="176">
        <f t="shared" si="3"/>
        <v>1.3147042660288894E-5</v>
      </c>
      <c r="N46" s="113">
        <v>36.83</v>
      </c>
      <c r="O46" s="176">
        <f t="shared" si="4"/>
        <v>1.9042437431991373E-3</v>
      </c>
      <c r="P46">
        <v>80.34</v>
      </c>
      <c r="Q46" s="176">
        <f t="shared" si="5"/>
        <v>-3.9672700223158091E-3</v>
      </c>
      <c r="R46">
        <v>202.59</v>
      </c>
      <c r="S46" s="176">
        <f t="shared" si="6"/>
        <v>-7.4469648718828579E-3</v>
      </c>
      <c r="T46">
        <v>222.38</v>
      </c>
      <c r="U46" s="176">
        <f t="shared" si="7"/>
        <v>6.9277790355444929E-3</v>
      </c>
      <c r="V46" s="121">
        <v>5503.41</v>
      </c>
      <c r="W46" s="176">
        <f t="shared" si="8"/>
        <v>-3.018077669304892E-3</v>
      </c>
    </row>
    <row r="47" spans="1:23" ht="13" x14ac:dyDescent="0.3">
      <c r="A47" s="1">
        <v>45541</v>
      </c>
      <c r="B47">
        <v>3.6665000000000001</v>
      </c>
      <c r="C47" s="176">
        <f t="shared" si="0"/>
        <v>-2.2527326046387578E-2</v>
      </c>
      <c r="D47">
        <v>97.05</v>
      </c>
      <c r="E47" s="176">
        <f t="shared" si="0"/>
        <v>-5.2246093750000083E-2</v>
      </c>
      <c r="F47">
        <v>3.8464999999999998</v>
      </c>
      <c r="G47" s="176">
        <f t="shared" si="0"/>
        <v>-2.1246819338422481E-2</v>
      </c>
      <c r="H47" s="121">
        <v>1077.011</v>
      </c>
      <c r="I47" s="176">
        <f t="shared" si="1"/>
        <v>-1.0403975250244954E-2</v>
      </c>
      <c r="J47" s="121">
        <v>682.06200000000001</v>
      </c>
      <c r="K47" s="176">
        <f t="shared" si="2"/>
        <v>-1.4317115362104426E-2</v>
      </c>
      <c r="L47" s="121">
        <v>1125.4349999999999</v>
      </c>
      <c r="M47" s="176">
        <f t="shared" si="3"/>
        <v>-1.3603504429618635E-2</v>
      </c>
      <c r="N47" s="113">
        <v>36.225000000000001</v>
      </c>
      <c r="O47" s="176">
        <f t="shared" si="4"/>
        <v>-1.6426825957100107E-2</v>
      </c>
      <c r="P47">
        <v>78.319999999999993</v>
      </c>
      <c r="Q47" s="176">
        <f t="shared" si="5"/>
        <v>-2.5143141647996144E-2</v>
      </c>
      <c r="R47">
        <v>200.74</v>
      </c>
      <c r="S47" s="176">
        <f t="shared" si="6"/>
        <v>-9.1317439162840932E-3</v>
      </c>
      <c r="T47">
        <v>220.82</v>
      </c>
      <c r="U47" s="176">
        <f t="shared" si="7"/>
        <v>-7.0150193362712582E-3</v>
      </c>
      <c r="V47" s="121">
        <v>5408.42</v>
      </c>
      <c r="W47" s="176">
        <f t="shared" si="8"/>
        <v>-1.7260207762096552E-2</v>
      </c>
    </row>
    <row r="48" spans="1:23" ht="13" x14ac:dyDescent="0.3">
      <c r="A48" s="1">
        <v>45544</v>
      </c>
      <c r="B48">
        <v>3.7265000000000001</v>
      </c>
      <c r="C48" s="176">
        <f t="shared" si="0"/>
        <v>1.6364380199099974E-2</v>
      </c>
      <c r="D48">
        <v>97.25</v>
      </c>
      <c r="E48" s="176">
        <f t="shared" si="0"/>
        <v>2.0607934054611317E-3</v>
      </c>
      <c r="F48">
        <v>3.86</v>
      </c>
      <c r="G48" s="176">
        <f t="shared" si="0"/>
        <v>3.5096841284284592E-3</v>
      </c>
      <c r="H48" s="121">
        <v>1086.325</v>
      </c>
      <c r="I48" s="176">
        <f t="shared" si="1"/>
        <v>8.6480082376132455E-3</v>
      </c>
      <c r="J48" s="121">
        <v>685.18200000000002</v>
      </c>
      <c r="K48" s="176">
        <f t="shared" si="2"/>
        <v>4.5743642073594552E-3</v>
      </c>
      <c r="L48" s="121">
        <v>1133.8409999999999</v>
      </c>
      <c r="M48" s="176">
        <f t="shared" si="3"/>
        <v>7.4691119433818471E-3</v>
      </c>
      <c r="N48" s="113">
        <v>36.604999999999997</v>
      </c>
      <c r="O48" s="176">
        <f t="shared" si="4"/>
        <v>1.0489993098688625E-2</v>
      </c>
      <c r="P48">
        <v>77.64</v>
      </c>
      <c r="Q48" s="176">
        <f t="shared" si="5"/>
        <v>-8.6823289070479138E-3</v>
      </c>
      <c r="R48">
        <v>203.53</v>
      </c>
      <c r="S48" s="176">
        <f t="shared" si="6"/>
        <v>1.3898575271495427E-2</v>
      </c>
      <c r="T48">
        <v>220.91</v>
      </c>
      <c r="U48" s="176">
        <f t="shared" si="7"/>
        <v>4.0757177791868223E-4</v>
      </c>
      <c r="V48" s="121">
        <v>5471.05</v>
      </c>
      <c r="W48" s="176">
        <f t="shared" si="8"/>
        <v>1.1580091782812746E-2</v>
      </c>
    </row>
    <row r="49" spans="1:23" ht="13" x14ac:dyDescent="0.3">
      <c r="A49" s="1">
        <v>45545</v>
      </c>
      <c r="B49">
        <v>3.6890000000000001</v>
      </c>
      <c r="C49" s="176">
        <f t="shared" si="0"/>
        <v>-1.0063061854286888E-2</v>
      </c>
      <c r="D49">
        <v>93.1</v>
      </c>
      <c r="E49" s="176">
        <f t="shared" si="0"/>
        <v>-4.2673521850899801E-2</v>
      </c>
      <c r="F49">
        <v>3.8184999999999998</v>
      </c>
      <c r="G49" s="176">
        <f t="shared" si="0"/>
        <v>-1.0751295336787588E-2</v>
      </c>
      <c r="H49" s="121">
        <v>1075.548</v>
      </c>
      <c r="I49" s="176">
        <f t="shared" si="1"/>
        <v>-9.9206038708490023E-3</v>
      </c>
      <c r="J49" s="121">
        <v>680.072</v>
      </c>
      <c r="K49" s="176">
        <f t="shared" si="2"/>
        <v>-7.457872506866808E-3</v>
      </c>
      <c r="L49" s="121">
        <v>1122.4659999999999</v>
      </c>
      <c r="M49" s="176">
        <f t="shared" si="3"/>
        <v>-1.0032270838680205E-2</v>
      </c>
      <c r="N49" s="113">
        <v>36.075000000000003</v>
      </c>
      <c r="O49" s="176">
        <f t="shared" si="4"/>
        <v>-1.4478896325638412E-2</v>
      </c>
      <c r="P49">
        <v>69.78</v>
      </c>
      <c r="Q49" s="176">
        <f t="shared" si="5"/>
        <v>-0.10123647604327665</v>
      </c>
      <c r="R49">
        <v>205.32</v>
      </c>
      <c r="S49" s="176">
        <f t="shared" si="6"/>
        <v>8.7947722694442683E-3</v>
      </c>
      <c r="T49">
        <v>220.11</v>
      </c>
      <c r="U49" s="176">
        <f t="shared" si="7"/>
        <v>-3.6213842741387122E-3</v>
      </c>
      <c r="V49" s="121">
        <v>5495.52</v>
      </c>
      <c r="W49" s="176">
        <f t="shared" si="8"/>
        <v>4.4726332239698515E-3</v>
      </c>
    </row>
    <row r="50" spans="1:23" ht="13" x14ac:dyDescent="0.3">
      <c r="A50" s="1">
        <v>45546</v>
      </c>
      <c r="B50">
        <v>3.6955</v>
      </c>
      <c r="C50" s="176">
        <f t="shared" si="0"/>
        <v>1.7619951206288831E-3</v>
      </c>
      <c r="D50">
        <v>94.8</v>
      </c>
      <c r="E50" s="176">
        <f t="shared" si="0"/>
        <v>1.8259935553168669E-2</v>
      </c>
      <c r="F50">
        <v>3.7694999999999999</v>
      </c>
      <c r="G50" s="176">
        <f t="shared" si="0"/>
        <v>-1.2832263978001817E-2</v>
      </c>
      <c r="H50" s="121">
        <v>1073.6199999999999</v>
      </c>
      <c r="I50" s="176">
        <f t="shared" si="1"/>
        <v>-1.7925745759372069E-3</v>
      </c>
      <c r="J50" s="121">
        <v>672.899</v>
      </c>
      <c r="K50" s="176">
        <f t="shared" si="2"/>
        <v>-1.0547412626898331E-2</v>
      </c>
      <c r="L50" s="121">
        <v>1126.2180000000001</v>
      </c>
      <c r="M50" s="176">
        <f t="shared" si="3"/>
        <v>3.3426402225102412E-3</v>
      </c>
      <c r="N50" s="113">
        <v>36.155000000000001</v>
      </c>
      <c r="O50" s="176">
        <f t="shared" si="4"/>
        <v>2.2176022176021702E-3</v>
      </c>
      <c r="P50">
        <v>72</v>
      </c>
      <c r="Q50" s="176">
        <f t="shared" si="5"/>
        <v>3.1814273430782442E-2</v>
      </c>
      <c r="R50">
        <v>209.89</v>
      </c>
      <c r="S50" s="176">
        <f t="shared" si="6"/>
        <v>2.2257938827196538E-2</v>
      </c>
      <c r="T50">
        <v>222.66</v>
      </c>
      <c r="U50" s="176">
        <f t="shared" si="7"/>
        <v>1.1585116532642692E-2</v>
      </c>
      <c r="V50" s="121">
        <v>5554.13</v>
      </c>
      <c r="W50" s="176">
        <f t="shared" si="8"/>
        <v>1.06650508050193E-2</v>
      </c>
    </row>
    <row r="51" spans="1:23" ht="13" x14ac:dyDescent="0.3">
      <c r="A51" s="1">
        <v>45547</v>
      </c>
      <c r="B51">
        <v>3.734</v>
      </c>
      <c r="C51" s="176">
        <f t="shared" si="0"/>
        <v>1.0418076038425105E-2</v>
      </c>
      <c r="D51">
        <v>95.65</v>
      </c>
      <c r="E51" s="176">
        <f t="shared" si="0"/>
        <v>8.9662447257384866E-3</v>
      </c>
      <c r="F51">
        <v>3.7755000000000001</v>
      </c>
      <c r="G51" s="176">
        <f t="shared" si="0"/>
        <v>1.5917230401910672E-3</v>
      </c>
      <c r="H51" s="121">
        <v>1082.5319999999999</v>
      </c>
      <c r="I51" s="176">
        <f t="shared" si="1"/>
        <v>8.3008885825525194E-3</v>
      </c>
      <c r="J51" s="121">
        <v>677.23299999999995</v>
      </c>
      <c r="K51" s="176">
        <f t="shared" si="2"/>
        <v>6.440788290664641E-3</v>
      </c>
      <c r="L51" s="121">
        <v>1137.5239999999999</v>
      </c>
      <c r="M51" s="176">
        <f t="shared" si="3"/>
        <v>1.0038908985649148E-2</v>
      </c>
      <c r="N51" s="113">
        <v>37.195</v>
      </c>
      <c r="O51" s="176">
        <f t="shared" si="4"/>
        <v>2.8765039413635712E-2</v>
      </c>
      <c r="P51">
        <v>71.88</v>
      </c>
      <c r="Q51" s="176">
        <f t="shared" si="5"/>
        <v>-1.6666666666667299E-3</v>
      </c>
      <c r="R51">
        <v>211.61</v>
      </c>
      <c r="S51" s="176">
        <f t="shared" si="6"/>
        <v>8.1947686883606999E-3</v>
      </c>
      <c r="T51">
        <v>222.77</v>
      </c>
      <c r="U51" s="176">
        <f t="shared" si="7"/>
        <v>4.9402676726854238E-4</v>
      </c>
      <c r="V51" s="121">
        <v>5595.76</v>
      </c>
      <c r="W51" s="176">
        <f t="shared" si="8"/>
        <v>7.4953232999587886E-3</v>
      </c>
    </row>
    <row r="52" spans="1:23" ht="13" x14ac:dyDescent="0.3">
      <c r="A52" s="1">
        <v>45548</v>
      </c>
      <c r="B52">
        <v>3.7549999999999999</v>
      </c>
      <c r="C52" s="176">
        <f t="shared" si="0"/>
        <v>5.6239957150508594E-3</v>
      </c>
      <c r="D52">
        <v>99.05</v>
      </c>
      <c r="E52" s="176">
        <f t="shared" si="0"/>
        <v>3.5546262415054798E-2</v>
      </c>
      <c r="F52">
        <v>3.7839999999999998</v>
      </c>
      <c r="G52" s="176">
        <f t="shared" si="0"/>
        <v>2.2513574361011069E-3</v>
      </c>
      <c r="H52" s="121">
        <v>1085.3409999999999</v>
      </c>
      <c r="I52" s="176">
        <f t="shared" si="1"/>
        <v>2.5948424619318131E-3</v>
      </c>
      <c r="J52" s="121">
        <v>680.32500000000005</v>
      </c>
      <c r="K52" s="176">
        <f t="shared" si="2"/>
        <v>4.5656369373614373E-3</v>
      </c>
      <c r="L52" s="121">
        <v>1149.251</v>
      </c>
      <c r="M52" s="176">
        <f t="shared" si="3"/>
        <v>1.0309233035962397E-2</v>
      </c>
      <c r="N52" s="113">
        <v>36.905000000000001</v>
      </c>
      <c r="O52" s="176">
        <f t="shared" si="4"/>
        <v>-7.796746874579894E-3</v>
      </c>
      <c r="P52">
        <v>73.66</v>
      </c>
      <c r="Q52" s="176">
        <f t="shared" si="5"/>
        <v>2.4763494713411258E-2</v>
      </c>
      <c r="R52">
        <v>214.79</v>
      </c>
      <c r="S52" s="176">
        <f t="shared" si="6"/>
        <v>1.5027645196351675E-2</v>
      </c>
      <c r="T52">
        <v>222.5</v>
      </c>
      <c r="U52" s="176">
        <f t="shared" si="7"/>
        <v>-1.2120123894600271E-3</v>
      </c>
      <c r="V52" s="121">
        <v>5626.02</v>
      </c>
      <c r="W52" s="176">
        <f t="shared" si="8"/>
        <v>5.4076658041088644E-3</v>
      </c>
    </row>
    <row r="53" spans="1:23" ht="13" x14ac:dyDescent="0.3">
      <c r="A53" s="1">
        <v>45551</v>
      </c>
      <c r="B53">
        <v>3.7389999999999999</v>
      </c>
      <c r="C53" s="176">
        <f t="shared" si="0"/>
        <v>-4.2609853528628536E-3</v>
      </c>
      <c r="D53">
        <v>97.5</v>
      </c>
      <c r="E53" s="176">
        <f t="shared" si="0"/>
        <v>-1.5648662291771805E-2</v>
      </c>
      <c r="F53">
        <v>3.7970000000000002</v>
      </c>
      <c r="G53" s="176">
        <f t="shared" si="0"/>
        <v>3.4355179704017827E-3</v>
      </c>
      <c r="H53" s="121">
        <v>1085.232</v>
      </c>
      <c r="I53" s="176">
        <f t="shared" si="1"/>
        <v>-1.004292660094142E-4</v>
      </c>
      <c r="J53" s="121">
        <v>680.77300000000002</v>
      </c>
      <c r="K53" s="176">
        <f t="shared" si="2"/>
        <v>6.5850880094069607E-4</v>
      </c>
      <c r="L53" s="121">
        <v>1145.45</v>
      </c>
      <c r="M53" s="176">
        <f t="shared" si="3"/>
        <v>-3.3073714967399906E-3</v>
      </c>
      <c r="N53" s="113">
        <v>37.1</v>
      </c>
      <c r="O53" s="176">
        <f t="shared" si="4"/>
        <v>5.283836878471759E-3</v>
      </c>
      <c r="P53">
        <v>72.66</v>
      </c>
      <c r="Q53" s="176">
        <f t="shared" si="5"/>
        <v>-1.3575889220743959E-2</v>
      </c>
      <c r="R53">
        <v>217.16</v>
      </c>
      <c r="S53" s="176">
        <f t="shared" si="6"/>
        <v>1.1034033241771053E-2</v>
      </c>
      <c r="T53">
        <v>216.32</v>
      </c>
      <c r="U53" s="176">
        <f t="shared" si="7"/>
        <v>-2.7775280898876435E-2</v>
      </c>
      <c r="V53" s="121">
        <v>5633.09</v>
      </c>
      <c r="W53" s="176">
        <f t="shared" si="8"/>
        <v>1.2566610143582334E-3</v>
      </c>
    </row>
    <row r="54" spans="1:23" ht="13" x14ac:dyDescent="0.3">
      <c r="A54" s="1">
        <v>45552</v>
      </c>
      <c r="B54">
        <v>3.7650000000000001</v>
      </c>
      <c r="C54" s="176">
        <f t="shared" si="0"/>
        <v>6.9537309441027673E-3</v>
      </c>
      <c r="D54">
        <v>98.95</v>
      </c>
      <c r="E54" s="176">
        <f t="shared" si="0"/>
        <v>1.4871794871794901E-2</v>
      </c>
      <c r="F54">
        <v>3.7985000000000002</v>
      </c>
      <c r="G54" s="176">
        <f t="shared" si="0"/>
        <v>3.9504872267581161E-4</v>
      </c>
      <c r="H54" s="121">
        <v>1091.3530000000001</v>
      </c>
      <c r="I54" s="176">
        <f t="shared" si="1"/>
        <v>5.6402686245891152E-3</v>
      </c>
      <c r="J54" s="121">
        <v>686.15800000000002</v>
      </c>
      <c r="K54" s="176">
        <f t="shared" si="2"/>
        <v>7.910125695349244E-3</v>
      </c>
      <c r="L54" s="121">
        <v>1151.7159999999999</v>
      </c>
      <c r="M54" s="176">
        <f t="shared" si="3"/>
        <v>5.4703391680124393E-3</v>
      </c>
      <c r="N54" s="113">
        <v>37.46</v>
      </c>
      <c r="O54" s="176">
        <f t="shared" si="4"/>
        <v>9.7035040431266689E-3</v>
      </c>
      <c r="P54">
        <v>73.06</v>
      </c>
      <c r="Q54" s="176">
        <f t="shared" si="5"/>
        <v>5.5050922102946008E-3</v>
      </c>
      <c r="R54">
        <v>214.13</v>
      </c>
      <c r="S54" s="176">
        <f t="shared" si="6"/>
        <v>-1.3952845827960955E-2</v>
      </c>
      <c r="T54">
        <v>216.79</v>
      </c>
      <c r="U54" s="176">
        <f t="shared" si="7"/>
        <v>2.1727071005917106E-3</v>
      </c>
      <c r="V54" s="121">
        <v>5634.58</v>
      </c>
      <c r="W54" s="176">
        <f t="shared" si="8"/>
        <v>2.6450846693374004E-4</v>
      </c>
    </row>
    <row r="55" spans="1:23" ht="13" x14ac:dyDescent="0.3">
      <c r="A55" s="1">
        <v>45553</v>
      </c>
      <c r="B55">
        <v>3.7679999999999998</v>
      </c>
      <c r="C55" s="176">
        <f t="shared" si="0"/>
        <v>7.9681274900389627E-4</v>
      </c>
      <c r="D55">
        <v>98.45</v>
      </c>
      <c r="E55" s="176">
        <f t="shared" si="0"/>
        <v>-5.053057099545225E-3</v>
      </c>
      <c r="F55">
        <v>3.7805</v>
      </c>
      <c r="G55" s="176">
        <f t="shared" si="0"/>
        <v>-4.7387126497302192E-3</v>
      </c>
      <c r="H55" s="121">
        <v>1086.18</v>
      </c>
      <c r="I55" s="176">
        <f t="shared" si="1"/>
        <v>-4.7399878865958143E-3</v>
      </c>
      <c r="J55" s="121">
        <v>684.649</v>
      </c>
      <c r="K55" s="176">
        <f t="shared" si="2"/>
        <v>-2.1992019330824889E-3</v>
      </c>
      <c r="L55" s="121">
        <v>1151.183</v>
      </c>
      <c r="M55" s="176">
        <f t="shared" si="3"/>
        <v>-4.627877011345695E-4</v>
      </c>
      <c r="N55" s="113">
        <v>37.435000000000002</v>
      </c>
      <c r="O55" s="176">
        <f t="shared" si="4"/>
        <v>-6.6737853710620873E-4</v>
      </c>
      <c r="P55">
        <v>74.680000000000007</v>
      </c>
      <c r="Q55" s="176">
        <f t="shared" si="5"/>
        <v>2.2173555981385224E-2</v>
      </c>
      <c r="R55">
        <v>214.94</v>
      </c>
      <c r="S55" s="176">
        <f t="shared" si="6"/>
        <v>3.782748797459498E-3</v>
      </c>
      <c r="T55">
        <v>220.69</v>
      </c>
      <c r="U55" s="176">
        <f t="shared" si="7"/>
        <v>1.7989759675261802E-2</v>
      </c>
      <c r="V55" s="121">
        <v>5618.26</v>
      </c>
      <c r="W55" s="176">
        <f t="shared" si="8"/>
        <v>-2.8964004415590354E-3</v>
      </c>
    </row>
    <row r="56" spans="1:23" ht="13" x14ac:dyDescent="0.3">
      <c r="A56" s="1">
        <v>45554</v>
      </c>
      <c r="B56">
        <v>3.802</v>
      </c>
      <c r="C56" s="176">
        <f t="shared" si="0"/>
        <v>9.023354564755906E-3</v>
      </c>
      <c r="D56">
        <v>100.1</v>
      </c>
      <c r="E56" s="176">
        <f t="shared" si="0"/>
        <v>1.6759776536312762E-2</v>
      </c>
      <c r="F56">
        <v>3.8149999999999999</v>
      </c>
      <c r="G56" s="176">
        <f t="shared" si="0"/>
        <v>9.12577701362253E-3</v>
      </c>
      <c r="H56" s="121">
        <v>1098.346</v>
      </c>
      <c r="I56" s="176">
        <f t="shared" si="1"/>
        <v>1.1200721795650757E-2</v>
      </c>
      <c r="J56" s="121">
        <v>691.197</v>
      </c>
      <c r="K56" s="176">
        <f t="shared" si="2"/>
        <v>9.5640247776597968E-3</v>
      </c>
      <c r="L56" s="121">
        <v>1167.797</v>
      </c>
      <c r="M56" s="176">
        <f t="shared" si="3"/>
        <v>1.4432110272649989E-2</v>
      </c>
      <c r="N56" s="113">
        <v>37.9</v>
      </c>
      <c r="O56" s="176">
        <f t="shared" si="4"/>
        <v>1.2421530653131996E-2</v>
      </c>
      <c r="P56">
        <v>75.180000000000007</v>
      </c>
      <c r="Q56" s="176">
        <f t="shared" si="5"/>
        <v>6.6952329941081939E-3</v>
      </c>
      <c r="R56">
        <v>213.89</v>
      </c>
      <c r="S56" s="176">
        <f t="shared" si="6"/>
        <v>-4.8850842095469029E-3</v>
      </c>
      <c r="T56">
        <v>228.87</v>
      </c>
      <c r="U56" s="176">
        <f t="shared" si="7"/>
        <v>3.706556708505146E-2</v>
      </c>
      <c r="V56" s="121">
        <v>5713.64</v>
      </c>
      <c r="W56" s="176">
        <f t="shared" si="8"/>
        <v>1.6976786407179464E-2</v>
      </c>
    </row>
    <row r="57" spans="1:23" ht="13" x14ac:dyDescent="0.3">
      <c r="A57" s="1">
        <v>45555</v>
      </c>
      <c r="B57">
        <v>3.8250000000000002</v>
      </c>
      <c r="C57" s="176">
        <f t="shared" si="0"/>
        <v>6.0494476591268099E-3</v>
      </c>
      <c r="D57">
        <v>97.05</v>
      </c>
      <c r="E57" s="176">
        <f t="shared" si="0"/>
        <v>-3.0469530469530444E-2</v>
      </c>
      <c r="F57">
        <v>3.8090000000000002</v>
      </c>
      <c r="G57" s="176">
        <f t="shared" si="0"/>
        <v>-1.5727391874180297E-3</v>
      </c>
      <c r="H57" s="121">
        <v>1090.835</v>
      </c>
      <c r="I57" s="176">
        <f t="shared" si="1"/>
        <v>-6.8384643818978422E-3</v>
      </c>
      <c r="J57" s="121">
        <v>685.38199999999995</v>
      </c>
      <c r="K57" s="176">
        <f t="shared" si="2"/>
        <v>-8.4129416070961738E-3</v>
      </c>
      <c r="L57" s="121">
        <v>1150.701</v>
      </c>
      <c r="M57" s="176">
        <f t="shared" si="3"/>
        <v>-1.4639530671854787E-2</v>
      </c>
      <c r="N57" s="113">
        <v>37.994999999999997</v>
      </c>
      <c r="O57" s="176">
        <f t="shared" si="4"/>
        <v>2.5065963060685718E-3</v>
      </c>
      <c r="P57">
        <v>73.84</v>
      </c>
      <c r="Q57" s="176">
        <f t="shared" si="5"/>
        <v>-1.7823889332269263E-2</v>
      </c>
      <c r="R57">
        <v>217.7</v>
      </c>
      <c r="S57" s="176">
        <f t="shared" si="6"/>
        <v>1.7812894478470252E-2</v>
      </c>
      <c r="T57">
        <v>228.2</v>
      </c>
      <c r="U57" s="176">
        <f t="shared" si="7"/>
        <v>-2.9274260497226196E-3</v>
      </c>
      <c r="V57" s="121">
        <v>5702.55</v>
      </c>
      <c r="W57" s="176">
        <f t="shared" si="8"/>
        <v>-1.9409693295342628E-3</v>
      </c>
    </row>
    <row r="58" spans="1:23" ht="13" x14ac:dyDescent="0.3">
      <c r="A58" s="1">
        <v>45558</v>
      </c>
      <c r="B58">
        <v>3.7530000000000001</v>
      </c>
      <c r="C58" s="176">
        <f t="shared" si="0"/>
        <v>-1.8823529411764722E-2</v>
      </c>
      <c r="D58">
        <v>97.9</v>
      </c>
      <c r="E58" s="176">
        <f t="shared" si="0"/>
        <v>8.7583719732097741E-3</v>
      </c>
      <c r="F58">
        <v>3.8504999999999998</v>
      </c>
      <c r="G58" s="176">
        <f t="shared" si="0"/>
        <v>1.0895248096613191E-2</v>
      </c>
      <c r="H58" s="121">
        <v>1088.7670000000001</v>
      </c>
      <c r="I58" s="176">
        <f t="shared" si="1"/>
        <v>-1.8957954227724482E-3</v>
      </c>
      <c r="J58" s="121">
        <v>687.92</v>
      </c>
      <c r="K58" s="176">
        <f t="shared" si="2"/>
        <v>3.703044433615139E-3</v>
      </c>
      <c r="L58" s="121">
        <v>1158.2629999999999</v>
      </c>
      <c r="M58" s="176">
        <f t="shared" si="3"/>
        <v>6.5716463268910849E-3</v>
      </c>
      <c r="N58" s="113">
        <v>36.734999999999999</v>
      </c>
      <c r="O58" s="176">
        <f t="shared" si="4"/>
        <v>-3.31622581918673E-2</v>
      </c>
      <c r="P58">
        <v>75.66</v>
      </c>
      <c r="Q58" s="176">
        <f t="shared" si="5"/>
        <v>2.464788732394357E-2</v>
      </c>
      <c r="R58">
        <v>220.5</v>
      </c>
      <c r="S58" s="176">
        <f t="shared" si="6"/>
        <v>1.2861736334405198E-2</v>
      </c>
      <c r="T58">
        <v>226.47</v>
      </c>
      <c r="U58" s="176">
        <f t="shared" si="7"/>
        <v>-7.5810692375109104E-3</v>
      </c>
      <c r="V58" s="121">
        <v>5718.57</v>
      </c>
      <c r="W58" s="176">
        <f t="shared" si="8"/>
        <v>2.8092695373121718E-3</v>
      </c>
    </row>
    <row r="59" spans="1:23" ht="13" x14ac:dyDescent="0.3">
      <c r="A59" s="1">
        <v>45559</v>
      </c>
      <c r="B59">
        <v>3.7774999999999999</v>
      </c>
      <c r="C59" s="176">
        <f t="shared" si="0"/>
        <v>6.5281108446575385E-3</v>
      </c>
      <c r="D59">
        <v>100.1</v>
      </c>
      <c r="E59" s="176">
        <f t="shared" si="0"/>
        <v>2.2471910112359432E-2</v>
      </c>
      <c r="F59">
        <v>3.9085000000000001</v>
      </c>
      <c r="G59" s="176">
        <f t="shared" si="0"/>
        <v>1.5062978833917745E-2</v>
      </c>
      <c r="H59" s="121">
        <v>1094.1400000000001</v>
      </c>
      <c r="I59" s="176">
        <f t="shared" si="1"/>
        <v>4.9349401662615111E-3</v>
      </c>
      <c r="J59" s="121">
        <v>696.77200000000005</v>
      </c>
      <c r="K59" s="176">
        <f t="shared" si="2"/>
        <v>1.2867775322712074E-2</v>
      </c>
      <c r="L59" s="121">
        <v>1166.7529999999999</v>
      </c>
      <c r="M59" s="176">
        <f t="shared" si="3"/>
        <v>7.3299414727052573E-3</v>
      </c>
      <c r="N59" s="113">
        <v>37.26</v>
      </c>
      <c r="O59" s="176">
        <f t="shared" si="4"/>
        <v>1.4291547570436875E-2</v>
      </c>
      <c r="P59">
        <v>78.12</v>
      </c>
      <c r="Q59" s="176">
        <f t="shared" si="5"/>
        <v>3.2513877874702724E-2</v>
      </c>
      <c r="R59">
        <v>220.97</v>
      </c>
      <c r="S59" s="176">
        <f t="shared" si="6"/>
        <v>2.1315192743764119E-3</v>
      </c>
      <c r="T59">
        <v>227.37</v>
      </c>
      <c r="U59" s="176">
        <f t="shared" si="7"/>
        <v>3.9740362961981973E-3</v>
      </c>
      <c r="V59" s="121">
        <v>5732.93</v>
      </c>
      <c r="W59" s="176">
        <f t="shared" si="8"/>
        <v>2.5111172898120652E-3</v>
      </c>
    </row>
    <row r="60" spans="1:23" ht="13" x14ac:dyDescent="0.3">
      <c r="A60" s="1">
        <v>45560</v>
      </c>
      <c r="B60">
        <v>3.7774999999999999</v>
      </c>
      <c r="C60" s="176">
        <f t="shared" si="0"/>
        <v>0</v>
      </c>
      <c r="D60">
        <v>99.65</v>
      </c>
      <c r="E60" s="176">
        <f t="shared" si="0"/>
        <v>-4.4955044955043823E-3</v>
      </c>
      <c r="F60">
        <v>3.9340000000000002</v>
      </c>
      <c r="G60" s="176">
        <f t="shared" si="0"/>
        <v>6.5242420365869457E-3</v>
      </c>
      <c r="H60" s="121">
        <v>1092.8109999999999</v>
      </c>
      <c r="I60" s="176">
        <f t="shared" si="1"/>
        <v>-1.2146526038716967E-3</v>
      </c>
      <c r="J60" s="121">
        <v>697.55</v>
      </c>
      <c r="K60" s="176">
        <f t="shared" si="2"/>
        <v>1.1165775892256094E-3</v>
      </c>
      <c r="L60" s="121">
        <v>1163.5250000000001</v>
      </c>
      <c r="M60" s="176">
        <f t="shared" si="3"/>
        <v>-2.7666524105786215E-3</v>
      </c>
      <c r="N60" s="113">
        <v>37.869999999999997</v>
      </c>
      <c r="O60" s="176">
        <f t="shared" si="4"/>
        <v>1.6371443907675778E-2</v>
      </c>
      <c r="P60">
        <v>75.72</v>
      </c>
      <c r="Q60" s="176">
        <f t="shared" si="5"/>
        <v>-3.0721966205837243E-2</v>
      </c>
      <c r="R60">
        <v>221.23</v>
      </c>
      <c r="S60" s="176">
        <f t="shared" si="6"/>
        <v>1.1766303118069914E-3</v>
      </c>
      <c r="T60">
        <v>226.37</v>
      </c>
      <c r="U60" s="176">
        <f t="shared" si="7"/>
        <v>-4.3981176056647753E-3</v>
      </c>
      <c r="V60" s="121">
        <v>5722.26</v>
      </c>
      <c r="W60" s="176">
        <f t="shared" si="8"/>
        <v>-1.8611774432968956E-3</v>
      </c>
    </row>
    <row r="61" spans="1:23" ht="13" x14ac:dyDescent="0.3">
      <c r="A61" s="1">
        <v>45561</v>
      </c>
      <c r="B61">
        <v>3.8759999999999999</v>
      </c>
      <c r="C61" s="176">
        <f t="shared" si="0"/>
        <v>2.6075446724023836E-2</v>
      </c>
      <c r="D61">
        <v>101.7</v>
      </c>
      <c r="E61" s="176">
        <f t="shared" si="0"/>
        <v>2.0572002007024557E-2</v>
      </c>
      <c r="F61">
        <v>3.95</v>
      </c>
      <c r="G61" s="176">
        <f t="shared" si="0"/>
        <v>4.0671072699542486E-3</v>
      </c>
      <c r="H61" s="121">
        <v>1109.348</v>
      </c>
      <c r="I61" s="176">
        <f t="shared" si="1"/>
        <v>1.5132534354064918E-2</v>
      </c>
      <c r="J61" s="121">
        <v>707.20799999999997</v>
      </c>
      <c r="K61" s="176">
        <f t="shared" si="2"/>
        <v>1.3845602465773085E-2</v>
      </c>
      <c r="L61" s="121">
        <v>1183.77</v>
      </c>
      <c r="M61" s="176">
        <f t="shared" si="3"/>
        <v>1.7399712081820236E-2</v>
      </c>
      <c r="N61" s="113">
        <v>39.700000000000003</v>
      </c>
      <c r="O61" s="176">
        <f t="shared" si="4"/>
        <v>4.8323210984948656E-2</v>
      </c>
      <c r="P61">
        <v>78.760000000000005</v>
      </c>
      <c r="Q61" s="176">
        <f t="shared" si="5"/>
        <v>4.0147913365029139E-2</v>
      </c>
      <c r="R61">
        <v>223.43</v>
      </c>
      <c r="S61" s="176">
        <f t="shared" si="6"/>
        <v>9.944401753830932E-3</v>
      </c>
      <c r="T61">
        <v>227.52</v>
      </c>
      <c r="U61" s="176">
        <f t="shared" si="7"/>
        <v>5.0801784688784104E-3</v>
      </c>
      <c r="V61" s="121">
        <v>5745.37</v>
      </c>
      <c r="W61" s="176">
        <f t="shared" si="8"/>
        <v>4.03861411400385E-3</v>
      </c>
    </row>
    <row r="62" spans="1:23" ht="13" x14ac:dyDescent="0.3">
      <c r="A62" s="1">
        <v>45562</v>
      </c>
      <c r="B62">
        <v>3.8704999999999998</v>
      </c>
      <c r="C62" s="176">
        <f t="shared" si="0"/>
        <v>-1.4189886480908309E-3</v>
      </c>
      <c r="D62">
        <v>101.1</v>
      </c>
      <c r="E62" s="176">
        <f t="shared" si="0"/>
        <v>-5.8997050147493466E-3</v>
      </c>
      <c r="F62">
        <v>3.9434999999999998</v>
      </c>
      <c r="G62" s="176">
        <f t="shared" si="0"/>
        <v>-1.6455696202532643E-3</v>
      </c>
      <c r="H62" s="121">
        <v>1117.8510000000001</v>
      </c>
      <c r="I62" s="176">
        <f t="shared" si="1"/>
        <v>7.6648626039801365E-3</v>
      </c>
      <c r="J62" s="121">
        <v>708.82100000000003</v>
      </c>
      <c r="K62" s="176">
        <f t="shared" si="2"/>
        <v>2.2807999909504086E-3</v>
      </c>
      <c r="L62" s="121">
        <v>1199.442</v>
      </c>
      <c r="M62" s="176">
        <f t="shared" si="3"/>
        <v>1.3239058263007194E-2</v>
      </c>
      <c r="N62" s="113">
        <v>39.979999999999997</v>
      </c>
      <c r="O62" s="176">
        <f t="shared" si="4"/>
        <v>7.0528967254406549E-3</v>
      </c>
      <c r="P62">
        <v>79.44</v>
      </c>
      <c r="Q62" s="176">
        <f t="shared" si="5"/>
        <v>8.6338242762822818E-3</v>
      </c>
      <c r="R62">
        <v>220.84</v>
      </c>
      <c r="S62" s="176">
        <f t="shared" si="6"/>
        <v>-1.1591997493622179E-2</v>
      </c>
      <c r="T62">
        <v>227.79</v>
      </c>
      <c r="U62" s="176">
        <f t="shared" si="7"/>
        <v>1.1867088607594137E-3</v>
      </c>
      <c r="V62" s="121">
        <v>5738.17</v>
      </c>
      <c r="W62" s="176">
        <f t="shared" si="8"/>
        <v>-1.2531829977877522E-3</v>
      </c>
    </row>
    <row r="63" spans="1:23" ht="13" x14ac:dyDescent="0.3">
      <c r="A63" s="1">
        <v>45565</v>
      </c>
      <c r="B63">
        <v>3.8374999999999999</v>
      </c>
      <c r="C63" s="176">
        <f t="shared" si="0"/>
        <v>-8.5260302286526077E-3</v>
      </c>
      <c r="D63">
        <v>100.3</v>
      </c>
      <c r="E63" s="176">
        <f t="shared" si="0"/>
        <v>-7.9129574678535822E-3</v>
      </c>
      <c r="F63">
        <v>3.9239999999999999</v>
      </c>
      <c r="G63" s="176">
        <f t="shared" si="0"/>
        <v>-4.9448459490300115E-3</v>
      </c>
      <c r="H63" s="121">
        <v>1097.518</v>
      </c>
      <c r="I63" s="176">
        <f t="shared" si="1"/>
        <v>-1.8189365130057658E-2</v>
      </c>
      <c r="J63" s="121">
        <v>708.04</v>
      </c>
      <c r="K63" s="176">
        <f t="shared" si="2"/>
        <v>-1.1018296579814407E-3</v>
      </c>
      <c r="L63" s="121">
        <v>1191.3140000000001</v>
      </c>
      <c r="M63" s="176">
        <f t="shared" si="3"/>
        <v>-6.776484398578613E-3</v>
      </c>
      <c r="N63" s="113">
        <v>39.365000000000002</v>
      </c>
      <c r="O63" s="176">
        <f t="shared" si="4"/>
        <v>-1.538269134567271E-2</v>
      </c>
      <c r="P63">
        <v>79.28</v>
      </c>
      <c r="Q63" s="176">
        <f t="shared" si="5"/>
        <v>-2.014098690835808E-3</v>
      </c>
      <c r="R63">
        <v>221.08</v>
      </c>
      <c r="S63" s="176">
        <f t="shared" si="6"/>
        <v>1.0867596449918905E-3</v>
      </c>
      <c r="T63">
        <v>233</v>
      </c>
      <c r="U63" s="176">
        <f t="shared" si="7"/>
        <v>2.2871943456692603E-2</v>
      </c>
      <c r="V63" s="121">
        <v>5762.48</v>
      </c>
      <c r="W63" s="176">
        <f t="shared" si="8"/>
        <v>4.2365423122701995E-3</v>
      </c>
    </row>
    <row r="64" spans="1:23" ht="13" x14ac:dyDescent="0.3">
      <c r="A64" s="1">
        <v>45566</v>
      </c>
      <c r="B64">
        <v>3.7355</v>
      </c>
      <c r="C64" s="176">
        <f t="shared" si="0"/>
        <v>-2.6579804560260552E-2</v>
      </c>
      <c r="D64">
        <v>99.3</v>
      </c>
      <c r="E64" s="176">
        <f t="shared" si="0"/>
        <v>-9.9700897308075773E-3</v>
      </c>
      <c r="F64">
        <v>3.944</v>
      </c>
      <c r="G64" s="176">
        <f t="shared" si="0"/>
        <v>5.0968399592252848E-3</v>
      </c>
      <c r="H64" s="121">
        <v>1087.9390000000001</v>
      </c>
      <c r="I64" s="176">
        <f t="shared" si="1"/>
        <v>-8.7278750781307913E-3</v>
      </c>
      <c r="J64" s="121">
        <v>702.29700000000003</v>
      </c>
      <c r="K64" s="176">
        <f t="shared" si="2"/>
        <v>-8.1111236653295549E-3</v>
      </c>
      <c r="L64" s="121">
        <v>1185.5340000000001</v>
      </c>
      <c r="M64" s="176">
        <f t="shared" si="3"/>
        <v>-4.8517855074312671E-3</v>
      </c>
      <c r="N64" s="113">
        <v>38.28</v>
      </c>
      <c r="O64" s="176">
        <f t="shared" si="4"/>
        <v>-2.7562555569668506E-2</v>
      </c>
      <c r="P64">
        <v>77.739999999999995</v>
      </c>
      <c r="Q64" s="176">
        <f t="shared" si="5"/>
        <v>-1.9424823410696346E-2</v>
      </c>
      <c r="R64">
        <v>219.35</v>
      </c>
      <c r="S64" s="176">
        <f t="shared" si="6"/>
        <v>-7.8252216392257021E-3</v>
      </c>
      <c r="T64">
        <v>226.21</v>
      </c>
      <c r="U64" s="176">
        <f t="shared" si="7"/>
        <v>-2.9141630901287519E-2</v>
      </c>
      <c r="V64" s="121">
        <v>5708.75</v>
      </c>
      <c r="W64" s="176">
        <f t="shared" si="8"/>
        <v>-9.3241104524440111E-3</v>
      </c>
    </row>
    <row r="65" spans="1:23" ht="13" x14ac:dyDescent="0.3">
      <c r="A65" s="1">
        <v>45567</v>
      </c>
      <c r="B65">
        <v>3.7160000000000002</v>
      </c>
      <c r="C65" s="176">
        <f t="shared" si="0"/>
        <v>-5.2201847142283094E-3</v>
      </c>
      <c r="D65">
        <v>97.95</v>
      </c>
      <c r="E65" s="176">
        <f t="shared" si="0"/>
        <v>-1.3595166163141936E-2</v>
      </c>
      <c r="F65">
        <v>3.96</v>
      </c>
      <c r="G65" s="176">
        <f t="shared" si="0"/>
        <v>4.0567951318458452E-3</v>
      </c>
      <c r="H65" s="121">
        <v>1084.424</v>
      </c>
      <c r="I65" s="176">
        <f t="shared" si="1"/>
        <v>-3.230879672481729E-3</v>
      </c>
      <c r="J65" s="121">
        <v>704.60699999999997</v>
      </c>
      <c r="K65" s="176">
        <f t="shared" si="2"/>
        <v>3.2892067031468812E-3</v>
      </c>
      <c r="L65" s="121">
        <v>1183.287</v>
      </c>
      <c r="M65" s="176">
        <f t="shared" si="3"/>
        <v>-1.8953484252666483E-3</v>
      </c>
      <c r="N65" s="113">
        <v>37.69</v>
      </c>
      <c r="O65" s="176">
        <f t="shared" si="4"/>
        <v>-1.5412748171368949E-2</v>
      </c>
      <c r="P65">
        <v>77.64</v>
      </c>
      <c r="Q65" s="176">
        <f t="shared" si="5"/>
        <v>-1.2863390789811463E-3</v>
      </c>
      <c r="R65">
        <v>219.73</v>
      </c>
      <c r="S65" s="176">
        <f t="shared" si="6"/>
        <v>1.7323911556872372E-3</v>
      </c>
      <c r="T65">
        <v>226.78</v>
      </c>
      <c r="U65" s="176">
        <f t="shared" si="7"/>
        <v>2.5197825029839227E-3</v>
      </c>
      <c r="V65" s="121">
        <v>5709.54</v>
      </c>
      <c r="W65" s="176">
        <f t="shared" si="8"/>
        <v>1.3838405955769015E-4</v>
      </c>
    </row>
    <row r="66" spans="1:23" ht="13" x14ac:dyDescent="0.3">
      <c r="A66" s="1">
        <v>45568</v>
      </c>
      <c r="B66">
        <v>3.6859999999999999</v>
      </c>
      <c r="C66" s="176">
        <f t="shared" si="0"/>
        <v>-8.0731969860065259E-3</v>
      </c>
      <c r="D66">
        <v>96.45</v>
      </c>
      <c r="E66" s="176">
        <f t="shared" si="0"/>
        <v>-1.5313935681470138E-2</v>
      </c>
      <c r="F66">
        <v>3.93</v>
      </c>
      <c r="G66" s="176">
        <f t="shared" si="0"/>
        <v>-7.5757575757575265E-3</v>
      </c>
      <c r="H66" s="121">
        <v>1068.377</v>
      </c>
      <c r="I66" s="176">
        <f t="shared" si="1"/>
        <v>-1.4797717497952854E-2</v>
      </c>
      <c r="J66" s="121">
        <v>698.06799999999998</v>
      </c>
      <c r="K66" s="176">
        <f t="shared" si="2"/>
        <v>-9.2803506067921371E-3</v>
      </c>
      <c r="L66" s="121">
        <v>1173.8</v>
      </c>
      <c r="M66" s="176">
        <f t="shared" si="3"/>
        <v>-8.0174970231229447E-3</v>
      </c>
      <c r="N66" s="113">
        <v>37.700000000000003</v>
      </c>
      <c r="O66" s="176">
        <f t="shared" si="4"/>
        <v>2.6532236667564652E-4</v>
      </c>
      <c r="P66">
        <v>76.599999999999994</v>
      </c>
      <c r="Q66" s="176">
        <f t="shared" si="5"/>
        <v>-1.3395157135497247E-2</v>
      </c>
      <c r="R66">
        <v>222.72</v>
      </c>
      <c r="S66" s="176">
        <f t="shared" si="6"/>
        <v>1.3607609338733943E-2</v>
      </c>
      <c r="T66">
        <v>225.67</v>
      </c>
      <c r="U66" s="176">
        <f t="shared" si="7"/>
        <v>-4.8946115177705869E-3</v>
      </c>
      <c r="V66" s="121">
        <v>5699.94</v>
      </c>
      <c r="W66" s="176">
        <f t="shared" si="8"/>
        <v>-1.6813963997100228E-3</v>
      </c>
    </row>
    <row r="67" spans="1:23" ht="13" x14ac:dyDescent="0.3">
      <c r="A67" s="1">
        <v>45569</v>
      </c>
      <c r="B67">
        <v>3.7635000000000001</v>
      </c>
      <c r="C67" s="176">
        <f t="shared" si="0"/>
        <v>2.1025501899077623E-2</v>
      </c>
      <c r="D67">
        <v>98.8</v>
      </c>
      <c r="E67" s="176">
        <f t="shared" si="0"/>
        <v>2.4364955935717927E-2</v>
      </c>
      <c r="F67">
        <v>3.9744999999999999</v>
      </c>
      <c r="G67" s="176">
        <f>(F67-F66)/F66</f>
        <v>1.1323155216284925E-2</v>
      </c>
      <c r="H67" s="121">
        <v>1081.3579999999999</v>
      </c>
      <c r="I67" s="176">
        <f t="shared" si="1"/>
        <v>1.2150205405020882E-2</v>
      </c>
      <c r="J67" s="121">
        <v>703.41499999999996</v>
      </c>
      <c r="K67" s="176">
        <f t="shared" si="2"/>
        <v>7.6597122343381738E-3</v>
      </c>
      <c r="L67" s="121">
        <v>1180.527</v>
      </c>
      <c r="M67" s="176">
        <f t="shared" si="3"/>
        <v>5.7309592775601371E-3</v>
      </c>
      <c r="N67" s="113">
        <v>38.82</v>
      </c>
      <c r="O67" s="176">
        <f t="shared" si="4"/>
        <v>2.9708222811671018E-2</v>
      </c>
      <c r="P67">
        <v>78</v>
      </c>
      <c r="Q67" s="176">
        <f t="shared" si="5"/>
        <v>1.8276762402088847E-2</v>
      </c>
      <c r="R67">
        <v>226</v>
      </c>
      <c r="S67" s="176">
        <f t="shared" si="6"/>
        <v>1.4727011494252878E-2</v>
      </c>
      <c r="T67">
        <v>226.8</v>
      </c>
      <c r="U67" s="176">
        <f t="shared" si="7"/>
        <v>5.0073115611291887E-3</v>
      </c>
      <c r="V67" s="121">
        <v>5751.07</v>
      </c>
      <c r="W67" s="176">
        <f t="shared" si="8"/>
        <v>8.9702698624897995E-3</v>
      </c>
    </row>
    <row r="68" spans="1:23" ht="13" x14ac:dyDescent="0.3">
      <c r="A68" s="1">
        <v>45572</v>
      </c>
      <c r="B68">
        <v>3.8029999999999999</v>
      </c>
      <c r="C68" s="176">
        <f t="shared" ref="C68:G131" si="9">(B68-B67)/B67</f>
        <v>1.0495549355652948E-2</v>
      </c>
      <c r="D68">
        <v>98.7</v>
      </c>
      <c r="E68" s="176">
        <f t="shared" si="9"/>
        <v>-1.0121457489877968E-3</v>
      </c>
      <c r="F68">
        <v>3.9710000000000001</v>
      </c>
      <c r="G68" s="176">
        <f t="shared" si="9"/>
        <v>-8.8061391369979533E-4</v>
      </c>
      <c r="H68" s="121">
        <v>1088.3989999999999</v>
      </c>
      <c r="I68" s="176">
        <f t="shared" ref="I68:I131" si="10">(H68-H67)/H67</f>
        <v>6.5112571414831536E-3</v>
      </c>
      <c r="J68" s="121">
        <v>703.84799999999996</v>
      </c>
      <c r="K68" s="176">
        <f t="shared" ref="K68:K131" si="11">(J68-J67)/J67</f>
        <v>6.1556833448247865E-4</v>
      </c>
      <c r="L68" s="121">
        <v>1178.7739999999999</v>
      </c>
      <c r="M68" s="176">
        <f t="shared" ref="M68:M131" si="12">(L68-L67)/L67</f>
        <v>-1.484930035484285E-3</v>
      </c>
      <c r="N68" s="113">
        <v>39.369999999999997</v>
      </c>
      <c r="O68" s="176">
        <f t="shared" ref="O68:O131" si="13">(N68-N67)/N67</f>
        <v>1.4167954662545007E-2</v>
      </c>
      <c r="P68">
        <v>77.64</v>
      </c>
      <c r="Q68" s="176">
        <f t="shared" ref="Q68:Q131" si="14">(P68-P67)/P67</f>
        <v>-4.615384615384608E-3</v>
      </c>
      <c r="R68">
        <v>227.12</v>
      </c>
      <c r="S68" s="176">
        <f t="shared" ref="S68:S131" si="15">(R68-R67)/R67</f>
        <v>4.9557522123894002E-3</v>
      </c>
      <c r="T68">
        <v>221.69</v>
      </c>
      <c r="U68" s="176">
        <f t="shared" ref="U68:U131" si="16">(T68-T67)/T67</f>
        <v>-2.2530864197530923E-2</v>
      </c>
      <c r="V68" s="121">
        <v>5695.94</v>
      </c>
      <c r="W68" s="176">
        <f t="shared" ref="W68:W131" si="17">(V68-V67)/V67</f>
        <v>-9.586042249529237E-3</v>
      </c>
    </row>
    <row r="69" spans="1:23" ht="13" x14ac:dyDescent="0.3">
      <c r="A69" s="1">
        <v>45573</v>
      </c>
      <c r="B69">
        <v>3.786</v>
      </c>
      <c r="C69" s="176">
        <f t="shared" si="9"/>
        <v>-4.4701551406783864E-3</v>
      </c>
      <c r="D69">
        <v>97.05</v>
      </c>
      <c r="E69" s="176">
        <f t="shared" si="9"/>
        <v>-1.6717325227963584E-2</v>
      </c>
      <c r="F69">
        <v>3.9824999999999999</v>
      </c>
      <c r="G69" s="176">
        <f t="shared" si="9"/>
        <v>2.8959959707881753E-3</v>
      </c>
      <c r="H69" s="121">
        <v>1085.931</v>
      </c>
      <c r="I69" s="176">
        <f t="shared" si="10"/>
        <v>-2.2675507787124458E-3</v>
      </c>
      <c r="J69" s="121">
        <v>696.91800000000001</v>
      </c>
      <c r="K69" s="176">
        <f t="shared" si="11"/>
        <v>-9.8458758140961555E-3</v>
      </c>
      <c r="L69" s="121">
        <v>1177.05</v>
      </c>
      <c r="M69" s="176">
        <f t="shared" si="12"/>
        <v>-1.4625364997870099E-3</v>
      </c>
      <c r="N69" s="113">
        <v>39.204999999999998</v>
      </c>
      <c r="O69" s="176">
        <f t="shared" si="13"/>
        <v>-4.1910083820167424E-3</v>
      </c>
      <c r="P69">
        <v>76.459999999999994</v>
      </c>
      <c r="Q69" s="176">
        <f t="shared" si="14"/>
        <v>-1.5198351365275718E-2</v>
      </c>
      <c r="R69">
        <v>228.62</v>
      </c>
      <c r="S69" s="176">
        <f t="shared" si="15"/>
        <v>6.6044381824586123E-3</v>
      </c>
      <c r="T69">
        <v>225.77</v>
      </c>
      <c r="U69" s="176">
        <f t="shared" si="16"/>
        <v>1.8404077766250224E-2</v>
      </c>
      <c r="V69" s="121">
        <v>5751.13</v>
      </c>
      <c r="W69" s="176">
        <f t="shared" si="17"/>
        <v>9.6893576828408507E-3</v>
      </c>
    </row>
    <row r="70" spans="1:23" ht="13" x14ac:dyDescent="0.3">
      <c r="A70" s="1">
        <v>45574</v>
      </c>
      <c r="B70">
        <v>3.8079999999999998</v>
      </c>
      <c r="C70" s="176">
        <f t="shared" si="9"/>
        <v>5.8108821975699412E-3</v>
      </c>
      <c r="D70">
        <v>98.65</v>
      </c>
      <c r="E70" s="176">
        <f t="shared" si="9"/>
        <v>1.6486347243688908E-2</v>
      </c>
      <c r="F70">
        <v>4.0804999999999998</v>
      </c>
      <c r="G70" s="176">
        <f t="shared" si="9"/>
        <v>2.4607658505963557E-2</v>
      </c>
      <c r="H70" s="121">
        <v>1091.914</v>
      </c>
      <c r="I70" s="176">
        <f t="shared" si="10"/>
        <v>5.5095581579307955E-3</v>
      </c>
      <c r="J70" s="121">
        <v>700.49199999999996</v>
      </c>
      <c r="K70" s="176">
        <f t="shared" si="11"/>
        <v>5.1282934290690658E-3</v>
      </c>
      <c r="L70" s="121">
        <v>1188.8430000000001</v>
      </c>
      <c r="M70" s="176">
        <f t="shared" si="12"/>
        <v>1.0019115585574207E-2</v>
      </c>
      <c r="N70" s="113">
        <v>39.375</v>
      </c>
      <c r="O70" s="176">
        <f t="shared" si="13"/>
        <v>4.3361816094886294E-3</v>
      </c>
      <c r="P70">
        <v>77.36</v>
      </c>
      <c r="Q70" s="176">
        <f t="shared" si="14"/>
        <v>1.1770860580695864E-2</v>
      </c>
      <c r="R70">
        <v>234.3</v>
      </c>
      <c r="S70" s="176">
        <f t="shared" si="15"/>
        <v>2.4844720496894439E-2</v>
      </c>
      <c r="T70">
        <v>229.54</v>
      </c>
      <c r="U70" s="176">
        <f t="shared" si="16"/>
        <v>1.6698409886167258E-2</v>
      </c>
      <c r="V70" s="121">
        <v>5792.04</v>
      </c>
      <c r="W70" s="176">
        <f t="shared" si="17"/>
        <v>7.1133846739683945E-3</v>
      </c>
    </row>
    <row r="71" spans="1:23" ht="13" x14ac:dyDescent="0.3">
      <c r="A71" s="1">
        <v>45575</v>
      </c>
      <c r="B71">
        <v>3.85</v>
      </c>
      <c r="C71" s="176">
        <f t="shared" si="9"/>
        <v>1.1029411764705951E-2</v>
      </c>
      <c r="D71">
        <v>98.25</v>
      </c>
      <c r="E71" s="176">
        <f t="shared" si="9"/>
        <v>-4.0547389761784658E-3</v>
      </c>
      <c r="F71">
        <v>4.048</v>
      </c>
      <c r="G71" s="176">
        <f t="shared" si="9"/>
        <v>-7.9647102070824049E-3</v>
      </c>
      <c r="H71" s="121">
        <v>1095.0899999999999</v>
      </c>
      <c r="I71" s="176">
        <f t="shared" si="10"/>
        <v>2.9086539782436447E-3</v>
      </c>
      <c r="J71" s="121">
        <v>698.07399999999996</v>
      </c>
      <c r="K71" s="176">
        <f t="shared" si="11"/>
        <v>-3.4518595501447646E-3</v>
      </c>
      <c r="L71" s="121">
        <v>1185.557</v>
      </c>
      <c r="M71" s="176">
        <f t="shared" si="12"/>
        <v>-2.7640319201106102E-3</v>
      </c>
      <c r="N71" s="113">
        <v>40</v>
      </c>
      <c r="O71" s="176">
        <f t="shared" si="13"/>
        <v>1.5873015873015872E-2</v>
      </c>
      <c r="P71">
        <v>76.66</v>
      </c>
      <c r="Q71" s="176">
        <f t="shared" si="14"/>
        <v>-9.0486039296794572E-3</v>
      </c>
      <c r="R71">
        <v>233.02</v>
      </c>
      <c r="S71" s="176">
        <f t="shared" si="15"/>
        <v>-5.4630815194195523E-3</v>
      </c>
      <c r="T71">
        <v>229.04</v>
      </c>
      <c r="U71" s="176">
        <f t="shared" si="16"/>
        <v>-2.178269582643548E-3</v>
      </c>
      <c r="V71" s="121">
        <v>5780.05</v>
      </c>
      <c r="W71" s="176">
        <f t="shared" si="17"/>
        <v>-2.0700823889337402E-3</v>
      </c>
    </row>
    <row r="72" spans="1:23" ht="13" x14ac:dyDescent="0.3">
      <c r="A72" s="1">
        <v>45576</v>
      </c>
      <c r="B72">
        <v>3.891</v>
      </c>
      <c r="C72" s="176">
        <f t="shared" si="9"/>
        <v>1.0649350649350629E-2</v>
      </c>
      <c r="D72">
        <v>97.3</v>
      </c>
      <c r="E72" s="176">
        <f t="shared" si="9"/>
        <v>-9.6692111959287824E-3</v>
      </c>
      <c r="F72">
        <v>3.996</v>
      </c>
      <c r="G72" s="176">
        <f t="shared" si="9"/>
        <v>-1.2845849802371552E-2</v>
      </c>
      <c r="H72" s="121">
        <v>1102.413</v>
      </c>
      <c r="I72" s="176">
        <f t="shared" si="10"/>
        <v>6.687121606443391E-3</v>
      </c>
      <c r="J72" s="121">
        <v>700.76800000000003</v>
      </c>
      <c r="K72" s="176">
        <f t="shared" si="11"/>
        <v>3.8591897134115779E-3</v>
      </c>
      <c r="L72" s="121">
        <v>1193.2529999999999</v>
      </c>
      <c r="M72" s="176">
        <f t="shared" si="12"/>
        <v>6.4914635061830957E-3</v>
      </c>
      <c r="N72" s="113">
        <v>40.08</v>
      </c>
      <c r="O72" s="176">
        <f t="shared" si="13"/>
        <v>1.9999999999999575E-3</v>
      </c>
      <c r="P72">
        <v>75.94</v>
      </c>
      <c r="Q72" s="176">
        <f t="shared" si="14"/>
        <v>-9.3921210540046825E-3</v>
      </c>
      <c r="R72">
        <v>233.26</v>
      </c>
      <c r="S72" s="176">
        <f t="shared" si="15"/>
        <v>1.0299545103423769E-3</v>
      </c>
      <c r="T72">
        <v>227.55</v>
      </c>
      <c r="U72" s="176">
        <f t="shared" si="16"/>
        <v>-6.5054139015018365E-3</v>
      </c>
      <c r="V72" s="121">
        <v>5815.03</v>
      </c>
      <c r="W72" s="176">
        <f t="shared" si="17"/>
        <v>6.0518507625365809E-3</v>
      </c>
    </row>
    <row r="73" spans="1:23" ht="13" x14ac:dyDescent="0.3">
      <c r="A73" s="1">
        <v>45579</v>
      </c>
      <c r="B73">
        <v>3.9224999999999999</v>
      </c>
      <c r="C73" s="176">
        <f t="shared" si="9"/>
        <v>8.095605242868122E-3</v>
      </c>
      <c r="D73">
        <v>96.9</v>
      </c>
      <c r="E73" s="176">
        <f t="shared" si="9"/>
        <v>-4.1109969167522249E-3</v>
      </c>
      <c r="F73">
        <v>4.0179999999999998</v>
      </c>
      <c r="G73" s="176">
        <f t="shared" si="9"/>
        <v>5.5055055055054552E-3</v>
      </c>
      <c r="H73" s="121">
        <v>1115.127</v>
      </c>
      <c r="I73" s="176">
        <f t="shared" si="10"/>
        <v>1.153288286694727E-2</v>
      </c>
      <c r="J73" s="121">
        <v>700.26</v>
      </c>
      <c r="K73" s="176">
        <f t="shared" si="11"/>
        <v>-7.2491894607065136E-4</v>
      </c>
      <c r="L73" s="121">
        <v>1200.604</v>
      </c>
      <c r="M73" s="176">
        <f t="shared" si="12"/>
        <v>6.1604705791647816E-3</v>
      </c>
      <c r="N73" s="113">
        <v>40.229999999999997</v>
      </c>
      <c r="O73" s="176">
        <f t="shared" si="13"/>
        <v>3.7425149700598451E-3</v>
      </c>
      <c r="P73">
        <v>76.28</v>
      </c>
      <c r="Q73" s="176">
        <f t="shared" si="14"/>
        <v>4.4772188569924074E-3</v>
      </c>
      <c r="R73">
        <v>235.26</v>
      </c>
      <c r="S73" s="176">
        <f t="shared" si="15"/>
        <v>8.5741232958929953E-3</v>
      </c>
      <c r="T73">
        <v>231.3</v>
      </c>
      <c r="U73" s="176">
        <f t="shared" si="16"/>
        <v>1.6479894528675015E-2</v>
      </c>
      <c r="V73" s="121">
        <v>5859.85</v>
      </c>
      <c r="W73" s="176">
        <f t="shared" si="17"/>
        <v>7.7076128584032452E-3</v>
      </c>
    </row>
    <row r="74" spans="1:23" ht="13" x14ac:dyDescent="0.3">
      <c r="A74" s="1">
        <v>45580</v>
      </c>
      <c r="B74">
        <v>3.9304999999999999</v>
      </c>
      <c r="C74" s="176">
        <f t="shared" si="9"/>
        <v>2.0395156150414297E-3</v>
      </c>
      <c r="D74">
        <v>95.75</v>
      </c>
      <c r="E74" s="176">
        <f t="shared" si="9"/>
        <v>-1.1867905056759604E-2</v>
      </c>
      <c r="F74">
        <v>4.0309999999999997</v>
      </c>
      <c r="G74" s="176">
        <f t="shared" si="9"/>
        <v>3.2354405176704582E-3</v>
      </c>
      <c r="H74" s="121">
        <v>1112.5440000000001</v>
      </c>
      <c r="I74" s="176">
        <f t="shared" si="10"/>
        <v>-2.3163280953647936E-3</v>
      </c>
      <c r="J74" s="121">
        <v>695.298</v>
      </c>
      <c r="K74" s="176">
        <f t="shared" si="11"/>
        <v>-7.0859395081826594E-3</v>
      </c>
      <c r="L74" s="121">
        <v>1198.829</v>
      </c>
      <c r="M74" s="176">
        <f t="shared" si="12"/>
        <v>-1.4784225273279873E-3</v>
      </c>
      <c r="N74" s="113">
        <v>40.24</v>
      </c>
      <c r="O74" s="176">
        <f t="shared" si="13"/>
        <v>2.4857071836950325E-4</v>
      </c>
      <c r="P74">
        <v>75.52</v>
      </c>
      <c r="Q74" s="176">
        <f t="shared" si="14"/>
        <v>-9.9632931305716453E-3</v>
      </c>
      <c r="R74">
        <v>232.96</v>
      </c>
      <c r="S74" s="176">
        <f t="shared" si="15"/>
        <v>-9.7764175805491078E-3</v>
      </c>
      <c r="T74">
        <v>233.85</v>
      </c>
      <c r="U74" s="176">
        <f t="shared" si="16"/>
        <v>1.1024643320363091E-2</v>
      </c>
      <c r="V74" s="121">
        <v>5815.26</v>
      </c>
      <c r="W74" s="176">
        <f t="shared" si="17"/>
        <v>-7.6094097971791327E-3</v>
      </c>
    </row>
    <row r="75" spans="1:23" ht="13" x14ac:dyDescent="0.3">
      <c r="A75" s="1">
        <v>45581</v>
      </c>
      <c r="B75">
        <v>3.92</v>
      </c>
      <c r="C75" s="176">
        <f t="shared" si="9"/>
        <v>-2.6714158504007007E-3</v>
      </c>
      <c r="D75">
        <v>95.25</v>
      </c>
      <c r="E75" s="176">
        <f t="shared" si="9"/>
        <v>-5.2219321148825066E-3</v>
      </c>
      <c r="F75">
        <v>4.0465</v>
      </c>
      <c r="G75" s="176">
        <f t="shared" si="9"/>
        <v>3.8451997023071925E-3</v>
      </c>
      <c r="H75" s="121">
        <v>1115.3720000000001</v>
      </c>
      <c r="I75" s="176">
        <f t="shared" si="10"/>
        <v>2.5419219374694163E-3</v>
      </c>
      <c r="J75" s="121">
        <v>692.173</v>
      </c>
      <c r="K75" s="176">
        <f t="shared" si="11"/>
        <v>-4.4944757499662015E-3</v>
      </c>
      <c r="L75" s="121">
        <v>1195.8430000000001</v>
      </c>
      <c r="M75" s="176">
        <f t="shared" si="12"/>
        <v>-2.4907639037759985E-3</v>
      </c>
      <c r="N75" s="113">
        <v>40.305</v>
      </c>
      <c r="O75" s="176">
        <f t="shared" si="13"/>
        <v>1.6153081510933828E-3</v>
      </c>
      <c r="P75">
        <v>74.760000000000005</v>
      </c>
      <c r="Q75" s="176">
        <f t="shared" si="14"/>
        <v>-1.0063559322033778E-2</v>
      </c>
      <c r="R75">
        <v>233.67</v>
      </c>
      <c r="S75" s="176">
        <f t="shared" si="15"/>
        <v>3.0477335164834285E-3</v>
      </c>
      <c r="T75">
        <v>231.78</v>
      </c>
      <c r="U75" s="176">
        <f t="shared" si="16"/>
        <v>-8.8518280949326199E-3</v>
      </c>
      <c r="V75" s="121">
        <v>5842.47</v>
      </c>
      <c r="W75" s="176">
        <f t="shared" si="17"/>
        <v>4.6790685197222537E-3</v>
      </c>
    </row>
    <row r="76" spans="1:23" ht="13" x14ac:dyDescent="0.3">
      <c r="A76" s="1">
        <v>45582</v>
      </c>
      <c r="B76">
        <v>3.9704999999999999</v>
      </c>
      <c r="C76" s="176">
        <f t="shared" si="9"/>
        <v>1.2882653061224488E-2</v>
      </c>
      <c r="D76">
        <v>94.85</v>
      </c>
      <c r="E76" s="176">
        <f t="shared" si="9"/>
        <v>-4.1994750656168577E-3</v>
      </c>
      <c r="F76">
        <v>3.9449999999999998</v>
      </c>
      <c r="G76" s="176">
        <f t="shared" si="9"/>
        <v>-2.5083405412084554E-2</v>
      </c>
      <c r="H76" s="121">
        <v>1128.0419999999999</v>
      </c>
      <c r="I76" s="176">
        <f t="shared" si="10"/>
        <v>1.1359438823997594E-2</v>
      </c>
      <c r="J76" s="121">
        <v>700.38800000000003</v>
      </c>
      <c r="K76" s="176">
        <f t="shared" si="11"/>
        <v>1.1868420178192491E-2</v>
      </c>
      <c r="L76" s="121">
        <v>1202.742</v>
      </c>
      <c r="M76" s="176">
        <f t="shared" si="12"/>
        <v>5.7691519706181216E-3</v>
      </c>
      <c r="N76" s="113">
        <v>40.734999999999999</v>
      </c>
      <c r="O76" s="176">
        <f t="shared" si="13"/>
        <v>1.0668651532067974E-2</v>
      </c>
      <c r="P76">
        <v>75.34</v>
      </c>
      <c r="Q76" s="176">
        <f t="shared" si="14"/>
        <v>7.7581594435526787E-3</v>
      </c>
      <c r="R76">
        <v>232.88</v>
      </c>
      <c r="S76" s="176">
        <f t="shared" si="15"/>
        <v>-3.3808362220224767E-3</v>
      </c>
      <c r="T76">
        <v>232.15</v>
      </c>
      <c r="U76" s="176">
        <f t="shared" si="16"/>
        <v>1.5963413581845049E-3</v>
      </c>
      <c r="V76" s="121">
        <v>5841.47</v>
      </c>
      <c r="W76" s="176">
        <f t="shared" si="17"/>
        <v>-1.7116048520574346E-4</v>
      </c>
    </row>
    <row r="77" spans="1:23" ht="13" x14ac:dyDescent="0.3">
      <c r="A77" s="1">
        <v>45583</v>
      </c>
      <c r="B77">
        <v>4</v>
      </c>
      <c r="C77" s="176">
        <f t="shared" si="9"/>
        <v>7.4297947361793432E-3</v>
      </c>
      <c r="D77">
        <v>95.95</v>
      </c>
      <c r="E77" s="176">
        <f t="shared" si="9"/>
        <v>1.1597258829731245E-2</v>
      </c>
      <c r="F77">
        <v>4.2744999999999997</v>
      </c>
      <c r="G77" s="176">
        <f t="shared" si="9"/>
        <v>8.3523447401774378E-2</v>
      </c>
      <c r="H77" s="121">
        <v>1132.5340000000001</v>
      </c>
      <c r="I77" s="176">
        <f t="shared" si="10"/>
        <v>3.9821212330748233E-3</v>
      </c>
      <c r="J77" s="121">
        <v>709.73199999999997</v>
      </c>
      <c r="K77" s="176">
        <f t="shared" si="11"/>
        <v>1.3341176604967442E-2</v>
      </c>
      <c r="L77" s="121">
        <v>1208.2639999999999</v>
      </c>
      <c r="M77" s="176">
        <f t="shared" si="12"/>
        <v>4.5911758298953012E-3</v>
      </c>
      <c r="N77" s="113">
        <v>40.825000000000003</v>
      </c>
      <c r="O77" s="176">
        <f t="shared" si="13"/>
        <v>2.2094022339512313E-3</v>
      </c>
      <c r="P77">
        <v>75.3</v>
      </c>
      <c r="Q77" s="176">
        <f t="shared" si="14"/>
        <v>-5.309264666844472E-4</v>
      </c>
      <c r="R77">
        <v>232.2</v>
      </c>
      <c r="S77" s="176">
        <f t="shared" si="15"/>
        <v>-2.9199587770525888E-3</v>
      </c>
      <c r="T77">
        <v>235</v>
      </c>
      <c r="U77" s="176">
        <f t="shared" si="16"/>
        <v>1.2276545337066527E-2</v>
      </c>
      <c r="V77" s="121">
        <v>5864.67</v>
      </c>
      <c r="W77" s="176">
        <f t="shared" si="17"/>
        <v>3.9716030382762934E-3</v>
      </c>
    </row>
    <row r="78" spans="1:23" ht="13" x14ac:dyDescent="0.3">
      <c r="A78" s="1">
        <v>45586</v>
      </c>
      <c r="B78">
        <v>3.9645000000000001</v>
      </c>
      <c r="C78" s="176">
        <f t="shared" si="9"/>
        <v>-8.8749999999999662E-3</v>
      </c>
      <c r="D78">
        <v>95.4</v>
      </c>
      <c r="E78" s="176">
        <f t="shared" si="9"/>
        <v>-5.7321521625846496E-3</v>
      </c>
      <c r="F78">
        <v>4.3600000000000003</v>
      </c>
      <c r="G78" s="176">
        <f t="shared" si="9"/>
        <v>2.0002339454907144E-2</v>
      </c>
      <c r="H78" s="121">
        <v>1125.759</v>
      </c>
      <c r="I78" s="176">
        <f t="shared" si="10"/>
        <v>-5.9821603589826798E-3</v>
      </c>
      <c r="J78" s="121">
        <v>705.89</v>
      </c>
      <c r="K78" s="176">
        <f t="shared" si="11"/>
        <v>-5.4133109399040549E-3</v>
      </c>
      <c r="L78" s="121">
        <v>1196.075</v>
      </c>
      <c r="M78" s="176">
        <f t="shared" si="12"/>
        <v>-1.0088027119900827E-2</v>
      </c>
      <c r="N78" s="113">
        <v>40.549999999999997</v>
      </c>
      <c r="O78" s="176">
        <f t="shared" si="13"/>
        <v>-6.7360685854257361E-3</v>
      </c>
      <c r="P78">
        <v>75.12</v>
      </c>
      <c r="Q78" s="176">
        <f t="shared" si="14"/>
        <v>-2.3904382470118541E-3</v>
      </c>
      <c r="R78">
        <v>231.75</v>
      </c>
      <c r="S78" s="176">
        <f t="shared" si="15"/>
        <v>-1.9379844961239822E-3</v>
      </c>
      <c r="T78">
        <v>236.48</v>
      </c>
      <c r="U78" s="176">
        <f t="shared" si="16"/>
        <v>6.2978723404254885E-3</v>
      </c>
      <c r="V78" s="121">
        <v>5853.98</v>
      </c>
      <c r="W78" s="176">
        <f t="shared" si="17"/>
        <v>-1.8227794573267566E-3</v>
      </c>
    </row>
    <row r="79" spans="1:23" ht="13" x14ac:dyDescent="0.3">
      <c r="A79" s="1">
        <v>45587</v>
      </c>
      <c r="B79">
        <v>3.931</v>
      </c>
      <c r="C79" s="176">
        <f t="shared" si="9"/>
        <v>-8.4499936940345775E-3</v>
      </c>
      <c r="D79">
        <v>95.45</v>
      </c>
      <c r="E79" s="176">
        <f t="shared" si="9"/>
        <v>5.2410901467502262E-4</v>
      </c>
      <c r="F79">
        <v>4.3695000000000004</v>
      </c>
      <c r="G79" s="176">
        <f t="shared" si="9"/>
        <v>2.1788990825688218E-3</v>
      </c>
      <c r="H79" s="121">
        <v>1118.366</v>
      </c>
      <c r="I79" s="176">
        <f t="shared" si="10"/>
        <v>-6.5671249352659217E-3</v>
      </c>
      <c r="J79" s="121">
        <v>701.53599999999994</v>
      </c>
      <c r="K79" s="176">
        <f t="shared" si="11"/>
        <v>-6.1680998455850653E-3</v>
      </c>
      <c r="L79" s="121">
        <v>1192.252</v>
      </c>
      <c r="M79" s="176">
        <f t="shared" si="12"/>
        <v>-3.1962878582029492E-3</v>
      </c>
      <c r="N79" s="113">
        <v>40.325000000000003</v>
      </c>
      <c r="O79" s="176">
        <f t="shared" si="13"/>
        <v>-5.5487053020960376E-3</v>
      </c>
      <c r="P79">
        <v>75.42</v>
      </c>
      <c r="Q79" s="176">
        <f t="shared" si="14"/>
        <v>3.9936102236421342E-3</v>
      </c>
      <c r="R79">
        <v>232.25</v>
      </c>
      <c r="S79" s="176">
        <f t="shared" si="15"/>
        <v>2.1574973031283709E-3</v>
      </c>
      <c r="T79">
        <v>235.86</v>
      </c>
      <c r="U79" s="176">
        <f t="shared" si="16"/>
        <v>-2.6217861975641752E-3</v>
      </c>
      <c r="V79" s="121">
        <v>5851.2</v>
      </c>
      <c r="W79" s="176">
        <f t="shared" si="17"/>
        <v>-4.748905872585396E-4</v>
      </c>
    </row>
    <row r="80" spans="1:23" ht="13" x14ac:dyDescent="0.3">
      <c r="A80" s="1">
        <v>45588</v>
      </c>
      <c r="B80">
        <v>3.8839999999999999</v>
      </c>
      <c r="C80" s="176">
        <f t="shared" si="9"/>
        <v>-1.1956245230221357E-2</v>
      </c>
      <c r="D80">
        <v>96.05</v>
      </c>
      <c r="E80" s="176">
        <f t="shared" si="9"/>
        <v>6.2860136196961165E-3</v>
      </c>
      <c r="F80">
        <v>4.3410000000000002</v>
      </c>
      <c r="G80" s="176">
        <f t="shared" si="9"/>
        <v>-6.5224854102300467E-3</v>
      </c>
      <c r="H80" s="121">
        <v>1117.52</v>
      </c>
      <c r="I80" s="176">
        <f t="shared" si="10"/>
        <v>-7.5646076508048673E-4</v>
      </c>
      <c r="J80" s="121">
        <v>698.69799999999998</v>
      </c>
      <c r="K80" s="176">
        <f t="shared" si="11"/>
        <v>-4.045408931259359E-3</v>
      </c>
      <c r="L80" s="121">
        <v>1189.8599999999999</v>
      </c>
      <c r="M80" s="176">
        <f t="shared" si="12"/>
        <v>-2.0062872614179327E-3</v>
      </c>
      <c r="N80" s="113">
        <v>40.255000000000003</v>
      </c>
      <c r="O80" s="176">
        <f t="shared" si="13"/>
        <v>-1.735895846249232E-3</v>
      </c>
      <c r="P80">
        <v>75.42</v>
      </c>
      <c r="Q80" s="176">
        <f t="shared" si="14"/>
        <v>0</v>
      </c>
      <c r="R80">
        <v>232.75</v>
      </c>
      <c r="S80" s="176">
        <f t="shared" si="15"/>
        <v>2.1528525296017221E-3</v>
      </c>
      <c r="T80">
        <v>230.76</v>
      </c>
      <c r="U80" s="176">
        <f t="shared" si="16"/>
        <v>-2.1622996692953544E-2</v>
      </c>
      <c r="V80" s="121">
        <v>5797.42</v>
      </c>
      <c r="W80" s="176">
        <f t="shared" si="17"/>
        <v>-9.1912770030078868E-3</v>
      </c>
    </row>
    <row r="81" spans="1:23" ht="13" x14ac:dyDescent="0.3">
      <c r="A81" s="1">
        <v>45589</v>
      </c>
      <c r="B81">
        <v>3.8795000000000002</v>
      </c>
      <c r="C81" s="176">
        <f t="shared" si="9"/>
        <v>-1.1585993820802591E-3</v>
      </c>
      <c r="D81">
        <v>97.75</v>
      </c>
      <c r="E81" s="176">
        <f t="shared" si="9"/>
        <v>1.7699115044247819E-2</v>
      </c>
      <c r="F81">
        <v>4.3964999999999996</v>
      </c>
      <c r="G81" s="176">
        <f t="shared" si="9"/>
        <v>1.2785072563925233E-2</v>
      </c>
      <c r="H81" s="121">
        <v>1117.923</v>
      </c>
      <c r="I81" s="176">
        <f t="shared" si="10"/>
        <v>3.6061994416209108E-4</v>
      </c>
      <c r="J81" s="121">
        <v>693.32500000000005</v>
      </c>
      <c r="K81" s="176">
        <f t="shared" si="11"/>
        <v>-7.6900177186709192E-3</v>
      </c>
      <c r="L81" s="121">
        <v>1194.21</v>
      </c>
      <c r="M81" s="176">
        <f t="shared" si="12"/>
        <v>3.6558922898493411E-3</v>
      </c>
      <c r="N81" s="113">
        <v>40.06</v>
      </c>
      <c r="O81" s="176">
        <f t="shared" si="13"/>
        <v>-4.8441187430132973E-3</v>
      </c>
      <c r="P81">
        <v>76.400000000000006</v>
      </c>
      <c r="Q81" s="176">
        <f t="shared" si="14"/>
        <v>1.2993900822063165E-2</v>
      </c>
      <c r="R81">
        <v>218.39</v>
      </c>
      <c r="S81" s="176">
        <f t="shared" si="15"/>
        <v>-6.1697099892588675E-2</v>
      </c>
      <c r="T81">
        <v>230.57</v>
      </c>
      <c r="U81" s="176">
        <f t="shared" si="16"/>
        <v>-8.2336626798404291E-4</v>
      </c>
      <c r="V81" s="121">
        <v>5809.86</v>
      </c>
      <c r="W81" s="176">
        <f t="shared" si="17"/>
        <v>2.1457820892741251E-3</v>
      </c>
    </row>
    <row r="82" spans="1:23" ht="13" x14ac:dyDescent="0.3">
      <c r="A82" s="1">
        <v>45590</v>
      </c>
      <c r="B82">
        <v>3.8759999999999999</v>
      </c>
      <c r="C82" s="176">
        <f t="shared" si="9"/>
        <v>-9.0217811573663632E-4</v>
      </c>
      <c r="D82">
        <v>97.35</v>
      </c>
      <c r="E82" s="176">
        <f t="shared" si="9"/>
        <v>-4.0920716112532547E-3</v>
      </c>
      <c r="F82">
        <v>4.4145000000000003</v>
      </c>
      <c r="G82" s="176">
        <f t="shared" si="9"/>
        <v>4.0941658137156108E-3</v>
      </c>
      <c r="H82" s="121">
        <v>1120.691</v>
      </c>
      <c r="I82" s="176">
        <f t="shared" si="10"/>
        <v>2.47602026257625E-3</v>
      </c>
      <c r="J82" s="121">
        <v>697.96400000000006</v>
      </c>
      <c r="K82" s="176">
        <f t="shared" si="11"/>
        <v>6.690945804637089E-3</v>
      </c>
      <c r="L82" s="121">
        <v>1195.826</v>
      </c>
      <c r="M82" s="176">
        <f t="shared" si="12"/>
        <v>1.353195836578144E-3</v>
      </c>
      <c r="N82" s="113">
        <v>40.155000000000001</v>
      </c>
      <c r="O82" s="176">
        <f t="shared" si="13"/>
        <v>2.371442835746352E-3</v>
      </c>
      <c r="P82">
        <v>76</v>
      </c>
      <c r="Q82" s="176">
        <f t="shared" si="14"/>
        <v>-5.2356020942409117E-3</v>
      </c>
      <c r="R82">
        <v>214.67</v>
      </c>
      <c r="S82" s="176">
        <f t="shared" si="15"/>
        <v>-1.7033746966436187E-2</v>
      </c>
      <c r="T82">
        <v>231.41</v>
      </c>
      <c r="U82" s="176">
        <f t="shared" si="16"/>
        <v>3.6431452487314196E-3</v>
      </c>
      <c r="V82" s="121">
        <v>5808.12</v>
      </c>
      <c r="W82" s="176">
        <f t="shared" si="17"/>
        <v>-2.9949086552856383E-4</v>
      </c>
    </row>
    <row r="83" spans="1:23" ht="13" x14ac:dyDescent="0.3">
      <c r="A83" s="1">
        <v>45593</v>
      </c>
      <c r="B83">
        <v>3.9264999999999999</v>
      </c>
      <c r="C83" s="176">
        <f t="shared" si="9"/>
        <v>1.3028895768833848E-2</v>
      </c>
      <c r="D83">
        <v>96.2</v>
      </c>
      <c r="E83" s="176">
        <f t="shared" si="9"/>
        <v>-1.1813045711350709E-2</v>
      </c>
      <c r="F83">
        <v>4.4894999999999996</v>
      </c>
      <c r="G83" s="176">
        <f t="shared" si="9"/>
        <v>1.6989466530750771E-2</v>
      </c>
      <c r="H83" s="121">
        <v>1128.193</v>
      </c>
      <c r="I83" s="176">
        <f t="shared" si="10"/>
        <v>6.6940842747911355E-3</v>
      </c>
      <c r="J83" s="121">
        <v>704.35500000000002</v>
      </c>
      <c r="K83" s="176">
        <f t="shared" si="11"/>
        <v>9.1566327203121689E-3</v>
      </c>
      <c r="L83" s="121">
        <v>1200.5440000000001</v>
      </c>
      <c r="M83" s="176">
        <f t="shared" si="12"/>
        <v>3.9453900483850278E-3</v>
      </c>
      <c r="N83" s="113">
        <v>40.72</v>
      </c>
      <c r="O83" s="176">
        <f t="shared" si="13"/>
        <v>1.4070476902004674E-2</v>
      </c>
      <c r="P83">
        <v>75.459999999999994</v>
      </c>
      <c r="Q83" s="176">
        <f t="shared" si="14"/>
        <v>-7.1052631578948193E-3</v>
      </c>
      <c r="R83">
        <v>212.91</v>
      </c>
      <c r="S83" s="176">
        <f t="shared" si="15"/>
        <v>-8.198630456048777E-3</v>
      </c>
      <c r="T83">
        <v>233.4</v>
      </c>
      <c r="U83" s="176">
        <f t="shared" si="16"/>
        <v>8.599455511862102E-3</v>
      </c>
      <c r="V83" s="121">
        <v>5823.52</v>
      </c>
      <c r="W83" s="176">
        <f t="shared" si="17"/>
        <v>2.6514603692762108E-3</v>
      </c>
    </row>
    <row r="84" spans="1:23" ht="13" x14ac:dyDescent="0.3">
      <c r="A84" s="1">
        <v>45594</v>
      </c>
      <c r="B84">
        <v>3.9729999999999999</v>
      </c>
      <c r="C84" s="176">
        <f t="shared" si="9"/>
        <v>1.1842607920539918E-2</v>
      </c>
      <c r="D84">
        <v>93.05</v>
      </c>
      <c r="E84" s="176">
        <f t="shared" si="9"/>
        <v>-3.2744282744282802E-2</v>
      </c>
      <c r="F84">
        <v>4.5045000000000002</v>
      </c>
      <c r="G84" s="176">
        <f t="shared" si="9"/>
        <v>3.3411293017041026E-3</v>
      </c>
      <c r="H84" s="121">
        <v>1124.309</v>
      </c>
      <c r="I84" s="176">
        <f t="shared" si="10"/>
        <v>-3.4426733723751297E-3</v>
      </c>
      <c r="J84" s="121">
        <v>698.60799999999995</v>
      </c>
      <c r="K84" s="176">
        <f t="shared" si="11"/>
        <v>-8.1592378843056007E-3</v>
      </c>
      <c r="L84" s="121">
        <v>1196.278</v>
      </c>
      <c r="M84" s="176">
        <f t="shared" si="12"/>
        <v>-3.5533891302610117E-3</v>
      </c>
      <c r="N84" s="113">
        <v>41.055</v>
      </c>
      <c r="O84" s="176">
        <f t="shared" si="13"/>
        <v>8.2269155206287047E-3</v>
      </c>
      <c r="P84">
        <v>74.319999999999993</v>
      </c>
      <c r="Q84" s="176">
        <f t="shared" si="14"/>
        <v>-1.5107341637953891E-2</v>
      </c>
      <c r="R84">
        <v>210.43</v>
      </c>
      <c r="S84" s="176">
        <f t="shared" si="15"/>
        <v>-1.1648114226668498E-2</v>
      </c>
      <c r="T84">
        <v>233.67</v>
      </c>
      <c r="U84" s="176">
        <f t="shared" si="16"/>
        <v>1.1568123393315415E-3</v>
      </c>
      <c r="V84" s="121">
        <v>5832.92</v>
      </c>
      <c r="W84" s="176">
        <f t="shared" si="17"/>
        <v>1.6141440228589642E-3</v>
      </c>
    </row>
    <row r="85" spans="1:23" ht="13" x14ac:dyDescent="0.3">
      <c r="A85" s="1">
        <v>45595</v>
      </c>
      <c r="B85">
        <v>3.9445000000000001</v>
      </c>
      <c r="C85" s="176">
        <f t="shared" si="9"/>
        <v>-7.1734205889755218E-3</v>
      </c>
      <c r="D85">
        <v>93.6</v>
      </c>
      <c r="E85" s="176">
        <f t="shared" si="9"/>
        <v>5.9108006448145853E-3</v>
      </c>
      <c r="F85">
        <v>4.4145000000000003</v>
      </c>
      <c r="G85" s="176">
        <f t="shared" si="9"/>
        <v>-1.9980019980019949E-2</v>
      </c>
      <c r="H85" s="121">
        <v>1110.3610000000001</v>
      </c>
      <c r="I85" s="176">
        <f t="shared" si="10"/>
        <v>-1.2405842166165944E-2</v>
      </c>
      <c r="J85" s="121">
        <v>688</v>
      </c>
      <c r="K85" s="176">
        <f t="shared" si="11"/>
        <v>-1.5184481139637605E-2</v>
      </c>
      <c r="L85" s="121">
        <v>1181.6189999999999</v>
      </c>
      <c r="M85" s="176">
        <f t="shared" si="12"/>
        <v>-1.2253840662454801E-2</v>
      </c>
      <c r="N85" s="113">
        <v>41.015000000000001</v>
      </c>
      <c r="O85" s="176">
        <f t="shared" si="13"/>
        <v>-9.743027645840737E-4</v>
      </c>
      <c r="P85">
        <v>73.3</v>
      </c>
      <c r="Q85" s="176">
        <f t="shared" si="14"/>
        <v>-1.3724434876210927E-2</v>
      </c>
      <c r="R85">
        <v>204.9</v>
      </c>
      <c r="S85" s="176">
        <f t="shared" si="15"/>
        <v>-2.6279522881718392E-2</v>
      </c>
      <c r="T85">
        <v>230.1</v>
      </c>
      <c r="U85" s="176">
        <f t="shared" si="16"/>
        <v>-1.5277956091924481E-2</v>
      </c>
      <c r="V85" s="121">
        <v>5813.67</v>
      </c>
      <c r="W85" s="176">
        <f t="shared" si="17"/>
        <v>-3.3002338451410271E-3</v>
      </c>
    </row>
    <row r="86" spans="1:23" ht="13" x14ac:dyDescent="0.3">
      <c r="A86" s="1">
        <v>45596</v>
      </c>
      <c r="B86">
        <v>3.9369999999999998</v>
      </c>
      <c r="C86" s="176">
        <f t="shared" si="9"/>
        <v>-1.9013816706807667E-3</v>
      </c>
      <c r="D86">
        <v>92.05</v>
      </c>
      <c r="E86" s="176">
        <f t="shared" si="9"/>
        <v>-1.6559829059829029E-2</v>
      </c>
      <c r="F86">
        <v>4.3250000000000002</v>
      </c>
      <c r="G86" s="176">
        <f t="shared" si="9"/>
        <v>-2.0274096726696143E-2</v>
      </c>
      <c r="H86" s="121">
        <v>1104.528</v>
      </c>
      <c r="I86" s="176">
        <f t="shared" si="10"/>
        <v>-5.2532464666897368E-3</v>
      </c>
      <c r="J86" s="121">
        <v>682.11300000000006</v>
      </c>
      <c r="K86" s="176">
        <f t="shared" si="11"/>
        <v>-8.5566860465115455E-3</v>
      </c>
      <c r="L86" s="121">
        <v>1169.336</v>
      </c>
      <c r="M86" s="176">
        <f t="shared" si="12"/>
        <v>-1.0395059659670251E-2</v>
      </c>
      <c r="N86" s="113">
        <v>40.68</v>
      </c>
      <c r="O86" s="176">
        <f t="shared" si="13"/>
        <v>-8.1677435084725313E-3</v>
      </c>
      <c r="P86">
        <v>72.5</v>
      </c>
      <c r="Q86" s="176">
        <f t="shared" si="14"/>
        <v>-1.091405184174621E-2</v>
      </c>
      <c r="R86">
        <v>206.72</v>
      </c>
      <c r="S86" s="176">
        <f t="shared" si="15"/>
        <v>8.8823816495851304E-3</v>
      </c>
      <c r="T86">
        <v>225.91</v>
      </c>
      <c r="U86" s="176">
        <f t="shared" si="16"/>
        <v>-1.8209474141677524E-2</v>
      </c>
      <c r="V86" s="121">
        <v>5705.45</v>
      </c>
      <c r="W86" s="176">
        <f t="shared" si="17"/>
        <v>-1.8614747655095704E-2</v>
      </c>
    </row>
    <row r="87" spans="1:23" ht="13" x14ac:dyDescent="0.3">
      <c r="A87" s="1">
        <v>45597</v>
      </c>
      <c r="B87">
        <v>4.0335000000000001</v>
      </c>
      <c r="C87" s="176">
        <f t="shared" si="9"/>
        <v>2.4511049022098108E-2</v>
      </c>
      <c r="D87">
        <v>91.5</v>
      </c>
      <c r="E87" s="176">
        <f t="shared" si="9"/>
        <v>-5.9750135795762866E-3</v>
      </c>
      <c r="F87">
        <v>4.3789999999999996</v>
      </c>
      <c r="G87" s="176">
        <f t="shared" si="9"/>
        <v>1.2485549132947834E-2</v>
      </c>
      <c r="H87" s="121">
        <v>1117.7280000000001</v>
      </c>
      <c r="I87" s="176">
        <f t="shared" si="10"/>
        <v>1.1950806136195773E-2</v>
      </c>
      <c r="J87" s="121">
        <v>689.59100000000001</v>
      </c>
      <c r="K87" s="176">
        <f t="shared" si="11"/>
        <v>1.0962992935188086E-2</v>
      </c>
      <c r="L87" s="121">
        <v>1180.021</v>
      </c>
      <c r="M87" s="176">
        <f t="shared" si="12"/>
        <v>9.1376644523045083E-3</v>
      </c>
      <c r="N87" s="113">
        <v>42.125</v>
      </c>
      <c r="O87" s="176">
        <f t="shared" si="13"/>
        <v>3.5521140609636195E-2</v>
      </c>
      <c r="P87">
        <v>73.16</v>
      </c>
      <c r="Q87" s="176">
        <f t="shared" si="14"/>
        <v>9.1034482758620226E-3</v>
      </c>
      <c r="R87">
        <v>208.25</v>
      </c>
      <c r="S87" s="176">
        <f t="shared" si="15"/>
        <v>7.4013157894736899E-3</v>
      </c>
      <c r="T87">
        <v>222.91</v>
      </c>
      <c r="U87" s="176">
        <f t="shared" si="16"/>
        <v>-1.3279624629277146E-2</v>
      </c>
      <c r="V87" s="121">
        <v>5728.8</v>
      </c>
      <c r="W87" s="176">
        <f t="shared" si="17"/>
        <v>4.0925781489628979E-3</v>
      </c>
    </row>
    <row r="88" spans="1:23" ht="13" x14ac:dyDescent="0.3">
      <c r="A88" s="1">
        <v>45600</v>
      </c>
      <c r="B88">
        <v>4.0685000000000002</v>
      </c>
      <c r="C88" s="176">
        <f t="shared" si="9"/>
        <v>8.6773273831660201E-3</v>
      </c>
      <c r="D88">
        <v>91.6</v>
      </c>
      <c r="E88" s="176">
        <f t="shared" si="9"/>
        <v>1.092896174863326E-3</v>
      </c>
      <c r="F88">
        <v>4.3289999999999997</v>
      </c>
      <c r="G88" s="176">
        <f t="shared" si="9"/>
        <v>-1.1418131993605807E-2</v>
      </c>
      <c r="H88" s="121">
        <v>1114.3810000000001</v>
      </c>
      <c r="I88" s="176">
        <f t="shared" si="10"/>
        <v>-2.9944673480488812E-3</v>
      </c>
      <c r="J88" s="121">
        <v>687.39599999999996</v>
      </c>
      <c r="K88" s="176">
        <f t="shared" si="11"/>
        <v>-3.183046182447349E-3</v>
      </c>
      <c r="L88" s="121">
        <v>1173.6469999999999</v>
      </c>
      <c r="M88" s="176">
        <f t="shared" si="12"/>
        <v>-5.4015987851063867E-3</v>
      </c>
      <c r="N88" s="113">
        <v>42.274999999999999</v>
      </c>
      <c r="O88" s="176">
        <f t="shared" si="13"/>
        <v>3.5608308605340911E-3</v>
      </c>
      <c r="P88">
        <v>72.58</v>
      </c>
      <c r="Q88" s="176">
        <f t="shared" si="14"/>
        <v>-7.9278294149808404E-3</v>
      </c>
      <c r="R88">
        <v>206.32</v>
      </c>
      <c r="S88" s="176">
        <f t="shared" si="15"/>
        <v>-9.2677070828331657E-3</v>
      </c>
      <c r="T88">
        <v>222.01</v>
      </c>
      <c r="U88" s="176">
        <f t="shared" si="16"/>
        <v>-4.0375039253510644E-3</v>
      </c>
      <c r="V88" s="121">
        <v>5712.69</v>
      </c>
      <c r="W88" s="176">
        <f t="shared" si="17"/>
        <v>-2.81210724759122E-3</v>
      </c>
    </row>
    <row r="89" spans="1:23" ht="13" x14ac:dyDescent="0.3">
      <c r="A89" s="1">
        <v>45601</v>
      </c>
      <c r="B89">
        <v>4.0999999999999996</v>
      </c>
      <c r="C89" s="176">
        <f t="shared" si="9"/>
        <v>7.7424112080617955E-3</v>
      </c>
      <c r="D89">
        <v>91.05</v>
      </c>
      <c r="E89" s="176">
        <f t="shared" si="9"/>
        <v>-6.004366812227044E-3</v>
      </c>
      <c r="F89">
        <v>4.29</v>
      </c>
      <c r="G89" s="176">
        <f t="shared" si="9"/>
        <v>-9.0090090090089413E-3</v>
      </c>
      <c r="H89" s="121">
        <v>1109.6010000000001</v>
      </c>
      <c r="I89" s="176">
        <f t="shared" si="10"/>
        <v>-4.28937679303575E-3</v>
      </c>
      <c r="J89" s="121">
        <v>686.63699999999994</v>
      </c>
      <c r="K89" s="176">
        <f t="shared" si="11"/>
        <v>-1.1041670303580681E-3</v>
      </c>
      <c r="L89" s="121">
        <v>1179.8620000000001</v>
      </c>
      <c r="M89" s="176">
        <f t="shared" si="12"/>
        <v>5.2954593672545035E-3</v>
      </c>
      <c r="N89" s="113">
        <v>42.84</v>
      </c>
      <c r="O89" s="176">
        <f t="shared" si="13"/>
        <v>1.3364872856298162E-2</v>
      </c>
      <c r="P89">
        <v>72.400000000000006</v>
      </c>
      <c r="Q89" s="176">
        <f t="shared" si="14"/>
        <v>-2.4800220446402951E-3</v>
      </c>
      <c r="R89">
        <v>207.57</v>
      </c>
      <c r="S89" s="176">
        <f t="shared" si="15"/>
        <v>6.0585498255137649E-3</v>
      </c>
      <c r="T89">
        <v>223.45</v>
      </c>
      <c r="U89" s="176">
        <f t="shared" si="16"/>
        <v>6.4861943155713605E-3</v>
      </c>
      <c r="V89" s="121">
        <v>5782.76</v>
      </c>
      <c r="W89" s="176">
        <f t="shared" si="17"/>
        <v>1.2265675189796861E-2</v>
      </c>
    </row>
    <row r="90" spans="1:23" ht="13" x14ac:dyDescent="0.3">
      <c r="A90" s="1">
        <v>45602</v>
      </c>
      <c r="B90">
        <v>3.972</v>
      </c>
      <c r="C90" s="176">
        <f t="shared" si="9"/>
        <v>-3.1219512195121875E-2</v>
      </c>
      <c r="D90">
        <v>86.15</v>
      </c>
      <c r="E90" s="176">
        <f t="shared" si="9"/>
        <v>-5.3816584294343675E-2</v>
      </c>
      <c r="F90">
        <v>4.282</v>
      </c>
      <c r="G90" s="176">
        <f t="shared" si="9"/>
        <v>-1.8648018648018665E-3</v>
      </c>
      <c r="H90" s="121">
        <v>1092.009</v>
      </c>
      <c r="I90" s="176">
        <f t="shared" si="10"/>
        <v>-1.5854347643882889E-2</v>
      </c>
      <c r="J90" s="121">
        <v>678.68399999999997</v>
      </c>
      <c r="K90" s="176">
        <f t="shared" si="11"/>
        <v>-1.1582539245627566E-2</v>
      </c>
      <c r="L90" s="121">
        <v>1165.296</v>
      </c>
      <c r="M90" s="176">
        <f t="shared" si="12"/>
        <v>-1.2345511593728783E-2</v>
      </c>
      <c r="N90" s="113">
        <v>40.564999999999998</v>
      </c>
      <c r="O90" s="176">
        <f t="shared" si="13"/>
        <v>-5.3104575163398823E-2</v>
      </c>
      <c r="P90">
        <v>68.02</v>
      </c>
      <c r="Q90" s="176">
        <f t="shared" si="14"/>
        <v>-6.0497237569060905E-2</v>
      </c>
      <c r="R90">
        <v>213.6</v>
      </c>
      <c r="S90" s="176">
        <f t="shared" si="15"/>
        <v>2.9050440815146704E-2</v>
      </c>
      <c r="T90">
        <v>222.72</v>
      </c>
      <c r="U90" s="176">
        <f t="shared" si="16"/>
        <v>-3.2669501006936221E-3</v>
      </c>
      <c r="V90" s="121">
        <v>5929.04</v>
      </c>
      <c r="W90" s="176">
        <f t="shared" si="17"/>
        <v>2.5295879476236217E-2</v>
      </c>
    </row>
    <row r="91" spans="1:23" ht="13" x14ac:dyDescent="0.3">
      <c r="A91" s="1">
        <v>45603</v>
      </c>
      <c r="B91">
        <v>3.855</v>
      </c>
      <c r="C91" s="176">
        <f t="shared" si="9"/>
        <v>-2.9456193353474318E-2</v>
      </c>
      <c r="D91">
        <v>90.35</v>
      </c>
      <c r="E91" s="176">
        <f t="shared" si="9"/>
        <v>4.8752176436447921E-2</v>
      </c>
      <c r="F91">
        <v>4.2489999999999997</v>
      </c>
      <c r="G91" s="176">
        <f t="shared" si="9"/>
        <v>-7.7066791219057365E-3</v>
      </c>
      <c r="H91" s="121">
        <v>1090.508</v>
      </c>
      <c r="I91" s="176">
        <f t="shared" si="10"/>
        <v>-1.3745307959915866E-3</v>
      </c>
      <c r="J91" s="121">
        <v>680.28099999999995</v>
      </c>
      <c r="K91" s="176">
        <f t="shared" si="11"/>
        <v>2.353083320072346E-3</v>
      </c>
      <c r="L91" s="121">
        <v>1184.2260000000001</v>
      </c>
      <c r="M91" s="176">
        <f t="shared" si="12"/>
        <v>1.6244799604564045E-2</v>
      </c>
      <c r="N91" s="113">
        <v>40.005000000000003</v>
      </c>
      <c r="O91" s="176">
        <f t="shared" si="13"/>
        <v>-1.3805004314063729E-2</v>
      </c>
      <c r="P91">
        <v>69.86</v>
      </c>
      <c r="Q91" s="176">
        <f t="shared" si="14"/>
        <v>2.7050867391943598E-2</v>
      </c>
      <c r="R91">
        <v>213.69</v>
      </c>
      <c r="S91" s="176">
        <f t="shared" si="15"/>
        <v>4.2134831460675758E-4</v>
      </c>
      <c r="T91">
        <v>227.48</v>
      </c>
      <c r="U91" s="176">
        <f t="shared" si="16"/>
        <v>2.1372126436781567E-2</v>
      </c>
      <c r="V91" s="121">
        <v>5973.1</v>
      </c>
      <c r="W91" s="176">
        <f t="shared" si="17"/>
        <v>7.4312198939457987E-3</v>
      </c>
    </row>
    <row r="92" spans="1:23" ht="13" x14ac:dyDescent="0.3">
      <c r="A92" s="1">
        <v>45604</v>
      </c>
      <c r="B92">
        <v>3.8355000000000001</v>
      </c>
      <c r="C92" s="176">
        <f t="shared" si="9"/>
        <v>-5.058365758754825E-3</v>
      </c>
      <c r="D92">
        <v>87.65</v>
      </c>
      <c r="E92" s="176">
        <f t="shared" si="9"/>
        <v>-2.9883785279468607E-2</v>
      </c>
      <c r="F92">
        <v>4.2160000000000002</v>
      </c>
      <c r="G92" s="176">
        <f t="shared" si="9"/>
        <v>-7.7665333019532774E-3</v>
      </c>
      <c r="H92" s="121">
        <v>1086.5170000000001</v>
      </c>
      <c r="I92" s="176">
        <f t="shared" si="10"/>
        <v>-3.6597622392499506E-3</v>
      </c>
      <c r="J92" s="121">
        <v>674.15800000000002</v>
      </c>
      <c r="K92" s="176">
        <f t="shared" si="11"/>
        <v>-9.0006923609507461E-3</v>
      </c>
      <c r="L92" s="121">
        <v>1176.5909999999999</v>
      </c>
      <c r="M92" s="176">
        <f t="shared" si="12"/>
        <v>-6.4472490892787506E-3</v>
      </c>
      <c r="N92" s="113">
        <v>39.984999999999999</v>
      </c>
      <c r="O92" s="176">
        <f t="shared" si="13"/>
        <v>-4.9993750781160168E-4</v>
      </c>
      <c r="P92">
        <v>67.66</v>
      </c>
      <c r="Q92" s="176">
        <f t="shared" si="14"/>
        <v>-3.1491554537646765E-2</v>
      </c>
      <c r="R92">
        <v>213.72</v>
      </c>
      <c r="S92" s="176">
        <f t="shared" si="15"/>
        <v>1.4039028499228384E-4</v>
      </c>
      <c r="T92">
        <v>226.96</v>
      </c>
      <c r="U92" s="176">
        <f t="shared" si="16"/>
        <v>-2.2859152452962099E-3</v>
      </c>
      <c r="V92" s="121">
        <v>5995.54</v>
      </c>
      <c r="W92" s="176">
        <f t="shared" si="17"/>
        <v>3.7568431802580903E-3</v>
      </c>
    </row>
    <row r="93" spans="1:23" ht="13" x14ac:dyDescent="0.3">
      <c r="A93" s="1">
        <v>45607</v>
      </c>
      <c r="B93">
        <v>3.899</v>
      </c>
      <c r="C93" s="176">
        <f t="shared" si="9"/>
        <v>1.6555859731456103E-2</v>
      </c>
      <c r="D93">
        <v>87.55</v>
      </c>
      <c r="E93" s="176">
        <f t="shared" si="9"/>
        <v>-1.1409013120366061E-3</v>
      </c>
      <c r="F93">
        <v>4.2785000000000002</v>
      </c>
      <c r="G93" s="176">
        <f t="shared" si="9"/>
        <v>1.4824478178368121E-2</v>
      </c>
      <c r="H93" s="121">
        <v>1102.8489999999999</v>
      </c>
      <c r="I93" s="176">
        <f t="shared" si="10"/>
        <v>1.503151814467687E-2</v>
      </c>
      <c r="J93" s="121">
        <v>679.178</v>
      </c>
      <c r="K93" s="176">
        <f t="shared" si="11"/>
        <v>7.4463256387968125E-3</v>
      </c>
      <c r="L93" s="121">
        <v>1190.4369999999999</v>
      </c>
      <c r="M93" s="176">
        <f t="shared" si="12"/>
        <v>1.1767895555889859E-2</v>
      </c>
      <c r="N93" s="113">
        <v>40.79</v>
      </c>
      <c r="O93" s="176">
        <f t="shared" si="13"/>
        <v>2.0132549706139796E-2</v>
      </c>
      <c r="P93">
        <v>67.98</v>
      </c>
      <c r="Q93" s="176">
        <f t="shared" si="14"/>
        <v>4.729530002956066E-3</v>
      </c>
      <c r="R93">
        <v>213.57</v>
      </c>
      <c r="S93" s="176">
        <f t="shared" si="15"/>
        <v>-7.0185289163394017E-4</v>
      </c>
      <c r="T93">
        <v>224.23</v>
      </c>
      <c r="U93" s="176">
        <f t="shared" si="16"/>
        <v>-1.2028551286570401E-2</v>
      </c>
      <c r="V93" s="121">
        <v>6001.35</v>
      </c>
      <c r="W93" s="176">
        <f t="shared" si="17"/>
        <v>9.6905366322306251E-4</v>
      </c>
    </row>
    <row r="94" spans="1:23" ht="13" x14ac:dyDescent="0.3">
      <c r="A94" s="1">
        <v>45608</v>
      </c>
      <c r="B94">
        <v>3.8035000000000001</v>
      </c>
      <c r="C94" s="176">
        <f t="shared" si="9"/>
        <v>-2.4493459861502927E-2</v>
      </c>
      <c r="D94">
        <v>87.45</v>
      </c>
      <c r="E94" s="176">
        <f t="shared" si="9"/>
        <v>-1.1422044545973081E-3</v>
      </c>
      <c r="F94">
        <v>4.2084999999999999</v>
      </c>
      <c r="G94" s="176">
        <f t="shared" si="9"/>
        <v>-1.636087413813259E-2</v>
      </c>
      <c r="H94" s="121">
        <v>1077.057</v>
      </c>
      <c r="I94" s="176">
        <f t="shared" si="10"/>
        <v>-2.3386701171239144E-2</v>
      </c>
      <c r="J94" s="121">
        <v>664.66099999999994</v>
      </c>
      <c r="K94" s="176">
        <f t="shared" si="11"/>
        <v>-2.1374367249822657E-2</v>
      </c>
      <c r="L94" s="121">
        <v>1166.8599999999999</v>
      </c>
      <c r="M94" s="176">
        <f t="shared" si="12"/>
        <v>-1.980533199152916E-2</v>
      </c>
      <c r="N94" s="113">
        <v>40.1</v>
      </c>
      <c r="O94" s="176">
        <f t="shared" si="13"/>
        <v>-1.691591076244172E-2</v>
      </c>
      <c r="P94">
        <v>67.64</v>
      </c>
      <c r="Q94" s="176">
        <f t="shared" si="14"/>
        <v>-5.0014710208885465E-3</v>
      </c>
      <c r="R94">
        <v>210.86</v>
      </c>
      <c r="S94" s="176">
        <f t="shared" si="15"/>
        <v>-1.268904808727808E-2</v>
      </c>
      <c r="T94">
        <v>224.23</v>
      </c>
      <c r="U94" s="176">
        <f t="shared" si="16"/>
        <v>0</v>
      </c>
      <c r="V94" s="121">
        <v>5983.99</v>
      </c>
      <c r="W94" s="176">
        <f t="shared" si="17"/>
        <v>-2.8926824797754808E-3</v>
      </c>
    </row>
    <row r="95" spans="1:23" ht="13" x14ac:dyDescent="0.3">
      <c r="A95" s="1">
        <v>45609</v>
      </c>
      <c r="B95">
        <v>3.823</v>
      </c>
      <c r="C95" s="176">
        <f t="shared" si="9"/>
        <v>5.1268568423819775E-3</v>
      </c>
      <c r="D95">
        <v>85.45</v>
      </c>
      <c r="E95" s="176">
        <f t="shared" si="9"/>
        <v>-2.2870211549456832E-2</v>
      </c>
      <c r="F95">
        <v>4.1950000000000003</v>
      </c>
      <c r="G95" s="176">
        <f t="shared" si="9"/>
        <v>-3.2077937507424556E-3</v>
      </c>
      <c r="H95" s="121">
        <v>1081.932</v>
      </c>
      <c r="I95" s="176">
        <f t="shared" si="10"/>
        <v>4.5262228461446325E-3</v>
      </c>
      <c r="J95" s="121">
        <v>665.14300000000003</v>
      </c>
      <c r="K95" s="176">
        <f t="shared" si="11"/>
        <v>7.2518170917217138E-4</v>
      </c>
      <c r="L95" s="121">
        <v>1165.146</v>
      </c>
      <c r="M95" s="176">
        <f t="shared" si="12"/>
        <v>-1.4688994395214009E-3</v>
      </c>
      <c r="N95" s="113">
        <v>40.64</v>
      </c>
      <c r="O95" s="176">
        <f t="shared" si="13"/>
        <v>1.3466334164588508E-2</v>
      </c>
      <c r="P95">
        <v>66.02</v>
      </c>
      <c r="Q95" s="176">
        <f t="shared" si="14"/>
        <v>-2.3950325251330642E-2</v>
      </c>
      <c r="R95">
        <v>210.92</v>
      </c>
      <c r="S95" s="176">
        <f t="shared" si="15"/>
        <v>2.8454898985096202E-4</v>
      </c>
      <c r="T95">
        <v>225.12</v>
      </c>
      <c r="U95" s="176">
        <f t="shared" si="16"/>
        <v>3.9691388306650087E-3</v>
      </c>
      <c r="V95" s="121">
        <v>5985.38</v>
      </c>
      <c r="W95" s="176">
        <f t="shared" si="17"/>
        <v>2.3228648443602469E-4</v>
      </c>
    </row>
    <row r="96" spans="1:23" ht="13" x14ac:dyDescent="0.3">
      <c r="A96" s="1">
        <v>45610</v>
      </c>
      <c r="B96">
        <v>3.9049999999999998</v>
      </c>
      <c r="C96" s="176">
        <f t="shared" si="9"/>
        <v>2.14491237248234E-2</v>
      </c>
      <c r="D96">
        <v>86.35</v>
      </c>
      <c r="E96" s="176">
        <f t="shared" si="9"/>
        <v>1.0532475131655838E-2</v>
      </c>
      <c r="F96">
        <v>4.2389999999999999</v>
      </c>
      <c r="G96" s="176">
        <f t="shared" si="9"/>
        <v>1.0488676996424218E-2</v>
      </c>
      <c r="H96" s="121">
        <v>1101.3900000000001</v>
      </c>
      <c r="I96" s="176">
        <f t="shared" si="10"/>
        <v>1.7984494404454331E-2</v>
      </c>
      <c r="J96" s="121">
        <v>672.197</v>
      </c>
      <c r="K96" s="176">
        <f t="shared" si="11"/>
        <v>1.0605238272070779E-2</v>
      </c>
      <c r="L96" s="121">
        <v>1181.932</v>
      </c>
      <c r="M96" s="176">
        <f t="shared" si="12"/>
        <v>1.4406778206336424E-2</v>
      </c>
      <c r="N96" s="113">
        <v>41.8</v>
      </c>
      <c r="O96" s="176">
        <f t="shared" si="13"/>
        <v>2.8543307086614088E-2</v>
      </c>
      <c r="P96">
        <v>67.86</v>
      </c>
      <c r="Q96" s="176">
        <f t="shared" si="14"/>
        <v>2.787034232050899E-2</v>
      </c>
      <c r="R96">
        <v>208.99</v>
      </c>
      <c r="S96" s="176">
        <f t="shared" si="15"/>
        <v>-9.1503887729943983E-3</v>
      </c>
      <c r="T96">
        <v>228.22</v>
      </c>
      <c r="U96" s="176">
        <f t="shared" si="16"/>
        <v>1.3770433546552925E-2</v>
      </c>
      <c r="V96" s="121">
        <v>5949.17</v>
      </c>
      <c r="W96" s="176">
        <f t="shared" si="17"/>
        <v>-6.0497412027306595E-3</v>
      </c>
    </row>
    <row r="97" spans="1:23" ht="13" x14ac:dyDescent="0.3">
      <c r="A97" s="1">
        <v>45611</v>
      </c>
      <c r="B97">
        <v>3.9</v>
      </c>
      <c r="C97" s="176">
        <f t="shared" si="9"/>
        <v>-1.2804097311139293E-3</v>
      </c>
      <c r="D97">
        <v>86.9</v>
      </c>
      <c r="E97" s="176">
        <f t="shared" si="9"/>
        <v>6.3694267515924888E-3</v>
      </c>
      <c r="F97">
        <v>4.2154999999999996</v>
      </c>
      <c r="G97" s="176">
        <f t="shared" si="9"/>
        <v>-5.5437603208304551E-3</v>
      </c>
      <c r="H97" s="121">
        <v>1097.068</v>
      </c>
      <c r="I97" s="176">
        <f t="shared" si="10"/>
        <v>-3.9241322329057974E-3</v>
      </c>
      <c r="J97" s="121">
        <v>672.76099999999997</v>
      </c>
      <c r="K97" s="176">
        <f t="shared" si="11"/>
        <v>8.3903974578875614E-4</v>
      </c>
      <c r="L97" s="121">
        <v>1178.7239999999999</v>
      </c>
      <c r="M97" s="176">
        <f t="shared" si="12"/>
        <v>-2.7142001401096539E-3</v>
      </c>
      <c r="N97" s="113">
        <v>40.770000000000003</v>
      </c>
      <c r="O97" s="176">
        <f t="shared" si="13"/>
        <v>-2.464114832535871E-2</v>
      </c>
      <c r="P97">
        <v>68.040000000000006</v>
      </c>
      <c r="Q97" s="176">
        <f t="shared" si="14"/>
        <v>2.6525198938993047E-3</v>
      </c>
      <c r="R97">
        <v>204.99</v>
      </c>
      <c r="S97" s="176">
        <f t="shared" si="15"/>
        <v>-1.9139671754629408E-2</v>
      </c>
      <c r="T97">
        <v>225</v>
      </c>
      <c r="U97" s="176">
        <f t="shared" si="16"/>
        <v>-1.4109192884059237E-2</v>
      </c>
      <c r="V97" s="121">
        <v>5870.62</v>
      </c>
      <c r="W97" s="176">
        <f t="shared" si="17"/>
        <v>-1.3203522508181844E-2</v>
      </c>
    </row>
    <row r="98" spans="1:23" ht="13" x14ac:dyDescent="0.3">
      <c r="A98" s="1">
        <v>45614</v>
      </c>
      <c r="B98">
        <v>3.7559999999999998</v>
      </c>
      <c r="C98" s="176">
        <f t="shared" si="9"/>
        <v>-3.6923076923076954E-2</v>
      </c>
      <c r="D98">
        <v>86.75</v>
      </c>
      <c r="E98" s="176">
        <f t="shared" si="9"/>
        <v>-1.7261219792866016E-3</v>
      </c>
      <c r="F98">
        <v>4.21</v>
      </c>
      <c r="G98" s="176">
        <f t="shared" si="9"/>
        <v>-1.3047088127148894E-3</v>
      </c>
      <c r="H98" s="121">
        <v>1081.701</v>
      </c>
      <c r="I98" s="176">
        <f t="shared" si="10"/>
        <v>-1.4007335917190149E-2</v>
      </c>
      <c r="J98" s="121">
        <v>671.25099999999998</v>
      </c>
      <c r="K98" s="176">
        <f t="shared" si="11"/>
        <v>-2.2444820671828347E-3</v>
      </c>
      <c r="L98" s="121">
        <v>1176.6479999999999</v>
      </c>
      <c r="M98" s="176">
        <f t="shared" si="12"/>
        <v>-1.7612265466725222E-3</v>
      </c>
      <c r="N98" s="113">
        <v>39.65</v>
      </c>
      <c r="O98" s="176">
        <f t="shared" si="13"/>
        <v>-2.7471179789060694E-2</v>
      </c>
      <c r="P98">
        <v>68.44</v>
      </c>
      <c r="Q98" s="176">
        <f t="shared" si="14"/>
        <v>5.8788947677835312E-3</v>
      </c>
      <c r="R98">
        <v>208.09</v>
      </c>
      <c r="S98" s="176">
        <f t="shared" si="15"/>
        <v>1.5122688911654199E-2</v>
      </c>
      <c r="T98">
        <v>228.02</v>
      </c>
      <c r="U98" s="176">
        <f t="shared" si="16"/>
        <v>1.3422222222222268E-2</v>
      </c>
      <c r="V98" s="121">
        <v>5893.62</v>
      </c>
      <c r="W98" s="176">
        <f t="shared" si="17"/>
        <v>3.9178144727473416E-3</v>
      </c>
    </row>
    <row r="99" spans="1:23" ht="13" x14ac:dyDescent="0.3">
      <c r="A99" s="1">
        <v>45615</v>
      </c>
      <c r="B99">
        <v>3.7145000000000001</v>
      </c>
      <c r="C99" s="176">
        <f t="shared" si="9"/>
        <v>-1.1048988285409917E-2</v>
      </c>
      <c r="D99">
        <v>85.25</v>
      </c>
      <c r="E99" s="176">
        <f t="shared" si="9"/>
        <v>-1.7291066282420751E-2</v>
      </c>
      <c r="F99">
        <v>3.97</v>
      </c>
      <c r="G99" s="176">
        <f t="shared" si="9"/>
        <v>-5.7007125890736289E-2</v>
      </c>
      <c r="H99" s="121">
        <v>1068.4359999999999</v>
      </c>
      <c r="I99" s="176">
        <f t="shared" si="10"/>
        <v>-1.2263093035875996E-2</v>
      </c>
      <c r="J99" s="121">
        <v>660.82299999999998</v>
      </c>
      <c r="K99" s="176">
        <f t="shared" si="11"/>
        <v>-1.5535172387080239E-2</v>
      </c>
      <c r="L99" s="121">
        <v>1169.3810000000001</v>
      </c>
      <c r="M99" s="176">
        <f t="shared" si="12"/>
        <v>-6.1760186563864687E-3</v>
      </c>
      <c r="N99" s="113">
        <v>38.765000000000001</v>
      </c>
      <c r="O99" s="176">
        <f t="shared" si="13"/>
        <v>-2.2320302648171451E-2</v>
      </c>
      <c r="P99">
        <v>69.260000000000005</v>
      </c>
      <c r="Q99" s="176">
        <f t="shared" si="14"/>
        <v>1.1981297486849904E-2</v>
      </c>
      <c r="R99">
        <v>210.25</v>
      </c>
      <c r="S99" s="176">
        <f t="shared" si="15"/>
        <v>1.0380123984814247E-2</v>
      </c>
      <c r="T99">
        <v>228.28</v>
      </c>
      <c r="U99" s="176">
        <f t="shared" si="16"/>
        <v>1.1402508551881015E-3</v>
      </c>
      <c r="V99" s="121">
        <v>5916.98</v>
      </c>
      <c r="W99" s="176">
        <f t="shared" si="17"/>
        <v>3.9636081050355597E-3</v>
      </c>
    </row>
    <row r="100" spans="1:23" ht="13" x14ac:dyDescent="0.3">
      <c r="A100" s="1">
        <v>45616</v>
      </c>
      <c r="B100">
        <v>3.6964999999999999</v>
      </c>
      <c r="C100" s="176">
        <f t="shared" si="9"/>
        <v>-4.8458742764841125E-3</v>
      </c>
      <c r="D100">
        <v>84.5</v>
      </c>
      <c r="E100" s="176">
        <f t="shared" si="9"/>
        <v>-8.7976539589442824E-3</v>
      </c>
      <c r="F100">
        <v>4.0330000000000004</v>
      </c>
      <c r="G100" s="176">
        <f t="shared" si="9"/>
        <v>1.5869017632241855E-2</v>
      </c>
      <c r="H100" s="121">
        <v>1065.23</v>
      </c>
      <c r="I100" s="176">
        <f t="shared" si="10"/>
        <v>-3.0006476756678957E-3</v>
      </c>
      <c r="J100" s="121">
        <v>660.16600000000005</v>
      </c>
      <c r="K100" s="176">
        <f t="shared" si="11"/>
        <v>-9.9421478973934834E-4</v>
      </c>
      <c r="L100" s="121">
        <v>1165.153</v>
      </c>
      <c r="M100" s="176">
        <f t="shared" si="12"/>
        <v>-3.6155880760847534E-3</v>
      </c>
      <c r="N100" s="113">
        <v>38.880000000000003</v>
      </c>
      <c r="O100" s="176">
        <f t="shared" si="13"/>
        <v>2.9665935766800462E-3</v>
      </c>
      <c r="P100">
        <v>68.42</v>
      </c>
      <c r="Q100" s="176">
        <f t="shared" si="14"/>
        <v>-1.2128212532486332E-2</v>
      </c>
      <c r="R100">
        <v>214.6</v>
      </c>
      <c r="S100" s="176">
        <f t="shared" si="15"/>
        <v>2.0689655172413765E-2</v>
      </c>
      <c r="T100">
        <v>229</v>
      </c>
      <c r="U100" s="176">
        <f t="shared" si="16"/>
        <v>3.1540213772559963E-3</v>
      </c>
      <c r="V100" s="121">
        <v>5917.11</v>
      </c>
      <c r="W100" s="176">
        <f t="shared" si="17"/>
        <v>2.1970667468896151E-5</v>
      </c>
    </row>
    <row r="101" spans="1:23" ht="13" x14ac:dyDescent="0.3">
      <c r="A101" s="1">
        <v>45617</v>
      </c>
      <c r="B101">
        <v>3.6675</v>
      </c>
      <c r="C101" s="176">
        <f t="shared" si="9"/>
        <v>-7.8452590288110146E-3</v>
      </c>
      <c r="D101">
        <v>83.1</v>
      </c>
      <c r="E101" s="176">
        <f t="shared" si="9"/>
        <v>-1.6568047337278173E-2</v>
      </c>
      <c r="F101">
        <v>3.9649999999999999</v>
      </c>
      <c r="G101" s="176">
        <f t="shared" si="9"/>
        <v>-1.6860897594842671E-2</v>
      </c>
      <c r="H101" s="121">
        <v>1066.95</v>
      </c>
      <c r="I101" s="176">
        <f t="shared" si="10"/>
        <v>1.6146747650742348E-3</v>
      </c>
      <c r="J101" s="121">
        <v>659.78200000000004</v>
      </c>
      <c r="K101" s="176">
        <f t="shared" si="11"/>
        <v>-5.8167188252653804E-4</v>
      </c>
      <c r="L101" s="121">
        <v>1172.75</v>
      </c>
      <c r="M101" s="176">
        <f t="shared" si="12"/>
        <v>6.5201737454222575E-3</v>
      </c>
      <c r="N101" s="113">
        <v>38.814999999999998</v>
      </c>
      <c r="O101" s="176">
        <f t="shared" si="13"/>
        <v>-1.6718106995886016E-3</v>
      </c>
      <c r="P101">
        <v>67.84</v>
      </c>
      <c r="Q101" s="176">
        <f t="shared" si="14"/>
        <v>-8.4770534931306388E-3</v>
      </c>
      <c r="R101">
        <v>222.4</v>
      </c>
      <c r="S101" s="176">
        <f t="shared" si="15"/>
        <v>3.6346691519105363E-2</v>
      </c>
      <c r="T101">
        <v>228.52</v>
      </c>
      <c r="U101" s="176">
        <f t="shared" si="16"/>
        <v>-2.0960698689955885E-3</v>
      </c>
      <c r="V101" s="121">
        <v>5948.71</v>
      </c>
      <c r="W101" s="176">
        <f t="shared" si="17"/>
        <v>5.3404449131417816E-3</v>
      </c>
    </row>
    <row r="102" spans="1:23" ht="13" x14ac:dyDescent="0.3">
      <c r="A102" s="1">
        <v>45618</v>
      </c>
      <c r="B102">
        <v>3.6335000000000002</v>
      </c>
      <c r="C102" s="176">
        <f t="shared" si="9"/>
        <v>-9.2706203135650474E-3</v>
      </c>
      <c r="D102">
        <v>84.7</v>
      </c>
      <c r="E102" s="176">
        <f t="shared" si="9"/>
        <v>1.9253910950661958E-2</v>
      </c>
      <c r="F102">
        <v>4.0110000000000001</v>
      </c>
      <c r="G102" s="176">
        <f t="shared" si="9"/>
        <v>1.1601513240857569E-2</v>
      </c>
      <c r="H102" s="121">
        <v>1074.104</v>
      </c>
      <c r="I102" s="176">
        <f t="shared" si="10"/>
        <v>6.7050939594170264E-3</v>
      </c>
      <c r="J102" s="121">
        <v>663.39</v>
      </c>
      <c r="K102" s="176">
        <f t="shared" si="11"/>
        <v>5.4684729198431403E-3</v>
      </c>
      <c r="L102" s="121">
        <v>1185.395</v>
      </c>
      <c r="M102" s="176">
        <f t="shared" si="12"/>
        <v>1.0782349179279456E-2</v>
      </c>
      <c r="N102" s="113">
        <v>38.090000000000003</v>
      </c>
      <c r="O102" s="176">
        <f t="shared" si="13"/>
        <v>-1.8678346000257487E-2</v>
      </c>
      <c r="P102">
        <v>68.040000000000006</v>
      </c>
      <c r="Q102" s="176">
        <f t="shared" si="14"/>
        <v>2.9481132075472117E-3</v>
      </c>
      <c r="R102">
        <v>222.97</v>
      </c>
      <c r="S102" s="176">
        <f t="shared" si="15"/>
        <v>2.5629496402877392E-3</v>
      </c>
      <c r="T102">
        <v>229.87</v>
      </c>
      <c r="U102" s="176">
        <f t="shared" si="16"/>
        <v>5.907579205321172E-3</v>
      </c>
      <c r="V102" s="121">
        <v>5969.34</v>
      </c>
      <c r="W102" s="176">
        <f t="shared" si="17"/>
        <v>3.4679787718682048E-3</v>
      </c>
    </row>
    <row r="103" spans="1:23" ht="13" x14ac:dyDescent="0.3">
      <c r="A103" s="1">
        <v>45621</v>
      </c>
      <c r="B103">
        <v>3.609</v>
      </c>
      <c r="C103" s="176">
        <f t="shared" si="9"/>
        <v>-6.7428099628457925E-3</v>
      </c>
      <c r="D103">
        <v>85.95</v>
      </c>
      <c r="E103" s="176">
        <f t="shared" si="9"/>
        <v>1.4757969303423848E-2</v>
      </c>
      <c r="F103">
        <v>4.0205000000000002</v>
      </c>
      <c r="G103" s="176">
        <f t="shared" si="9"/>
        <v>2.3684866616803949E-3</v>
      </c>
      <c r="H103" s="121">
        <v>1070.3599999999999</v>
      </c>
      <c r="I103" s="176">
        <f t="shared" si="10"/>
        <v>-3.4856959847464879E-3</v>
      </c>
      <c r="J103" s="121">
        <v>665.70299999999997</v>
      </c>
      <c r="K103" s="176">
        <f t="shared" si="11"/>
        <v>3.4866368199701356E-3</v>
      </c>
      <c r="L103" s="121">
        <v>1190.6179999999999</v>
      </c>
      <c r="M103" s="176">
        <f t="shared" si="12"/>
        <v>4.4061262279661683E-3</v>
      </c>
      <c r="N103" s="113">
        <v>36.274999999999999</v>
      </c>
      <c r="O103" s="176">
        <f t="shared" si="13"/>
        <v>-4.7650301916513642E-2</v>
      </c>
      <c r="P103">
        <v>69.099999999999994</v>
      </c>
      <c r="Q103" s="176">
        <f t="shared" si="14"/>
        <v>1.5579071134626513E-2</v>
      </c>
      <c r="R103">
        <v>226.13</v>
      </c>
      <c r="S103" s="176">
        <f t="shared" si="15"/>
        <v>1.4172310176256881E-2</v>
      </c>
      <c r="T103">
        <v>232.87</v>
      </c>
      <c r="U103" s="176">
        <f t="shared" si="16"/>
        <v>1.3050854830991429E-2</v>
      </c>
      <c r="V103" s="121">
        <v>5987.37</v>
      </c>
      <c r="W103" s="176">
        <f t="shared" si="17"/>
        <v>3.0204344198855727E-3</v>
      </c>
    </row>
    <row r="104" spans="1:23" ht="13" x14ac:dyDescent="0.3">
      <c r="A104" s="1">
        <v>45622</v>
      </c>
      <c r="B104">
        <v>3.5825</v>
      </c>
      <c r="C104" s="176">
        <f t="shared" si="9"/>
        <v>-7.3427542255472345E-3</v>
      </c>
      <c r="D104">
        <v>83.35</v>
      </c>
      <c r="E104" s="176">
        <f t="shared" si="9"/>
        <v>-3.0250145433391606E-2</v>
      </c>
      <c r="F104">
        <v>3.9990000000000001</v>
      </c>
      <c r="G104" s="176">
        <f t="shared" si="9"/>
        <v>-5.3475935828877184E-3</v>
      </c>
      <c r="H104" s="121">
        <v>1060.7370000000001</v>
      </c>
      <c r="I104" s="176">
        <f t="shared" si="10"/>
        <v>-8.9904331253034681E-3</v>
      </c>
      <c r="J104" s="121">
        <v>658.15700000000004</v>
      </c>
      <c r="K104" s="176">
        <f t="shared" si="11"/>
        <v>-1.133538529945026E-2</v>
      </c>
      <c r="L104" s="121">
        <v>1184.306</v>
      </c>
      <c r="M104" s="176">
        <f t="shared" si="12"/>
        <v>-5.3014484914556126E-3</v>
      </c>
      <c r="N104" s="113">
        <v>35.869999999999997</v>
      </c>
      <c r="O104" s="176">
        <f t="shared" si="13"/>
        <v>-1.1164713990351514E-2</v>
      </c>
      <c r="P104">
        <v>68.319999999999993</v>
      </c>
      <c r="Q104" s="176">
        <f t="shared" si="14"/>
        <v>-1.1287988422575994E-2</v>
      </c>
      <c r="R104">
        <v>228.83</v>
      </c>
      <c r="S104" s="176">
        <f t="shared" si="15"/>
        <v>1.1940034493433057E-2</v>
      </c>
      <c r="T104">
        <v>235.06</v>
      </c>
      <c r="U104" s="176">
        <f t="shared" si="16"/>
        <v>9.4043887147335324E-3</v>
      </c>
      <c r="V104" s="121">
        <v>6021.63</v>
      </c>
      <c r="W104" s="176">
        <f t="shared" si="17"/>
        <v>5.7220449045240597E-3</v>
      </c>
    </row>
    <row r="105" spans="1:23" ht="13" x14ac:dyDescent="0.3">
      <c r="A105" s="1">
        <v>45623</v>
      </c>
      <c r="B105">
        <v>3.5775000000000001</v>
      </c>
      <c r="C105" s="176">
        <f t="shared" si="9"/>
        <v>-1.3956734124214636E-3</v>
      </c>
      <c r="D105">
        <v>82</v>
      </c>
      <c r="E105" s="176">
        <f t="shared" si="9"/>
        <v>-1.6196760647870359E-2</v>
      </c>
      <c r="F105">
        <v>3.9584999999999999</v>
      </c>
      <c r="G105" s="176">
        <f t="shared" si="9"/>
        <v>-1.0127531882970792E-2</v>
      </c>
      <c r="H105" s="121">
        <v>1058.8040000000001</v>
      </c>
      <c r="I105" s="176">
        <f t="shared" si="10"/>
        <v>-1.8223178789841333E-3</v>
      </c>
      <c r="J105" s="121">
        <v>657.24599999999998</v>
      </c>
      <c r="K105" s="176">
        <f t="shared" si="11"/>
        <v>-1.3841682151827879E-3</v>
      </c>
      <c r="L105" s="121">
        <v>1180.7560000000001</v>
      </c>
      <c r="M105" s="176">
        <f t="shared" si="12"/>
        <v>-2.9975361097553796E-3</v>
      </c>
      <c r="N105" s="113">
        <v>35.814999999999998</v>
      </c>
      <c r="O105" s="176">
        <f t="shared" si="13"/>
        <v>-1.53331474770002E-3</v>
      </c>
      <c r="P105">
        <v>68.180000000000007</v>
      </c>
      <c r="Q105" s="176">
        <f t="shared" si="14"/>
        <v>-2.0491803278686531E-3</v>
      </c>
      <c r="R105">
        <v>226.92</v>
      </c>
      <c r="S105" s="176">
        <f t="shared" si="15"/>
        <v>-8.3468076738191007E-3</v>
      </c>
      <c r="T105">
        <v>234.93</v>
      </c>
      <c r="U105" s="176">
        <f t="shared" si="16"/>
        <v>-5.530502850335891E-4</v>
      </c>
      <c r="V105" s="121">
        <v>5998.74</v>
      </c>
      <c r="W105" s="176">
        <f t="shared" si="17"/>
        <v>-3.801296326742149E-3</v>
      </c>
    </row>
    <row r="106" spans="1:23" ht="13" x14ac:dyDescent="0.3">
      <c r="A106" s="1">
        <v>45624</v>
      </c>
      <c r="B106">
        <v>3.6025</v>
      </c>
      <c r="C106" s="176">
        <f t="shared" si="9"/>
        <v>6.9881201956673404E-3</v>
      </c>
      <c r="D106">
        <v>83.55</v>
      </c>
      <c r="E106" s="176">
        <f t="shared" si="9"/>
        <v>1.8902439024390209E-2</v>
      </c>
      <c r="F106">
        <v>3.9815</v>
      </c>
      <c r="G106" s="176">
        <f t="shared" si="9"/>
        <v>5.8102816723506713E-3</v>
      </c>
      <c r="H106" s="121">
        <v>1063.953</v>
      </c>
      <c r="I106" s="176">
        <f t="shared" si="10"/>
        <v>4.8630341404073719E-3</v>
      </c>
      <c r="J106" s="121">
        <v>661.81200000000001</v>
      </c>
      <c r="K106" s="176">
        <f t="shared" si="11"/>
        <v>6.9471704658530158E-3</v>
      </c>
      <c r="L106" s="121">
        <v>1187.683</v>
      </c>
      <c r="M106" s="176">
        <f t="shared" si="12"/>
        <v>5.8665803942558048E-3</v>
      </c>
      <c r="N106" s="113">
        <v>36.22</v>
      </c>
      <c r="O106" s="176">
        <f t="shared" si="13"/>
        <v>1.1308111126622956E-2</v>
      </c>
      <c r="P106">
        <v>69.08</v>
      </c>
      <c r="Q106" s="176">
        <f t="shared" si="14"/>
        <v>1.320035200938679E-2</v>
      </c>
      <c r="R106">
        <v>226.92</v>
      </c>
      <c r="S106" s="176">
        <f t="shared" si="15"/>
        <v>0</v>
      </c>
      <c r="T106">
        <v>234.93</v>
      </c>
      <c r="U106" s="176">
        <f t="shared" si="16"/>
        <v>0</v>
      </c>
      <c r="V106" s="121">
        <v>5998.74</v>
      </c>
      <c r="W106" s="176">
        <f t="shared" si="17"/>
        <v>0</v>
      </c>
    </row>
    <row r="107" spans="1:23" ht="13" x14ac:dyDescent="0.3">
      <c r="A107" s="1">
        <v>45625</v>
      </c>
      <c r="B107">
        <v>3.6269999999999998</v>
      </c>
      <c r="C107" s="176">
        <f t="shared" si="9"/>
        <v>6.8008327550311571E-3</v>
      </c>
      <c r="D107">
        <v>83.05</v>
      </c>
      <c r="E107" s="176">
        <f t="shared" si="9"/>
        <v>-5.9844404548174751E-3</v>
      </c>
      <c r="F107">
        <v>3.9794999999999998</v>
      </c>
      <c r="G107" s="176">
        <f t="shared" si="9"/>
        <v>-5.0232324500821895E-4</v>
      </c>
      <c r="H107" s="121">
        <v>1068.413</v>
      </c>
      <c r="I107" s="176">
        <f t="shared" si="10"/>
        <v>4.1919144924635176E-3</v>
      </c>
      <c r="J107" s="121">
        <v>661.65</v>
      </c>
      <c r="K107" s="176">
        <f t="shared" si="11"/>
        <v>-2.4478250621027506E-4</v>
      </c>
      <c r="L107" s="121">
        <v>1199.146</v>
      </c>
      <c r="M107" s="176">
        <f t="shared" si="12"/>
        <v>9.6515652745723952E-3</v>
      </c>
      <c r="N107" s="113">
        <v>36.384999999999998</v>
      </c>
      <c r="O107" s="176">
        <f t="shared" si="13"/>
        <v>4.5554942020982645E-3</v>
      </c>
      <c r="P107">
        <v>70.28</v>
      </c>
      <c r="Q107" s="176">
        <f t="shared" si="14"/>
        <v>1.7371163867979197E-2</v>
      </c>
      <c r="R107">
        <v>227.41</v>
      </c>
      <c r="S107" s="176">
        <f t="shared" si="15"/>
        <v>2.1593513132381857E-3</v>
      </c>
      <c r="T107">
        <v>237.33</v>
      </c>
      <c r="U107" s="176">
        <f t="shared" si="16"/>
        <v>1.0215808964372391E-2</v>
      </c>
      <c r="V107" s="121">
        <v>6032.38</v>
      </c>
      <c r="W107" s="176">
        <f t="shared" si="17"/>
        <v>5.6078443139726559E-3</v>
      </c>
    </row>
    <row r="108" spans="1:23" ht="13" x14ac:dyDescent="0.3">
      <c r="A108" s="1">
        <v>45628</v>
      </c>
      <c r="B108">
        <v>3.6320000000000001</v>
      </c>
      <c r="C108" s="176">
        <f t="shared" si="9"/>
        <v>1.3785497656466331E-3</v>
      </c>
      <c r="D108">
        <v>83.65</v>
      </c>
      <c r="E108" s="176">
        <f t="shared" si="9"/>
        <v>7.2245635159543476E-3</v>
      </c>
      <c r="F108">
        <v>4.0069999999999997</v>
      </c>
      <c r="G108" s="176">
        <f t="shared" si="9"/>
        <v>6.9104158813920995E-3</v>
      </c>
      <c r="H108" s="121">
        <v>1070.1949999999999</v>
      </c>
      <c r="I108" s="176">
        <f t="shared" si="10"/>
        <v>1.6678943442282389E-3</v>
      </c>
      <c r="J108" s="121">
        <v>666.78599999999994</v>
      </c>
      <c r="K108" s="176">
        <f t="shared" si="11"/>
        <v>7.7624121514395334E-3</v>
      </c>
      <c r="L108" s="121">
        <v>1216.384</v>
      </c>
      <c r="M108" s="176">
        <f t="shared" si="12"/>
        <v>1.4375230372281654E-2</v>
      </c>
      <c r="N108" s="113">
        <v>36.805</v>
      </c>
      <c r="O108" s="176">
        <f t="shared" si="13"/>
        <v>1.154321835921401E-2</v>
      </c>
      <c r="P108">
        <v>71.88</v>
      </c>
      <c r="Q108" s="176">
        <f t="shared" si="14"/>
        <v>2.2766078542970893E-2</v>
      </c>
      <c r="R108">
        <v>227.39</v>
      </c>
      <c r="S108" s="176">
        <f t="shared" si="15"/>
        <v>-8.7946880084473995E-5</v>
      </c>
      <c r="T108">
        <v>239.59</v>
      </c>
      <c r="U108" s="176">
        <f t="shared" si="16"/>
        <v>9.5226056545737615E-3</v>
      </c>
      <c r="V108" s="121">
        <v>6047.15</v>
      </c>
      <c r="W108" s="176">
        <f t="shared" si="17"/>
        <v>2.4484531809997922E-3</v>
      </c>
    </row>
    <row r="109" spans="1:23" ht="13" x14ac:dyDescent="0.3">
      <c r="A109" s="1">
        <v>45629</v>
      </c>
      <c r="B109">
        <v>3.6815000000000002</v>
      </c>
      <c r="C109" s="176">
        <f t="shared" si="9"/>
        <v>1.3628854625550687E-2</v>
      </c>
      <c r="D109">
        <v>82.9</v>
      </c>
      <c r="E109" s="176">
        <f t="shared" si="9"/>
        <v>-8.9659294680215183E-3</v>
      </c>
      <c r="F109">
        <v>4.0289999999999999</v>
      </c>
      <c r="G109" s="176">
        <f t="shared" si="9"/>
        <v>5.4903918143249918E-3</v>
      </c>
      <c r="H109" s="121">
        <v>1082.2370000000001</v>
      </c>
      <c r="I109" s="176">
        <f t="shared" si="10"/>
        <v>1.1252154981101711E-2</v>
      </c>
      <c r="J109" s="121">
        <v>671.971</v>
      </c>
      <c r="K109" s="176">
        <f t="shared" si="11"/>
        <v>7.7761080766543681E-3</v>
      </c>
      <c r="L109" s="121">
        <v>1220.819</v>
      </c>
      <c r="M109" s="176">
        <f t="shared" si="12"/>
        <v>3.646052562348687E-3</v>
      </c>
      <c r="N109" s="113">
        <v>37.5</v>
      </c>
      <c r="O109" s="176">
        <f t="shared" si="13"/>
        <v>1.8883303898926784E-2</v>
      </c>
      <c r="P109">
        <v>72.02</v>
      </c>
      <c r="Q109" s="176">
        <f t="shared" si="14"/>
        <v>1.9476905954368471E-3</v>
      </c>
      <c r="R109">
        <v>229</v>
      </c>
      <c r="S109" s="176">
        <f t="shared" si="15"/>
        <v>7.0803465411848092E-3</v>
      </c>
      <c r="T109">
        <v>242.65</v>
      </c>
      <c r="U109" s="176">
        <f t="shared" si="16"/>
        <v>1.2771818523310665E-2</v>
      </c>
      <c r="V109" s="121">
        <v>6049.88</v>
      </c>
      <c r="W109" s="176">
        <f t="shared" si="17"/>
        <v>4.5145233705141648E-4</v>
      </c>
    </row>
    <row r="110" spans="1:23" ht="13" x14ac:dyDescent="0.3">
      <c r="A110" s="1">
        <v>45630</v>
      </c>
      <c r="B110">
        <v>3.7315</v>
      </c>
      <c r="C110" s="176">
        <f t="shared" si="9"/>
        <v>1.3581420616596448E-2</v>
      </c>
      <c r="D110">
        <v>85.1</v>
      </c>
      <c r="E110" s="176">
        <f t="shared" si="9"/>
        <v>2.6537997587454627E-2</v>
      </c>
      <c r="F110">
        <v>4.0019999999999998</v>
      </c>
      <c r="G110" s="176">
        <f t="shared" si="9"/>
        <v>-6.7014147431124684E-3</v>
      </c>
      <c r="H110" s="121">
        <v>1089.7619999999999</v>
      </c>
      <c r="I110" s="176">
        <f t="shared" si="10"/>
        <v>6.9531904749143333E-3</v>
      </c>
      <c r="J110" s="121">
        <v>672.01199999999994</v>
      </c>
      <c r="K110" s="176">
        <f t="shared" si="11"/>
        <v>6.1014537829668207E-5</v>
      </c>
      <c r="L110" s="121">
        <v>1234.105</v>
      </c>
      <c r="M110" s="176">
        <f t="shared" si="12"/>
        <v>1.0882858146867028E-2</v>
      </c>
      <c r="N110" s="113">
        <v>37.564999999999998</v>
      </c>
      <c r="O110" s="176">
        <f t="shared" si="13"/>
        <v>1.7333333333332728E-3</v>
      </c>
      <c r="P110">
        <v>73.48</v>
      </c>
      <c r="Q110" s="176">
        <f t="shared" si="14"/>
        <v>2.0272146625937352E-2</v>
      </c>
      <c r="R110">
        <v>233.49</v>
      </c>
      <c r="S110" s="176">
        <f t="shared" si="15"/>
        <v>1.9606986899563358E-2</v>
      </c>
      <c r="T110">
        <v>243.01</v>
      </c>
      <c r="U110" s="176">
        <f t="shared" si="16"/>
        <v>1.4836183803832071E-3</v>
      </c>
      <c r="V110" s="121">
        <v>6086.49</v>
      </c>
      <c r="W110" s="176">
        <f t="shared" si="17"/>
        <v>6.051359696390618E-3</v>
      </c>
    </row>
    <row r="111" spans="1:23" ht="13" x14ac:dyDescent="0.3">
      <c r="A111" s="1">
        <v>45631</v>
      </c>
      <c r="B111">
        <v>3.8159999999999998</v>
      </c>
      <c r="C111" s="176">
        <f t="shared" si="9"/>
        <v>2.2645048907945813E-2</v>
      </c>
      <c r="D111">
        <v>85.45</v>
      </c>
      <c r="E111" s="176">
        <f t="shared" si="9"/>
        <v>4.1128084606346484E-3</v>
      </c>
      <c r="F111">
        <v>4.101</v>
      </c>
      <c r="G111" s="176">
        <f t="shared" si="9"/>
        <v>2.4737631184407846E-2</v>
      </c>
      <c r="H111" s="121">
        <v>1107.46</v>
      </c>
      <c r="I111" s="176">
        <f t="shared" si="10"/>
        <v>1.6240243282478278E-2</v>
      </c>
      <c r="J111" s="121">
        <v>677.125</v>
      </c>
      <c r="K111" s="176">
        <f t="shared" si="11"/>
        <v>7.6084950863973509E-3</v>
      </c>
      <c r="L111" s="121">
        <v>1242.8610000000001</v>
      </c>
      <c r="M111" s="176">
        <f t="shared" si="12"/>
        <v>7.0950202778532504E-3</v>
      </c>
      <c r="N111" s="113">
        <v>39.454999999999998</v>
      </c>
      <c r="O111" s="176">
        <f t="shared" si="13"/>
        <v>5.0312791161985906E-2</v>
      </c>
      <c r="P111">
        <v>74.98</v>
      </c>
      <c r="Q111" s="176">
        <f t="shared" si="14"/>
        <v>2.0413718018508435E-2</v>
      </c>
      <c r="R111">
        <v>234.75</v>
      </c>
      <c r="S111" s="176">
        <f t="shared" si="15"/>
        <v>5.3963767184889754E-3</v>
      </c>
      <c r="T111">
        <v>243.04</v>
      </c>
      <c r="U111" s="176">
        <f t="shared" si="16"/>
        <v>1.2345170980618549E-4</v>
      </c>
      <c r="V111" s="121">
        <v>6075.11</v>
      </c>
      <c r="W111" s="176">
        <f t="shared" si="17"/>
        <v>-1.8697147288503078E-3</v>
      </c>
    </row>
    <row r="112" spans="1:23" ht="13" x14ac:dyDescent="0.3">
      <c r="A112" s="1">
        <v>45632</v>
      </c>
      <c r="B112">
        <v>3.839</v>
      </c>
      <c r="C112" s="176">
        <f t="shared" si="9"/>
        <v>6.0272536687631375E-3</v>
      </c>
      <c r="D112">
        <v>86.45</v>
      </c>
      <c r="E112" s="176">
        <f t="shared" si="9"/>
        <v>1.1702750146284377E-2</v>
      </c>
      <c r="F112">
        <v>4.101</v>
      </c>
      <c r="G112" s="176">
        <f t="shared" si="9"/>
        <v>0</v>
      </c>
      <c r="H112" s="121">
        <v>1112.2</v>
      </c>
      <c r="I112" s="176">
        <f t="shared" si="10"/>
        <v>4.2800642912610917E-3</v>
      </c>
      <c r="J112" s="121">
        <v>677.125</v>
      </c>
      <c r="K112" s="176">
        <f t="shared" si="11"/>
        <v>0</v>
      </c>
      <c r="L112" s="121">
        <v>1244.251</v>
      </c>
      <c r="M112" s="176">
        <f t="shared" si="12"/>
        <v>1.1183873337403559E-3</v>
      </c>
      <c r="N112" s="113">
        <v>39.21</v>
      </c>
      <c r="O112" s="176">
        <f t="shared" si="13"/>
        <v>-6.2096058801165239E-3</v>
      </c>
      <c r="P112">
        <v>77.400000000000006</v>
      </c>
      <c r="Q112" s="176">
        <f t="shared" si="14"/>
        <v>3.2275273406241686E-2</v>
      </c>
      <c r="R112">
        <v>238.04</v>
      </c>
      <c r="S112" s="176">
        <f t="shared" si="15"/>
        <v>1.401490947816823E-2</v>
      </c>
      <c r="T112">
        <v>242.84</v>
      </c>
      <c r="U112" s="176">
        <f t="shared" si="16"/>
        <v>-8.2290980908487758E-4</v>
      </c>
      <c r="V112" s="121">
        <v>6090.27</v>
      </c>
      <c r="W112" s="176">
        <f t="shared" si="17"/>
        <v>2.4954280663232048E-3</v>
      </c>
    </row>
    <row r="113" spans="1:23" ht="13" x14ac:dyDescent="0.3">
      <c r="A113" s="1">
        <v>45635</v>
      </c>
      <c r="B113">
        <v>3.839</v>
      </c>
      <c r="C113" s="176">
        <f t="shared" si="9"/>
        <v>0</v>
      </c>
      <c r="D113">
        <v>87.45</v>
      </c>
      <c r="E113" s="176">
        <f t="shared" si="9"/>
        <v>1.156737998843262E-2</v>
      </c>
      <c r="F113">
        <v>4.2065000000000001</v>
      </c>
      <c r="G113" s="176">
        <f t="shared" si="9"/>
        <v>2.5725432821263144E-2</v>
      </c>
      <c r="H113" s="121">
        <v>1105.346</v>
      </c>
      <c r="I113" s="176">
        <f t="shared" si="10"/>
        <v>-6.1625606905233244E-3</v>
      </c>
      <c r="J113" s="121">
        <v>676.21400000000006</v>
      </c>
      <c r="K113" s="176">
        <f t="shared" si="11"/>
        <v>-1.3453941295919433E-3</v>
      </c>
      <c r="L113" s="121">
        <v>1240.383</v>
      </c>
      <c r="M113" s="176">
        <f t="shared" si="12"/>
        <v>-3.108697521641484E-3</v>
      </c>
      <c r="N113" s="113">
        <v>38.72</v>
      </c>
      <c r="O113" s="176">
        <f t="shared" si="13"/>
        <v>-1.2496812037745523E-2</v>
      </c>
      <c r="P113">
        <v>79.38</v>
      </c>
      <c r="Q113" s="176">
        <f t="shared" si="14"/>
        <v>2.5581395348837074E-2</v>
      </c>
      <c r="R113">
        <v>230</v>
      </c>
      <c r="S113" s="176">
        <f t="shared" si="15"/>
        <v>-3.3775835993950565E-2</v>
      </c>
      <c r="T113">
        <v>246.75</v>
      </c>
      <c r="U113" s="176">
        <f t="shared" si="16"/>
        <v>1.6101136550815336E-2</v>
      </c>
      <c r="V113" s="121">
        <v>6052.85</v>
      </c>
      <c r="W113" s="176">
        <f t="shared" si="17"/>
        <v>-6.1442267748392223E-3</v>
      </c>
    </row>
    <row r="114" spans="1:23" ht="13" x14ac:dyDescent="0.3">
      <c r="A114" s="1">
        <v>45636</v>
      </c>
      <c r="B114">
        <v>3.8195000000000001</v>
      </c>
      <c r="C114" s="176">
        <f t="shared" si="9"/>
        <v>-5.0794477728574759E-3</v>
      </c>
      <c r="D114">
        <v>88.6</v>
      </c>
      <c r="E114" s="176">
        <f t="shared" si="9"/>
        <v>1.315037164093758E-2</v>
      </c>
      <c r="F114">
        <v>4.1859999999999999</v>
      </c>
      <c r="G114" s="176">
        <f t="shared" si="9"/>
        <v>-4.873410198502362E-3</v>
      </c>
      <c r="H114" s="121">
        <v>1104.432</v>
      </c>
      <c r="I114" s="176">
        <f t="shared" si="10"/>
        <v>-8.268904035478368E-4</v>
      </c>
      <c r="J114" s="121">
        <v>670.64599999999996</v>
      </c>
      <c r="K114" s="176">
        <f t="shared" si="11"/>
        <v>-8.2340797439865148E-3</v>
      </c>
      <c r="L114" s="121">
        <v>1238.932</v>
      </c>
      <c r="M114" s="176">
        <f t="shared" si="12"/>
        <v>-1.1697999730728506E-3</v>
      </c>
      <c r="N114" s="113">
        <v>38.835000000000001</v>
      </c>
      <c r="O114" s="176">
        <f t="shared" si="13"/>
        <v>2.9700413223141008E-3</v>
      </c>
      <c r="P114">
        <v>79.98</v>
      </c>
      <c r="Q114" s="176">
        <f t="shared" si="14"/>
        <v>7.5585789871505235E-3</v>
      </c>
      <c r="R114">
        <v>231.72</v>
      </c>
      <c r="S114" s="176">
        <f t="shared" si="15"/>
        <v>7.4782608695652128E-3</v>
      </c>
      <c r="T114">
        <v>247.77</v>
      </c>
      <c r="U114" s="176">
        <f t="shared" si="16"/>
        <v>4.1337386018237493E-3</v>
      </c>
      <c r="V114" s="121">
        <v>6034.91</v>
      </c>
      <c r="W114" s="176">
        <f t="shared" si="17"/>
        <v>-2.9638930421207379E-3</v>
      </c>
    </row>
    <row r="115" spans="1:23" ht="13" x14ac:dyDescent="0.3">
      <c r="A115" s="1">
        <v>45637</v>
      </c>
      <c r="B115">
        <v>3.8555000000000001</v>
      </c>
      <c r="C115" s="176">
        <f t="shared" si="9"/>
        <v>9.4253174499280088E-3</v>
      </c>
      <c r="D115">
        <v>89.4</v>
      </c>
      <c r="E115" s="176">
        <f t="shared" si="9"/>
        <v>9.029345372460626E-3</v>
      </c>
      <c r="F115">
        <v>4.18</v>
      </c>
      <c r="G115" s="176">
        <f t="shared" si="9"/>
        <v>-1.4333492594362702E-3</v>
      </c>
      <c r="H115" s="121">
        <v>1110.818</v>
      </c>
      <c r="I115" s="176">
        <f t="shared" si="10"/>
        <v>5.7821577064047103E-3</v>
      </c>
      <c r="J115" s="121">
        <v>668.65599999999995</v>
      </c>
      <c r="K115" s="176">
        <f t="shared" si="11"/>
        <v>-2.9672882563975766E-3</v>
      </c>
      <c r="L115" s="121">
        <v>1243.2670000000001</v>
      </c>
      <c r="M115" s="176">
        <f t="shared" si="12"/>
        <v>3.4989813807376324E-3</v>
      </c>
      <c r="N115" s="113">
        <v>38.99</v>
      </c>
      <c r="O115" s="176">
        <f t="shared" si="13"/>
        <v>3.9912450109437659E-3</v>
      </c>
      <c r="P115">
        <v>78.28</v>
      </c>
      <c r="Q115" s="176">
        <f t="shared" si="14"/>
        <v>-2.1255313828457148E-2</v>
      </c>
      <c r="R115">
        <v>230.12</v>
      </c>
      <c r="S115" s="176">
        <f t="shared" si="15"/>
        <v>-6.9048852062834213E-3</v>
      </c>
      <c r="T115">
        <v>246.49</v>
      </c>
      <c r="U115" s="176">
        <f t="shared" si="16"/>
        <v>-5.166081446502809E-3</v>
      </c>
      <c r="V115" s="121">
        <v>6084.19</v>
      </c>
      <c r="W115" s="176">
        <f t="shared" si="17"/>
        <v>8.1658218598122841E-3</v>
      </c>
    </row>
    <row r="116" spans="1:23" ht="13" x14ac:dyDescent="0.3">
      <c r="A116" s="1">
        <v>45638</v>
      </c>
      <c r="B116">
        <v>3.9049999999999998</v>
      </c>
      <c r="C116" s="176">
        <f t="shared" si="9"/>
        <v>1.2838801711840138E-2</v>
      </c>
      <c r="D116">
        <v>90.65</v>
      </c>
      <c r="E116" s="176">
        <f t="shared" si="9"/>
        <v>1.3982102908277404E-2</v>
      </c>
      <c r="F116">
        <v>4.234</v>
      </c>
      <c r="G116" s="176">
        <f t="shared" si="9"/>
        <v>1.2918660287081406E-2</v>
      </c>
      <c r="H116" s="121">
        <v>1114.184</v>
      </c>
      <c r="I116" s="176">
        <f t="shared" si="10"/>
        <v>3.030199366592894E-3</v>
      </c>
      <c r="J116" s="121">
        <v>667.26099999999997</v>
      </c>
      <c r="K116" s="176">
        <f t="shared" si="11"/>
        <v>-2.0862745567227121E-3</v>
      </c>
      <c r="L116" s="121">
        <v>1242.8610000000001</v>
      </c>
      <c r="M116" s="176">
        <f t="shared" si="12"/>
        <v>-3.2655897727515415E-4</v>
      </c>
      <c r="N116" s="113">
        <v>39.24</v>
      </c>
      <c r="O116" s="176">
        <f t="shared" si="13"/>
        <v>6.4119004873044363E-3</v>
      </c>
      <c r="P116">
        <v>80.319999999999993</v>
      </c>
      <c r="Q116" s="176">
        <f t="shared" si="14"/>
        <v>2.6060296371997853E-2</v>
      </c>
      <c r="R116">
        <v>232.26</v>
      </c>
      <c r="S116" s="176">
        <f t="shared" si="15"/>
        <v>9.2994959151746319E-3</v>
      </c>
      <c r="T116">
        <v>247.96</v>
      </c>
      <c r="U116" s="176">
        <f t="shared" si="16"/>
        <v>5.9637307801533486E-3</v>
      </c>
      <c r="V116" s="121">
        <v>6051.25</v>
      </c>
      <c r="W116" s="176">
        <f t="shared" si="17"/>
        <v>-5.4140321061636144E-3</v>
      </c>
    </row>
    <row r="117" spans="1:23" ht="13" x14ac:dyDescent="0.3">
      <c r="A117" s="1">
        <v>45639</v>
      </c>
      <c r="B117">
        <v>3.927</v>
      </c>
      <c r="C117" s="176">
        <f t="shared" si="9"/>
        <v>5.6338028169014703E-3</v>
      </c>
      <c r="D117">
        <v>89.25</v>
      </c>
      <c r="E117" s="176">
        <f t="shared" si="9"/>
        <v>-1.5444015444015505E-2</v>
      </c>
      <c r="F117">
        <v>4.2205000000000004</v>
      </c>
      <c r="G117" s="176">
        <f t="shared" si="9"/>
        <v>-3.1884742560225848E-3</v>
      </c>
      <c r="H117" s="121">
        <v>1115.2470000000001</v>
      </c>
      <c r="I117" s="176">
        <f t="shared" si="10"/>
        <v>9.54061447660442E-4</v>
      </c>
      <c r="J117" s="121">
        <v>662.75300000000004</v>
      </c>
      <c r="K117" s="176">
        <f t="shared" si="11"/>
        <v>-6.7559770464629652E-3</v>
      </c>
      <c r="L117" s="121">
        <v>1240.903</v>
      </c>
      <c r="M117" s="176">
        <f t="shared" si="12"/>
        <v>-1.575397409686267E-3</v>
      </c>
      <c r="N117" s="113">
        <v>38.93</v>
      </c>
      <c r="O117" s="176">
        <f t="shared" si="13"/>
        <v>-7.900101936799242E-3</v>
      </c>
      <c r="P117">
        <v>80.12</v>
      </c>
      <c r="Q117" s="176">
        <f t="shared" si="14"/>
        <v>-2.4900398406373088E-3</v>
      </c>
      <c r="R117">
        <v>230.82</v>
      </c>
      <c r="S117" s="176">
        <f t="shared" si="15"/>
        <v>-6.1999483337638762E-3</v>
      </c>
      <c r="T117">
        <v>248.13</v>
      </c>
      <c r="U117" s="176">
        <f t="shared" si="16"/>
        <v>6.8559445071780724E-4</v>
      </c>
      <c r="V117" s="121">
        <v>6051.09</v>
      </c>
      <c r="W117" s="176">
        <f t="shared" si="17"/>
        <v>-2.6440818012783223E-5</v>
      </c>
    </row>
    <row r="118" spans="1:23" ht="13" x14ac:dyDescent="0.3">
      <c r="A118" s="1">
        <v>45642</v>
      </c>
      <c r="B118">
        <v>3.9434999999999998</v>
      </c>
      <c r="C118" s="176">
        <f t="shared" si="9"/>
        <v>4.2016806722688406E-3</v>
      </c>
      <c r="D118">
        <v>88.75</v>
      </c>
      <c r="E118" s="176">
        <f t="shared" si="9"/>
        <v>-5.6022408963585435E-3</v>
      </c>
      <c r="F118">
        <v>4.2614999999999998</v>
      </c>
      <c r="G118" s="176">
        <f t="shared" si="9"/>
        <v>9.7144888046438761E-3</v>
      </c>
      <c r="H118" s="121">
        <v>1110.357</v>
      </c>
      <c r="I118" s="176">
        <f t="shared" si="10"/>
        <v>-4.3846789096945336E-3</v>
      </c>
      <c r="J118" s="121">
        <v>663.01</v>
      </c>
      <c r="K118" s="176">
        <f t="shared" si="11"/>
        <v>3.8777644160033697E-4</v>
      </c>
      <c r="L118" s="121">
        <v>1235.2950000000001</v>
      </c>
      <c r="M118" s="176">
        <f t="shared" si="12"/>
        <v>-4.5192895818609085E-3</v>
      </c>
      <c r="N118" s="113">
        <v>38.880000000000003</v>
      </c>
      <c r="O118" s="176">
        <f t="shared" si="13"/>
        <v>-1.2843565373747022E-3</v>
      </c>
      <c r="P118">
        <v>77.84</v>
      </c>
      <c r="Q118" s="176">
        <f t="shared" si="14"/>
        <v>-2.8457314028956578E-2</v>
      </c>
      <c r="R118">
        <v>229.33</v>
      </c>
      <c r="S118" s="176">
        <f t="shared" si="15"/>
        <v>-6.4552465124338475E-3</v>
      </c>
      <c r="T118">
        <v>251.04</v>
      </c>
      <c r="U118" s="176">
        <f t="shared" si="16"/>
        <v>1.1727723370813672E-2</v>
      </c>
      <c r="V118" s="121">
        <v>6074.08</v>
      </c>
      <c r="W118" s="176">
        <f t="shared" si="17"/>
        <v>3.799315495224791E-3</v>
      </c>
    </row>
    <row r="119" spans="1:23" ht="13" x14ac:dyDescent="0.3">
      <c r="A119" s="1">
        <v>45643</v>
      </c>
      <c r="B119">
        <v>3.8664999999999998</v>
      </c>
      <c r="C119" s="176">
        <f t="shared" si="9"/>
        <v>-1.9525801952580187E-2</v>
      </c>
      <c r="D119">
        <v>88.35</v>
      </c>
      <c r="E119" s="176">
        <f t="shared" si="9"/>
        <v>-4.5070422535211912E-3</v>
      </c>
      <c r="F119">
        <v>4.22</v>
      </c>
      <c r="G119" s="176">
        <f t="shared" si="9"/>
        <v>-9.7383550393054311E-3</v>
      </c>
      <c r="H119" s="121">
        <v>1096.067</v>
      </c>
      <c r="I119" s="176">
        <f t="shared" si="10"/>
        <v>-1.2869734688933347E-2</v>
      </c>
      <c r="J119" s="121">
        <v>657.97</v>
      </c>
      <c r="K119" s="176">
        <f t="shared" si="11"/>
        <v>-7.6016952987133886E-3</v>
      </c>
      <c r="L119" s="121">
        <v>1230.386</v>
      </c>
      <c r="M119" s="176">
        <f t="shared" si="12"/>
        <v>-3.9739495424170783E-3</v>
      </c>
      <c r="N119" s="113">
        <v>38.200000000000003</v>
      </c>
      <c r="O119" s="176">
        <f t="shared" si="13"/>
        <v>-1.7489711934156372E-2</v>
      </c>
      <c r="P119">
        <v>78.540000000000006</v>
      </c>
      <c r="Q119" s="176">
        <f t="shared" si="14"/>
        <v>8.9928057553957195E-3</v>
      </c>
      <c r="R119">
        <v>228.97</v>
      </c>
      <c r="S119" s="176">
        <f t="shared" si="15"/>
        <v>-1.5697902585793992E-3</v>
      </c>
      <c r="T119">
        <v>253.48</v>
      </c>
      <c r="U119" s="176">
        <f t="shared" si="16"/>
        <v>9.7195666029317954E-3</v>
      </c>
      <c r="V119" s="121">
        <v>6050.61</v>
      </c>
      <c r="W119" s="176">
        <f t="shared" si="17"/>
        <v>-3.8639596449174616E-3</v>
      </c>
    </row>
    <row r="120" spans="1:23" ht="13" x14ac:dyDescent="0.3">
      <c r="A120" s="1">
        <v>45644</v>
      </c>
      <c r="B120">
        <v>3.9</v>
      </c>
      <c r="C120" s="176">
        <f t="shared" si="9"/>
        <v>8.6641665589034227E-3</v>
      </c>
      <c r="D120">
        <v>89.45</v>
      </c>
      <c r="E120" s="176">
        <f t="shared" si="9"/>
        <v>1.2450481041313056E-2</v>
      </c>
      <c r="F120">
        <v>4.2835000000000001</v>
      </c>
      <c r="G120" s="176">
        <f t="shared" si="9"/>
        <v>1.5047393364928991E-2</v>
      </c>
      <c r="H120" s="121">
        <v>1098.24</v>
      </c>
      <c r="I120" s="176">
        <f t="shared" si="10"/>
        <v>1.9825430379712206E-3</v>
      </c>
      <c r="J120" s="121">
        <v>657.63</v>
      </c>
      <c r="K120" s="176">
        <f t="shared" si="11"/>
        <v>-5.1674088484282229E-4</v>
      </c>
      <c r="L120" s="121">
        <v>1229.558</v>
      </c>
      <c r="M120" s="176">
        <f t="shared" si="12"/>
        <v>-6.7295954277761169E-4</v>
      </c>
      <c r="N120" s="113">
        <v>38.700000000000003</v>
      </c>
      <c r="O120" s="176">
        <f t="shared" si="13"/>
        <v>1.3089005235602092E-2</v>
      </c>
      <c r="P120">
        <v>77</v>
      </c>
      <c r="Q120" s="176">
        <f t="shared" si="14"/>
        <v>-1.9607843137254981E-2</v>
      </c>
      <c r="R120">
        <v>220.17</v>
      </c>
      <c r="S120" s="176">
        <f t="shared" si="15"/>
        <v>-3.8432982486788711E-2</v>
      </c>
      <c r="T120">
        <v>248.05</v>
      </c>
      <c r="U120" s="176">
        <f t="shared" si="16"/>
        <v>-2.1421808426700249E-2</v>
      </c>
      <c r="V120" s="121">
        <v>5872.16</v>
      </c>
      <c r="W120" s="176">
        <f t="shared" si="17"/>
        <v>-2.9492894104891875E-2</v>
      </c>
    </row>
    <row r="121" spans="1:23" ht="13" x14ac:dyDescent="0.3">
      <c r="A121" s="1">
        <v>45645</v>
      </c>
      <c r="B121">
        <v>3.8530000000000002</v>
      </c>
      <c r="C121" s="176">
        <f t="shared" si="9"/>
        <v>-1.2051282051281977E-2</v>
      </c>
      <c r="D121">
        <v>89.05</v>
      </c>
      <c r="E121" s="176">
        <f t="shared" si="9"/>
        <v>-4.4717719396311422E-3</v>
      </c>
      <c r="F121">
        <v>4.2575000000000003</v>
      </c>
      <c r="G121" s="176">
        <f t="shared" si="9"/>
        <v>-6.0698027314111825E-3</v>
      </c>
      <c r="H121" s="121">
        <v>1080.115</v>
      </c>
      <c r="I121" s="176">
        <f t="shared" si="10"/>
        <v>-1.6503678613053612E-2</v>
      </c>
      <c r="J121" s="121">
        <v>650.44200000000001</v>
      </c>
      <c r="K121" s="176">
        <f t="shared" si="11"/>
        <v>-1.0930158295698171E-2</v>
      </c>
      <c r="L121" s="121">
        <v>1212.9449999999999</v>
      </c>
      <c r="M121" s="176">
        <f t="shared" si="12"/>
        <v>-1.3511359366536638E-2</v>
      </c>
      <c r="N121" s="113">
        <v>37.594999999999999</v>
      </c>
      <c r="O121" s="176">
        <f t="shared" si="13"/>
        <v>-2.8552971576227489E-2</v>
      </c>
      <c r="P121">
        <v>77.12</v>
      </c>
      <c r="Q121" s="176">
        <f t="shared" si="14"/>
        <v>1.5584415584416174E-3</v>
      </c>
      <c r="R121">
        <v>223.92</v>
      </c>
      <c r="S121" s="176">
        <f t="shared" si="15"/>
        <v>1.7032293227960214E-2</v>
      </c>
      <c r="T121">
        <v>249.79</v>
      </c>
      <c r="U121" s="176">
        <f t="shared" si="16"/>
        <v>7.0147147752468476E-3</v>
      </c>
      <c r="V121" s="121">
        <v>5867.08</v>
      </c>
      <c r="W121" s="176">
        <f t="shared" si="17"/>
        <v>-8.6509904362277719E-4</v>
      </c>
    </row>
    <row r="122" spans="1:23" ht="13" x14ac:dyDescent="0.3">
      <c r="A122" s="1">
        <v>45646</v>
      </c>
      <c r="B122">
        <v>3.8340000000000001</v>
      </c>
      <c r="C122" s="176">
        <f t="shared" si="9"/>
        <v>-4.9312224240851618E-3</v>
      </c>
      <c r="D122">
        <v>91.95</v>
      </c>
      <c r="E122" s="176">
        <f t="shared" si="9"/>
        <v>3.2565974171813651E-2</v>
      </c>
      <c r="F122">
        <v>4.2240000000000002</v>
      </c>
      <c r="G122" s="176">
        <f t="shared" si="9"/>
        <v>-7.8684674104521624E-3</v>
      </c>
      <c r="H122" s="121">
        <v>1079.626</v>
      </c>
      <c r="I122" s="176">
        <f t="shared" si="10"/>
        <v>-4.527295704624348E-4</v>
      </c>
      <c r="J122" s="121">
        <v>647.85699999999997</v>
      </c>
      <c r="K122" s="176">
        <f t="shared" si="11"/>
        <v>-3.9742206069104339E-3</v>
      </c>
      <c r="L122" s="121">
        <v>1209.259</v>
      </c>
      <c r="M122" s="176">
        <f t="shared" si="12"/>
        <v>-3.0388846979870661E-3</v>
      </c>
      <c r="N122" s="113">
        <v>37.65</v>
      </c>
      <c r="O122" s="176">
        <f t="shared" si="13"/>
        <v>1.4629605000664907E-3</v>
      </c>
      <c r="P122">
        <v>77.760000000000005</v>
      </c>
      <c r="Q122" s="176">
        <f t="shared" si="14"/>
        <v>8.2987551867219986E-3</v>
      </c>
      <c r="R122">
        <v>223.36</v>
      </c>
      <c r="S122" s="176">
        <f t="shared" si="15"/>
        <v>-2.5008931761342171E-3</v>
      </c>
      <c r="T122">
        <v>254.49</v>
      </c>
      <c r="U122" s="176">
        <f t="shared" si="16"/>
        <v>1.8815805276432271E-2</v>
      </c>
      <c r="V122" s="121">
        <v>5930.85</v>
      </c>
      <c r="W122" s="176">
        <f t="shared" si="17"/>
        <v>1.0869120584686153E-2</v>
      </c>
    </row>
    <row r="123" spans="1:23" ht="13" x14ac:dyDescent="0.3">
      <c r="A123" s="1">
        <v>45649</v>
      </c>
      <c r="B123">
        <v>3.82</v>
      </c>
      <c r="C123" s="176">
        <f t="shared" si="9"/>
        <v>-3.6515388628065295E-3</v>
      </c>
      <c r="D123">
        <v>88.85</v>
      </c>
      <c r="E123" s="176">
        <f t="shared" si="9"/>
        <v>-3.3713974986405749E-2</v>
      </c>
      <c r="F123">
        <v>4.2389999999999999</v>
      </c>
      <c r="G123" s="176">
        <f t="shared" si="9"/>
        <v>3.5511363636362876E-3</v>
      </c>
      <c r="H123" s="121">
        <v>1078.4839999999999</v>
      </c>
      <c r="I123" s="176">
        <f t="shared" si="10"/>
        <v>-1.0577737105257308E-3</v>
      </c>
      <c r="J123" s="121">
        <v>648.16700000000003</v>
      </c>
      <c r="K123" s="176">
        <f t="shared" si="11"/>
        <v>4.7850065678083146E-4</v>
      </c>
      <c r="L123" s="121">
        <v>1207.7570000000001</v>
      </c>
      <c r="M123" s="176">
        <f t="shared" si="12"/>
        <v>-1.2420829615491409E-3</v>
      </c>
      <c r="N123" s="113">
        <v>37.71</v>
      </c>
      <c r="O123" s="176">
        <f t="shared" si="13"/>
        <v>1.5936254980080287E-3</v>
      </c>
      <c r="P123">
        <v>77.099999999999994</v>
      </c>
      <c r="Q123" s="176">
        <f t="shared" si="14"/>
        <v>-8.4876543209877926E-3</v>
      </c>
      <c r="R123">
        <v>221.93</v>
      </c>
      <c r="S123" s="176">
        <f t="shared" si="15"/>
        <v>-6.4022206303725234E-3</v>
      </c>
      <c r="T123">
        <v>255.27</v>
      </c>
      <c r="U123" s="176">
        <f t="shared" si="16"/>
        <v>3.0649534362843377E-3</v>
      </c>
      <c r="V123" s="121">
        <v>5974.07</v>
      </c>
      <c r="W123" s="176">
        <f t="shared" si="17"/>
        <v>7.2873196927926587E-3</v>
      </c>
    </row>
    <row r="124" spans="1:23" ht="13" x14ac:dyDescent="0.3">
      <c r="A124" s="1">
        <v>45650</v>
      </c>
      <c r="B124">
        <v>3.82</v>
      </c>
      <c r="C124" s="176">
        <f t="shared" si="9"/>
        <v>0</v>
      </c>
      <c r="D124">
        <v>88.85</v>
      </c>
      <c r="E124" s="176">
        <f t="shared" si="9"/>
        <v>0</v>
      </c>
      <c r="F124">
        <v>4.2389999999999999</v>
      </c>
      <c r="G124" s="176">
        <f t="shared" si="9"/>
        <v>0</v>
      </c>
      <c r="H124" s="121">
        <v>1078.4839999999999</v>
      </c>
      <c r="I124" s="176">
        <f t="shared" si="10"/>
        <v>0</v>
      </c>
      <c r="J124" s="121">
        <v>648.16700000000003</v>
      </c>
      <c r="K124" s="176">
        <f t="shared" si="11"/>
        <v>0</v>
      </c>
      <c r="L124" s="121">
        <v>1207.7570000000001</v>
      </c>
      <c r="M124" s="176">
        <f t="shared" si="12"/>
        <v>0</v>
      </c>
      <c r="N124" s="113">
        <v>37.71</v>
      </c>
      <c r="O124" s="176">
        <f t="shared" si="13"/>
        <v>0</v>
      </c>
      <c r="P124">
        <v>77.099999999999994</v>
      </c>
      <c r="Q124" s="176">
        <f t="shared" si="14"/>
        <v>0</v>
      </c>
      <c r="R124">
        <v>224.41</v>
      </c>
      <c r="S124" s="176">
        <f t="shared" si="15"/>
        <v>1.1174694723561437E-2</v>
      </c>
      <c r="T124">
        <v>258.2</v>
      </c>
      <c r="U124" s="176">
        <f t="shared" si="16"/>
        <v>1.147804285658314E-2</v>
      </c>
      <c r="V124" s="121">
        <v>6040.04</v>
      </c>
      <c r="W124" s="176">
        <f t="shared" si="17"/>
        <v>1.1042722967759041E-2</v>
      </c>
    </row>
    <row r="125" spans="1:23" ht="13" x14ac:dyDescent="0.3">
      <c r="A125" s="1">
        <v>45651</v>
      </c>
      <c r="B125">
        <v>3.82</v>
      </c>
      <c r="C125" s="176">
        <f t="shared" si="9"/>
        <v>0</v>
      </c>
      <c r="D125">
        <v>88.85</v>
      </c>
      <c r="E125" s="176">
        <f t="shared" si="9"/>
        <v>0</v>
      </c>
      <c r="F125">
        <v>4.2389999999999999</v>
      </c>
      <c r="G125" s="176">
        <f t="shared" si="9"/>
        <v>0</v>
      </c>
      <c r="H125" s="121">
        <v>1078.4839999999999</v>
      </c>
      <c r="I125" s="176">
        <f t="shared" si="10"/>
        <v>0</v>
      </c>
      <c r="J125" s="121">
        <v>648.16700000000003</v>
      </c>
      <c r="K125" s="176">
        <f t="shared" si="11"/>
        <v>0</v>
      </c>
      <c r="L125" s="121">
        <v>1207.7570000000001</v>
      </c>
      <c r="M125" s="176">
        <f t="shared" si="12"/>
        <v>0</v>
      </c>
      <c r="N125" s="113">
        <v>37.71</v>
      </c>
      <c r="O125" s="176">
        <f t="shared" si="13"/>
        <v>0</v>
      </c>
      <c r="P125">
        <v>77.099999999999994</v>
      </c>
      <c r="Q125" s="176">
        <f t="shared" si="14"/>
        <v>0</v>
      </c>
      <c r="R125">
        <v>224.41</v>
      </c>
      <c r="S125" s="176">
        <f t="shared" si="15"/>
        <v>0</v>
      </c>
      <c r="T125">
        <v>258.2</v>
      </c>
      <c r="U125" s="176">
        <f t="shared" si="16"/>
        <v>0</v>
      </c>
      <c r="V125" s="121">
        <v>6040.04</v>
      </c>
      <c r="W125" s="176">
        <f t="shared" si="17"/>
        <v>0</v>
      </c>
    </row>
    <row r="126" spans="1:23" ht="13" x14ac:dyDescent="0.3">
      <c r="A126" s="1">
        <v>45652</v>
      </c>
      <c r="B126">
        <v>3.82</v>
      </c>
      <c r="C126" s="176">
        <f t="shared" si="9"/>
        <v>0</v>
      </c>
      <c r="D126">
        <v>88.85</v>
      </c>
      <c r="E126" s="176">
        <f t="shared" si="9"/>
        <v>0</v>
      </c>
      <c r="F126">
        <v>4.2389999999999999</v>
      </c>
      <c r="G126" s="176">
        <f t="shared" si="9"/>
        <v>0</v>
      </c>
      <c r="H126" s="121">
        <v>1078.4839999999999</v>
      </c>
      <c r="I126" s="176">
        <f t="shared" si="10"/>
        <v>0</v>
      </c>
      <c r="J126" s="121">
        <v>648.16700000000003</v>
      </c>
      <c r="K126" s="176">
        <f t="shared" si="11"/>
        <v>0</v>
      </c>
      <c r="L126" s="121">
        <v>1207.7570000000001</v>
      </c>
      <c r="M126" s="176">
        <f t="shared" si="12"/>
        <v>0</v>
      </c>
      <c r="N126" s="113">
        <v>37.71</v>
      </c>
      <c r="O126" s="176">
        <f t="shared" si="13"/>
        <v>0</v>
      </c>
      <c r="P126">
        <v>77.099999999999994</v>
      </c>
      <c r="Q126" s="176">
        <f t="shared" si="14"/>
        <v>0</v>
      </c>
      <c r="R126">
        <v>224.89</v>
      </c>
      <c r="S126" s="176">
        <f t="shared" si="15"/>
        <v>2.1389421148789705E-3</v>
      </c>
      <c r="T126">
        <v>259.02</v>
      </c>
      <c r="U126" s="176">
        <f t="shared" si="16"/>
        <v>3.1758326878388583E-3</v>
      </c>
      <c r="V126" s="121">
        <v>6037.59</v>
      </c>
      <c r="W126" s="176">
        <f t="shared" si="17"/>
        <v>-4.056264528049182E-4</v>
      </c>
    </row>
    <row r="127" spans="1:23" ht="13" x14ac:dyDescent="0.3">
      <c r="A127" s="1">
        <v>45653</v>
      </c>
      <c r="B127">
        <v>3.8650000000000002</v>
      </c>
      <c r="C127" s="176">
        <f t="shared" si="9"/>
        <v>1.1780104712041982E-2</v>
      </c>
      <c r="D127">
        <v>91.15</v>
      </c>
      <c r="E127" s="176">
        <f t="shared" si="9"/>
        <v>2.5886325267304576E-2</v>
      </c>
      <c r="F127">
        <v>4.2939999999999996</v>
      </c>
      <c r="G127" s="176">
        <f t="shared" si="9"/>
        <v>1.2974758197688067E-2</v>
      </c>
      <c r="H127" s="121">
        <v>1092.008</v>
      </c>
      <c r="I127" s="176">
        <f t="shared" si="10"/>
        <v>1.2539824420204765E-2</v>
      </c>
      <c r="J127" s="121">
        <v>658.89800000000002</v>
      </c>
      <c r="K127" s="176">
        <f t="shared" si="11"/>
        <v>1.6555918459285945E-2</v>
      </c>
      <c r="L127" s="121">
        <v>1215.529</v>
      </c>
      <c r="M127" s="176">
        <f t="shared" si="12"/>
        <v>6.4350693061600425E-3</v>
      </c>
      <c r="N127" s="113">
        <v>38.344999999999999</v>
      </c>
      <c r="O127" s="176">
        <f t="shared" si="13"/>
        <v>1.6839034738796024E-2</v>
      </c>
      <c r="P127">
        <v>78.42</v>
      </c>
      <c r="Q127" s="176">
        <f t="shared" si="14"/>
        <v>1.7120622568093484E-2</v>
      </c>
      <c r="R127">
        <v>222.78</v>
      </c>
      <c r="S127" s="176">
        <f t="shared" si="15"/>
        <v>-9.3823647116367346E-3</v>
      </c>
      <c r="T127">
        <v>255.59</v>
      </c>
      <c r="U127" s="176">
        <f t="shared" si="16"/>
        <v>-1.3242220677939846E-2</v>
      </c>
      <c r="V127" s="121">
        <v>5970.84</v>
      </c>
      <c r="W127" s="176">
        <f t="shared" si="17"/>
        <v>-1.1055735815118284E-2</v>
      </c>
    </row>
    <row r="128" spans="1:23" ht="13" x14ac:dyDescent="0.3">
      <c r="A128" s="1">
        <v>45656</v>
      </c>
      <c r="B128">
        <v>3.863</v>
      </c>
      <c r="C128" s="176">
        <f t="shared" si="9"/>
        <v>-5.1746442432088586E-4</v>
      </c>
      <c r="D128">
        <v>91.6</v>
      </c>
      <c r="E128" s="176">
        <f t="shared" si="9"/>
        <v>4.9369171695006981E-3</v>
      </c>
      <c r="F128">
        <v>4.2744999999999997</v>
      </c>
      <c r="G128" s="176">
        <f t="shared" si="9"/>
        <v>-4.5412203074056481E-3</v>
      </c>
      <c r="H128" s="121">
        <v>1093.201</v>
      </c>
      <c r="I128" s="176">
        <f t="shared" si="10"/>
        <v>1.0924828389535458E-3</v>
      </c>
      <c r="J128" s="121">
        <v>658.90099999999995</v>
      </c>
      <c r="K128" s="176">
        <f t="shared" si="11"/>
        <v>4.5530567704395205E-6</v>
      </c>
      <c r="L128" s="121">
        <v>1210.732</v>
      </c>
      <c r="M128" s="176">
        <f t="shared" si="12"/>
        <v>-3.9464299082950923E-3</v>
      </c>
      <c r="N128" s="113">
        <v>38.524999999999999</v>
      </c>
      <c r="O128" s="176">
        <f t="shared" si="13"/>
        <v>4.6942234971964984E-3</v>
      </c>
      <c r="P128">
        <v>78.599999999999994</v>
      </c>
      <c r="Q128" s="176">
        <f t="shared" si="14"/>
        <v>2.2953328232592782E-3</v>
      </c>
      <c r="R128">
        <v>220.25</v>
      </c>
      <c r="S128" s="176">
        <f t="shared" si="15"/>
        <v>-1.1356495197055396E-2</v>
      </c>
      <c r="T128">
        <v>252.2</v>
      </c>
      <c r="U128" s="176">
        <f t="shared" si="16"/>
        <v>-1.3263429711647618E-2</v>
      </c>
      <c r="V128" s="121">
        <v>5906.94</v>
      </c>
      <c r="W128" s="176">
        <f t="shared" si="17"/>
        <v>-1.0702011777237464E-2</v>
      </c>
    </row>
    <row r="129" spans="1:23" ht="13" x14ac:dyDescent="0.3">
      <c r="A129" s="1">
        <v>45657</v>
      </c>
      <c r="B129">
        <v>3.863</v>
      </c>
      <c r="C129" s="176">
        <f t="shared" si="9"/>
        <v>0</v>
      </c>
      <c r="D129">
        <v>91.6</v>
      </c>
      <c r="E129" s="176">
        <f t="shared" si="9"/>
        <v>0</v>
      </c>
      <c r="F129">
        <v>4.2744999999999997</v>
      </c>
      <c r="G129" s="176">
        <f t="shared" si="9"/>
        <v>0</v>
      </c>
      <c r="H129" s="121">
        <v>1093.201</v>
      </c>
      <c r="I129" s="176">
        <f t="shared" si="10"/>
        <v>0</v>
      </c>
      <c r="J129" s="121">
        <v>658.90099999999995</v>
      </c>
      <c r="K129" s="176">
        <f t="shared" si="11"/>
        <v>0</v>
      </c>
      <c r="L129" s="121">
        <v>1210.732</v>
      </c>
      <c r="M129" s="176">
        <f t="shared" si="12"/>
        <v>0</v>
      </c>
      <c r="N129" s="113">
        <v>38.524999999999999</v>
      </c>
      <c r="O129" s="176">
        <f t="shared" si="13"/>
        <v>0</v>
      </c>
      <c r="P129">
        <v>78.599999999999994</v>
      </c>
      <c r="Q129" s="176">
        <f t="shared" si="14"/>
        <v>0</v>
      </c>
      <c r="R129">
        <v>219.83</v>
      </c>
      <c r="S129" s="176">
        <f t="shared" si="15"/>
        <v>-1.906923950056697E-3</v>
      </c>
      <c r="T129">
        <v>250.42</v>
      </c>
      <c r="U129" s="176">
        <f t="shared" si="16"/>
        <v>-7.0578905630452066E-3</v>
      </c>
      <c r="V129" s="121">
        <v>5881.63</v>
      </c>
      <c r="W129" s="176">
        <f t="shared" si="17"/>
        <v>-4.2847904329482763E-3</v>
      </c>
    </row>
    <row r="130" spans="1:23" ht="13" x14ac:dyDescent="0.3">
      <c r="A130" s="1">
        <v>45658</v>
      </c>
      <c r="B130">
        <v>3.863</v>
      </c>
      <c r="C130" s="176">
        <f t="shared" si="9"/>
        <v>0</v>
      </c>
      <c r="D130">
        <v>91.6</v>
      </c>
      <c r="E130" s="176">
        <f t="shared" si="9"/>
        <v>0</v>
      </c>
      <c r="F130">
        <v>4.2744999999999997</v>
      </c>
      <c r="G130" s="176">
        <f t="shared" si="9"/>
        <v>0</v>
      </c>
      <c r="H130" s="121">
        <v>1093.201</v>
      </c>
      <c r="I130" s="176">
        <f t="shared" si="10"/>
        <v>0</v>
      </c>
      <c r="J130" s="121">
        <v>658.90099999999995</v>
      </c>
      <c r="K130" s="176">
        <f t="shared" si="11"/>
        <v>0</v>
      </c>
      <c r="L130" s="121">
        <v>1210.732</v>
      </c>
      <c r="M130" s="176">
        <f t="shared" si="12"/>
        <v>0</v>
      </c>
      <c r="N130" s="113">
        <v>38.524999999999999</v>
      </c>
      <c r="O130" s="176">
        <f t="shared" si="13"/>
        <v>0</v>
      </c>
      <c r="P130">
        <v>78.599999999999994</v>
      </c>
      <c r="Q130" s="176">
        <f t="shared" si="14"/>
        <v>0</v>
      </c>
      <c r="R130">
        <v>219.83</v>
      </c>
      <c r="S130" s="176">
        <f t="shared" si="15"/>
        <v>0</v>
      </c>
      <c r="T130">
        <v>250.42</v>
      </c>
      <c r="U130" s="176">
        <f t="shared" si="16"/>
        <v>0</v>
      </c>
      <c r="V130" s="121">
        <v>5881.63</v>
      </c>
      <c r="W130" s="176">
        <f t="shared" si="17"/>
        <v>0</v>
      </c>
    </row>
    <row r="131" spans="1:23" ht="13" x14ac:dyDescent="0.3">
      <c r="A131" s="1">
        <v>45659</v>
      </c>
      <c r="B131">
        <v>3.85</v>
      </c>
      <c r="C131" s="176">
        <f t="shared" si="9"/>
        <v>-3.3652601604969973E-3</v>
      </c>
      <c r="D131">
        <v>89.45</v>
      </c>
      <c r="E131" s="176">
        <f t="shared" si="9"/>
        <v>-2.3471615720523926E-2</v>
      </c>
      <c r="F131">
        <v>4.32</v>
      </c>
      <c r="G131" s="176">
        <f>(F131-F130)/F130</f>
        <v>1.0644519826880463E-2</v>
      </c>
      <c r="H131" s="121">
        <v>1099.836</v>
      </c>
      <c r="I131" s="176">
        <f t="shared" si="10"/>
        <v>6.0693321722171773E-3</v>
      </c>
      <c r="J131" s="121">
        <v>669.94500000000005</v>
      </c>
      <c r="K131" s="176">
        <f t="shared" si="11"/>
        <v>1.6761243343082037E-2</v>
      </c>
      <c r="L131" s="121">
        <v>1215.2449999999999</v>
      </c>
      <c r="M131" s="176">
        <f t="shared" si="12"/>
        <v>3.7274970844083746E-3</v>
      </c>
      <c r="N131" s="113">
        <v>38.380000000000003</v>
      </c>
      <c r="O131" s="176">
        <f t="shared" si="13"/>
        <v>-3.7637897469174827E-3</v>
      </c>
      <c r="P131">
        <v>77.78</v>
      </c>
      <c r="Q131" s="176">
        <f t="shared" si="14"/>
        <v>-1.0432569974554622E-2</v>
      </c>
      <c r="R131">
        <v>219.94</v>
      </c>
      <c r="S131" s="176">
        <f t="shared" si="15"/>
        <v>5.0038666242089441E-4</v>
      </c>
      <c r="T131">
        <v>243.85</v>
      </c>
      <c r="U131" s="176">
        <f t="shared" si="16"/>
        <v>-2.6235923648270879E-2</v>
      </c>
      <c r="V131" s="121">
        <v>5868.55</v>
      </c>
      <c r="W131" s="176">
        <f t="shared" si="17"/>
        <v>-2.2238733140302817E-3</v>
      </c>
    </row>
    <row r="132" spans="1:23" ht="13" x14ac:dyDescent="0.3">
      <c r="A132" s="1">
        <v>45660</v>
      </c>
      <c r="B132">
        <v>3.8490000000000002</v>
      </c>
      <c r="C132" s="176">
        <f t="shared" ref="C132:G195" si="18">(B132-B131)/B131</f>
        <v>-2.5974025974023112E-4</v>
      </c>
      <c r="D132">
        <v>88.25</v>
      </c>
      <c r="E132" s="176">
        <f t="shared" si="18"/>
        <v>-1.3415315818893268E-2</v>
      </c>
      <c r="F132">
        <v>4.29</v>
      </c>
      <c r="G132" s="176">
        <f t="shared" si="18"/>
        <v>-6.9444444444445013E-3</v>
      </c>
      <c r="H132" s="121">
        <v>1092.0940000000001</v>
      </c>
      <c r="I132" s="176">
        <f t="shared" ref="I132:I195" si="19">(H132-H131)/H131</f>
        <v>-7.0392313035761347E-3</v>
      </c>
      <c r="J132" s="121">
        <v>667.48299999999995</v>
      </c>
      <c r="K132" s="176">
        <f t="shared" ref="K132:K195" si="20">(J132-J131)/J131</f>
        <v>-3.6749285389100638E-3</v>
      </c>
      <c r="L132" s="121">
        <v>1208.0719999999999</v>
      </c>
      <c r="M132" s="176">
        <f t="shared" ref="M132:M195" si="21">(L132-L131)/L131</f>
        <v>-5.9025134849351388E-3</v>
      </c>
      <c r="N132" s="113">
        <v>38.344999999999999</v>
      </c>
      <c r="O132" s="176">
        <f t="shared" ref="O132:O195" si="22">(N132-N131)/N131</f>
        <v>-9.1193329859311342E-4</v>
      </c>
      <c r="P132">
        <v>76.3</v>
      </c>
      <c r="Q132" s="176">
        <f t="shared" ref="Q132:Q195" si="23">(P132-P131)/P131</f>
        <v>-1.9028027770635177E-2</v>
      </c>
      <c r="R132">
        <v>222.65</v>
      </c>
      <c r="S132" s="176">
        <f t="shared" ref="S132:S195" si="24">(R132-R131)/R131</f>
        <v>1.2321542238792435E-2</v>
      </c>
      <c r="T132">
        <v>243.36</v>
      </c>
      <c r="U132" s="176">
        <f t="shared" ref="U132:U195" si="25">(T132-T131)/T131</f>
        <v>-2.0094320278859165E-3</v>
      </c>
      <c r="V132" s="121">
        <v>5942.47</v>
      </c>
      <c r="W132" s="176">
        <f t="shared" ref="W132:W195" si="26">(V132-V131)/V131</f>
        <v>1.2595956411720113E-2</v>
      </c>
    </row>
    <row r="133" spans="1:23" ht="13" x14ac:dyDescent="0.3">
      <c r="A133" s="1">
        <v>45663</v>
      </c>
      <c r="B133">
        <v>3.9295</v>
      </c>
      <c r="C133" s="176">
        <f t="shared" si="18"/>
        <v>2.0914523252792878E-2</v>
      </c>
      <c r="D133">
        <v>91.5</v>
      </c>
      <c r="E133" s="176">
        <f t="shared" si="18"/>
        <v>3.6827195467422094E-2</v>
      </c>
      <c r="F133">
        <v>4.29</v>
      </c>
      <c r="G133" s="176">
        <f t="shared" si="18"/>
        <v>0</v>
      </c>
      <c r="H133" s="121">
        <v>1110.758</v>
      </c>
      <c r="I133" s="176">
        <f t="shared" si="19"/>
        <v>1.709010396540956E-2</v>
      </c>
      <c r="J133" s="121">
        <v>667.48299999999995</v>
      </c>
      <c r="K133" s="176">
        <f t="shared" si="20"/>
        <v>0</v>
      </c>
      <c r="L133" s="121">
        <v>1227.127</v>
      </c>
      <c r="M133" s="176">
        <f t="shared" si="21"/>
        <v>1.5773066505969897E-2</v>
      </c>
      <c r="N133" s="113">
        <v>39.54</v>
      </c>
      <c r="O133" s="176">
        <f t="shared" si="22"/>
        <v>3.116442821749903E-2</v>
      </c>
      <c r="P133">
        <v>79.94</v>
      </c>
      <c r="Q133" s="176">
        <f t="shared" si="23"/>
        <v>4.7706422018348633E-2</v>
      </c>
      <c r="R133">
        <v>222.67</v>
      </c>
      <c r="S133" s="176">
        <f t="shared" si="24"/>
        <v>8.9827082865402249E-5</v>
      </c>
      <c r="T133">
        <v>245</v>
      </c>
      <c r="U133" s="176">
        <f t="shared" si="25"/>
        <v>6.7389875082182211E-3</v>
      </c>
      <c r="V133" s="121">
        <v>5975.38</v>
      </c>
      <c r="W133" s="176">
        <f t="shared" si="26"/>
        <v>5.5381011599553477E-3</v>
      </c>
    </row>
    <row r="134" spans="1:23" ht="13" x14ac:dyDescent="0.3">
      <c r="A134" s="1">
        <v>45664</v>
      </c>
      <c r="B134">
        <v>3.911</v>
      </c>
      <c r="C134" s="176">
        <f t="shared" si="18"/>
        <v>-4.7079781142638916E-3</v>
      </c>
      <c r="D134">
        <v>92</v>
      </c>
      <c r="E134" s="176">
        <f t="shared" si="18"/>
        <v>5.4644808743169399E-3</v>
      </c>
      <c r="F134">
        <v>4.4924999999999997</v>
      </c>
      <c r="G134" s="176">
        <f t="shared" si="18"/>
        <v>4.7202797202797131E-2</v>
      </c>
      <c r="H134" s="121">
        <v>1114.991</v>
      </c>
      <c r="I134" s="176">
        <f t="shared" si="19"/>
        <v>3.8109111075499318E-3</v>
      </c>
      <c r="J134" s="121">
        <v>677.26700000000005</v>
      </c>
      <c r="K134" s="176">
        <f t="shared" si="20"/>
        <v>1.4658051216285817E-2</v>
      </c>
      <c r="L134" s="121">
        <v>1235.9069999999999</v>
      </c>
      <c r="M134" s="176">
        <f t="shared" si="21"/>
        <v>7.1549236550087917E-3</v>
      </c>
      <c r="N134" s="113">
        <v>39.64</v>
      </c>
      <c r="O134" s="176">
        <f t="shared" si="22"/>
        <v>2.5290844714213816E-3</v>
      </c>
      <c r="P134">
        <v>78.900000000000006</v>
      </c>
      <c r="Q134" s="176">
        <f t="shared" si="23"/>
        <v>-1.3009757317988393E-2</v>
      </c>
      <c r="R134">
        <v>223.96</v>
      </c>
      <c r="S134" s="176">
        <f t="shared" si="24"/>
        <v>5.7933264472089666E-3</v>
      </c>
      <c r="T134">
        <v>242.21</v>
      </c>
      <c r="U134" s="176">
        <f t="shared" si="25"/>
        <v>-1.1387755102040783E-2</v>
      </c>
      <c r="V134" s="121">
        <v>5909.03</v>
      </c>
      <c r="W134" s="176">
        <f t="shared" si="26"/>
        <v>-1.1103896321238208E-2</v>
      </c>
    </row>
    <row r="135" spans="1:23" ht="13" x14ac:dyDescent="0.3">
      <c r="A135" s="1">
        <v>45665</v>
      </c>
      <c r="B135">
        <v>3.968</v>
      </c>
      <c r="C135" s="176">
        <f t="shared" si="18"/>
        <v>1.457427767834312E-2</v>
      </c>
      <c r="D135">
        <v>91.55</v>
      </c>
      <c r="E135" s="176">
        <f t="shared" si="18"/>
        <v>-4.8913043478261177E-3</v>
      </c>
      <c r="F135">
        <v>4.4740000000000002</v>
      </c>
      <c r="G135" s="176">
        <f t="shared" si="18"/>
        <v>-4.1179744017806382E-3</v>
      </c>
      <c r="H135" s="121">
        <v>1122.434</v>
      </c>
      <c r="I135" s="176">
        <f t="shared" si="19"/>
        <v>6.6753902049433433E-3</v>
      </c>
      <c r="J135" s="121">
        <v>670.94500000000005</v>
      </c>
      <c r="K135" s="176">
        <f t="shared" si="20"/>
        <v>-9.3345755809747157E-3</v>
      </c>
      <c r="L135" s="121">
        <v>1235.1089999999999</v>
      </c>
      <c r="M135" s="176">
        <f t="shared" si="21"/>
        <v>-6.4567965065332735E-4</v>
      </c>
      <c r="N135" s="113">
        <v>40.594999999999999</v>
      </c>
      <c r="O135" s="176">
        <f t="shared" si="22"/>
        <v>2.409182643794143E-2</v>
      </c>
      <c r="P135">
        <v>76.98</v>
      </c>
      <c r="Q135" s="176">
        <f t="shared" si="23"/>
        <v>-2.4334600760456293E-2</v>
      </c>
      <c r="R135">
        <v>223.18</v>
      </c>
      <c r="S135" s="176">
        <f t="shared" si="24"/>
        <v>-3.4827647794249024E-3</v>
      </c>
      <c r="T135">
        <v>242.7</v>
      </c>
      <c r="U135" s="176">
        <f t="shared" si="25"/>
        <v>2.0230378597084374E-3</v>
      </c>
      <c r="V135" s="121">
        <v>5918.25</v>
      </c>
      <c r="W135" s="176">
        <f t="shared" si="26"/>
        <v>1.5603237756451152E-3</v>
      </c>
    </row>
    <row r="136" spans="1:23" ht="13" x14ac:dyDescent="0.3">
      <c r="A136" s="1">
        <v>45666</v>
      </c>
      <c r="B136">
        <v>3.9895</v>
      </c>
      <c r="C136" s="176">
        <f t="shared" si="18"/>
        <v>5.418346774193567E-3</v>
      </c>
      <c r="D136">
        <v>91.95</v>
      </c>
      <c r="E136" s="176">
        <f t="shared" si="18"/>
        <v>4.3691971600219081E-3</v>
      </c>
      <c r="F136">
        <v>4.4130000000000003</v>
      </c>
      <c r="G136" s="176">
        <f t="shared" si="18"/>
        <v>-1.3634331694233335E-2</v>
      </c>
      <c r="H136" s="121">
        <v>1128.9580000000001</v>
      </c>
      <c r="I136" s="176">
        <f t="shared" si="19"/>
        <v>5.8123684777903334E-3</v>
      </c>
      <c r="J136" s="121">
        <v>669.87300000000005</v>
      </c>
      <c r="K136" s="176">
        <f t="shared" si="20"/>
        <v>-1.597746462079608E-3</v>
      </c>
      <c r="L136" s="121">
        <v>1235.29</v>
      </c>
      <c r="M136" s="176">
        <f t="shared" si="21"/>
        <v>1.4654577045430001E-4</v>
      </c>
      <c r="N136" s="113">
        <v>40.549999999999997</v>
      </c>
      <c r="O136" s="176">
        <f t="shared" si="22"/>
        <v>-1.1085109003572289E-3</v>
      </c>
      <c r="P136">
        <v>75.739999999999995</v>
      </c>
      <c r="Q136" s="176">
        <f t="shared" si="23"/>
        <v>-1.6108080020784735E-2</v>
      </c>
      <c r="R136">
        <v>223.18</v>
      </c>
      <c r="S136" s="176">
        <f t="shared" si="24"/>
        <v>0</v>
      </c>
      <c r="T136">
        <v>242.7</v>
      </c>
      <c r="U136" s="176">
        <f t="shared" si="25"/>
        <v>0</v>
      </c>
      <c r="V136" s="121">
        <v>5918.25</v>
      </c>
      <c r="W136" s="176">
        <f t="shared" si="26"/>
        <v>0</v>
      </c>
    </row>
    <row r="137" spans="1:23" ht="13" x14ac:dyDescent="0.3">
      <c r="A137" s="1">
        <v>45667</v>
      </c>
      <c r="B137">
        <v>4.0114999999999998</v>
      </c>
      <c r="C137" s="176">
        <f t="shared" si="18"/>
        <v>5.5144754981826787E-3</v>
      </c>
      <c r="D137">
        <v>92.5</v>
      </c>
      <c r="E137" s="176">
        <f t="shared" si="18"/>
        <v>5.9815116911364563E-3</v>
      </c>
      <c r="F137">
        <v>4.4115000000000002</v>
      </c>
      <c r="G137" s="176">
        <f t="shared" si="18"/>
        <v>-3.3990482664855129E-4</v>
      </c>
      <c r="H137" s="121">
        <v>1122.748</v>
      </c>
      <c r="I137" s="176">
        <f t="shared" si="19"/>
        <v>-5.5006474997298712E-3</v>
      </c>
      <c r="J137" s="121">
        <v>666.553</v>
      </c>
      <c r="K137" s="176">
        <f t="shared" si="20"/>
        <v>-4.9561633324526439E-3</v>
      </c>
      <c r="L137" s="121">
        <v>1228.623</v>
      </c>
      <c r="M137" s="176">
        <f t="shared" si="21"/>
        <v>-5.3971132284725987E-3</v>
      </c>
      <c r="N137" s="113">
        <v>40.015000000000001</v>
      </c>
      <c r="O137" s="176">
        <f t="shared" si="22"/>
        <v>-1.3193588162761938E-2</v>
      </c>
      <c r="P137">
        <v>76.8</v>
      </c>
      <c r="Q137" s="176">
        <f t="shared" si="23"/>
        <v>1.3995246897280199E-2</v>
      </c>
      <c r="R137">
        <v>219.75</v>
      </c>
      <c r="S137" s="176">
        <f t="shared" si="24"/>
        <v>-1.5368760641634584E-2</v>
      </c>
      <c r="T137">
        <v>236.85</v>
      </c>
      <c r="U137" s="176">
        <f t="shared" si="25"/>
        <v>-2.4103831891223712E-2</v>
      </c>
      <c r="V137" s="121">
        <v>5827.04</v>
      </c>
      <c r="W137" s="176">
        <f t="shared" si="26"/>
        <v>-1.5411650403413177E-2</v>
      </c>
    </row>
    <row r="138" spans="1:23" ht="13" x14ac:dyDescent="0.3">
      <c r="A138" s="1">
        <v>45670</v>
      </c>
      <c r="B138">
        <v>3.9609999999999999</v>
      </c>
      <c r="C138" s="176">
        <f t="shared" si="18"/>
        <v>-1.258880717935934E-2</v>
      </c>
      <c r="D138">
        <v>93.25</v>
      </c>
      <c r="E138" s="176">
        <f t="shared" si="18"/>
        <v>8.1081081081081086E-3</v>
      </c>
      <c r="F138">
        <v>4.3460000000000001</v>
      </c>
      <c r="G138" s="176">
        <f t="shared" si="18"/>
        <v>-1.4847557520117899E-2</v>
      </c>
      <c r="H138" s="121">
        <v>1113.636</v>
      </c>
      <c r="I138" s="176">
        <f t="shared" si="19"/>
        <v>-8.1158015868209778E-3</v>
      </c>
      <c r="J138" s="121">
        <v>667.17399999999998</v>
      </c>
      <c r="K138" s="176">
        <f t="shared" si="20"/>
        <v>9.3165884783352694E-4</v>
      </c>
      <c r="L138" s="121">
        <v>1223.789</v>
      </c>
      <c r="M138" s="176">
        <f t="shared" si="21"/>
        <v>-3.9344860058781739E-3</v>
      </c>
      <c r="N138" s="113">
        <v>40.314999999999998</v>
      </c>
      <c r="O138" s="176">
        <f t="shared" si="22"/>
        <v>7.497188554292069E-3</v>
      </c>
      <c r="P138">
        <v>76.2</v>
      </c>
      <c r="Q138" s="176">
        <f t="shared" si="23"/>
        <v>-7.8124999999999263E-3</v>
      </c>
      <c r="R138">
        <v>217.4</v>
      </c>
      <c r="S138" s="176">
        <f t="shared" si="24"/>
        <v>-1.0693970420932852E-2</v>
      </c>
      <c r="T138">
        <v>234.4</v>
      </c>
      <c r="U138" s="176">
        <f t="shared" si="25"/>
        <v>-1.0344099641123025E-2</v>
      </c>
      <c r="V138" s="121">
        <v>5836.22</v>
      </c>
      <c r="W138" s="176">
        <f t="shared" si="26"/>
        <v>1.5754139322881413E-3</v>
      </c>
    </row>
    <row r="139" spans="1:23" ht="13" x14ac:dyDescent="0.3">
      <c r="A139" s="1">
        <v>45671</v>
      </c>
      <c r="B139">
        <v>4.0709999999999997</v>
      </c>
      <c r="C139" s="176">
        <f t="shared" si="18"/>
        <v>2.7770764958343821E-2</v>
      </c>
      <c r="D139">
        <v>93.85</v>
      </c>
      <c r="E139" s="176">
        <f t="shared" si="18"/>
        <v>6.4343163538873385E-3</v>
      </c>
      <c r="F139">
        <v>4.3935000000000004</v>
      </c>
      <c r="G139" s="176">
        <f t="shared" si="18"/>
        <v>1.0929590427979825E-2</v>
      </c>
      <c r="H139" s="121">
        <v>1124.037</v>
      </c>
      <c r="I139" s="176">
        <f t="shared" si="19"/>
        <v>9.3396765190781085E-3</v>
      </c>
      <c r="J139" s="121">
        <v>668.21100000000001</v>
      </c>
      <c r="K139" s="176">
        <f t="shared" si="20"/>
        <v>1.5543171646377626E-3</v>
      </c>
      <c r="L139" s="121">
        <v>1232.3440000000001</v>
      </c>
      <c r="M139" s="176">
        <f t="shared" si="21"/>
        <v>6.9905841611585529E-3</v>
      </c>
      <c r="N139" s="113">
        <v>40.93</v>
      </c>
      <c r="O139" s="176">
        <f t="shared" si="22"/>
        <v>1.5254867915168101E-2</v>
      </c>
      <c r="P139">
        <v>76.2</v>
      </c>
      <c r="Q139" s="176">
        <f t="shared" si="23"/>
        <v>0</v>
      </c>
      <c r="R139">
        <v>217.75</v>
      </c>
      <c r="S139" s="176">
        <f t="shared" si="24"/>
        <v>1.6099356025758708E-3</v>
      </c>
      <c r="T139">
        <v>233.28</v>
      </c>
      <c r="U139" s="176">
        <f t="shared" si="25"/>
        <v>-4.7781569965870503E-3</v>
      </c>
      <c r="V139" s="121">
        <v>5842.91</v>
      </c>
      <c r="W139" s="176">
        <f t="shared" si="26"/>
        <v>1.146289893115681E-3</v>
      </c>
    </row>
    <row r="140" spans="1:23" ht="13" x14ac:dyDescent="0.3">
      <c r="A140" s="1">
        <v>45672</v>
      </c>
      <c r="B140">
        <v>4.0754999999999999</v>
      </c>
      <c r="C140" s="176">
        <f t="shared" si="18"/>
        <v>1.1053795136330559E-3</v>
      </c>
      <c r="D140">
        <v>95.1</v>
      </c>
      <c r="E140" s="176">
        <f t="shared" si="18"/>
        <v>1.3319126265316996E-2</v>
      </c>
      <c r="F140">
        <v>4.4915000000000003</v>
      </c>
      <c r="G140" s="176">
        <f t="shared" si="18"/>
        <v>2.2305678843746412E-2</v>
      </c>
      <c r="H140" s="121">
        <v>1141.33</v>
      </c>
      <c r="I140" s="176">
        <f t="shared" si="19"/>
        <v>1.5384724880052785E-2</v>
      </c>
      <c r="J140" s="121">
        <v>677.50199999999995</v>
      </c>
      <c r="K140" s="176">
        <f t="shared" si="20"/>
        <v>1.3904290710568878E-2</v>
      </c>
      <c r="L140" s="121">
        <v>1252.634</v>
      </c>
      <c r="M140" s="176">
        <f t="shared" si="21"/>
        <v>1.6464558597274758E-2</v>
      </c>
      <c r="N140" s="113">
        <v>41.76</v>
      </c>
      <c r="O140" s="176">
        <f t="shared" si="22"/>
        <v>2.0278524309797173E-2</v>
      </c>
      <c r="P140">
        <v>77.22</v>
      </c>
      <c r="Q140" s="176">
        <f t="shared" si="23"/>
        <v>1.3385826771653491E-2</v>
      </c>
      <c r="R140">
        <v>220.03</v>
      </c>
      <c r="S140" s="176">
        <f t="shared" si="24"/>
        <v>1.0470723306544208E-2</v>
      </c>
      <c r="T140">
        <v>237.87</v>
      </c>
      <c r="U140" s="176">
        <f t="shared" si="25"/>
        <v>1.967592592592594E-2</v>
      </c>
      <c r="V140" s="121">
        <v>5949.91</v>
      </c>
      <c r="W140" s="176">
        <f t="shared" si="26"/>
        <v>1.8312792769356365E-2</v>
      </c>
    </row>
    <row r="141" spans="1:23" ht="13" x14ac:dyDescent="0.3">
      <c r="A141" s="1">
        <v>45673</v>
      </c>
      <c r="B141">
        <v>4.0984999999999996</v>
      </c>
      <c r="C141" s="176">
        <f t="shared" si="18"/>
        <v>5.6434793276897771E-3</v>
      </c>
      <c r="D141">
        <v>95</v>
      </c>
      <c r="E141" s="176">
        <f t="shared" si="18"/>
        <v>-1.0515247108306449E-3</v>
      </c>
      <c r="F141">
        <v>4.3514999999999997</v>
      </c>
      <c r="G141" s="176">
        <f t="shared" si="18"/>
        <v>-3.1169987754647792E-2</v>
      </c>
      <c r="H141" s="121">
        <v>1146.9590000000001</v>
      </c>
      <c r="I141" s="176">
        <f t="shared" si="19"/>
        <v>4.9319653386839333E-3</v>
      </c>
      <c r="J141" s="121">
        <v>675.36099999999999</v>
      </c>
      <c r="K141" s="176">
        <f t="shared" si="20"/>
        <v>-3.1601382726544908E-3</v>
      </c>
      <c r="L141" s="121">
        <v>1256.1890000000001</v>
      </c>
      <c r="M141" s="176">
        <f t="shared" si="21"/>
        <v>2.8380197248358769E-3</v>
      </c>
      <c r="N141" s="113">
        <v>41.92</v>
      </c>
      <c r="O141" s="176">
        <f t="shared" si="22"/>
        <v>3.8314176245211615E-3</v>
      </c>
      <c r="P141">
        <v>76.099999999999994</v>
      </c>
      <c r="Q141" s="176">
        <f t="shared" si="23"/>
        <v>-1.4504014504014564E-2</v>
      </c>
      <c r="R141">
        <v>222.66</v>
      </c>
      <c r="S141" s="176">
        <f t="shared" si="24"/>
        <v>1.1952915511521136E-2</v>
      </c>
      <c r="T141">
        <v>228.26</v>
      </c>
      <c r="U141" s="176">
        <f t="shared" si="25"/>
        <v>-4.0400218606802089E-2</v>
      </c>
      <c r="V141" s="121">
        <v>5937.34</v>
      </c>
      <c r="W141" s="176">
        <f t="shared" si="26"/>
        <v>-2.1126369978705073E-3</v>
      </c>
    </row>
    <row r="142" spans="1:23" ht="13" x14ac:dyDescent="0.3">
      <c r="A142" s="1">
        <v>45674</v>
      </c>
      <c r="B142">
        <v>4.1440000000000001</v>
      </c>
      <c r="C142" s="176">
        <f t="shared" si="18"/>
        <v>1.1101622544833609E-2</v>
      </c>
      <c r="D142">
        <v>95.05</v>
      </c>
      <c r="E142" s="176">
        <f t="shared" si="18"/>
        <v>5.2631578947365427E-4</v>
      </c>
      <c r="F142">
        <v>4.4135</v>
      </c>
      <c r="G142" s="176">
        <f t="shared" si="18"/>
        <v>1.4247960473400042E-2</v>
      </c>
      <c r="H142" s="121">
        <v>1160.6489999999999</v>
      </c>
      <c r="I142" s="176">
        <f t="shared" si="19"/>
        <v>1.1935910525136319E-2</v>
      </c>
      <c r="J142" s="121">
        <v>681.19200000000001</v>
      </c>
      <c r="K142" s="176">
        <f t="shared" si="20"/>
        <v>8.6339009803646019E-3</v>
      </c>
      <c r="L142" s="121">
        <v>1270.1279999999999</v>
      </c>
      <c r="M142" s="176">
        <f t="shared" si="21"/>
        <v>1.1096260196514895E-2</v>
      </c>
      <c r="N142" s="113">
        <v>42.465000000000003</v>
      </c>
      <c r="O142" s="176">
        <f t="shared" si="22"/>
        <v>1.3000954198473323E-2</v>
      </c>
      <c r="P142">
        <v>77.28</v>
      </c>
      <c r="Q142" s="176">
        <f t="shared" si="23"/>
        <v>1.5505913272010603E-2</v>
      </c>
      <c r="R142">
        <v>224.79</v>
      </c>
      <c r="S142" s="176">
        <f t="shared" si="24"/>
        <v>9.5661546752896596E-3</v>
      </c>
      <c r="T142">
        <v>229.98</v>
      </c>
      <c r="U142" s="176">
        <f t="shared" si="25"/>
        <v>7.5352668010163805E-3</v>
      </c>
      <c r="V142" s="121">
        <v>5996.66</v>
      </c>
      <c r="W142" s="176">
        <f t="shared" si="26"/>
        <v>9.9910060734267718E-3</v>
      </c>
    </row>
    <row r="143" spans="1:23" ht="13" x14ac:dyDescent="0.3">
      <c r="A143" s="1">
        <v>45677</v>
      </c>
      <c r="B143">
        <v>4.1675000000000004</v>
      </c>
      <c r="C143" s="176">
        <f t="shared" si="18"/>
        <v>5.6708494208494928E-3</v>
      </c>
      <c r="D143">
        <v>96.3</v>
      </c>
      <c r="E143" s="176">
        <f t="shared" si="18"/>
        <v>1.3150973172014729E-2</v>
      </c>
      <c r="F143">
        <v>4.46</v>
      </c>
      <c r="G143" s="176">
        <f t="shared" si="18"/>
        <v>1.0535855896680636E-2</v>
      </c>
      <c r="H143" s="121">
        <v>1155.104</v>
      </c>
      <c r="I143" s="176">
        <f t="shared" si="19"/>
        <v>-4.7774994852016811E-3</v>
      </c>
      <c r="J143" s="121">
        <v>680.58699999999999</v>
      </c>
      <c r="K143" s="176">
        <f t="shared" si="20"/>
        <v>-8.8814900938357787E-4</v>
      </c>
      <c r="L143" s="121">
        <v>1274.3019999999999</v>
      </c>
      <c r="M143" s="176">
        <f t="shared" si="21"/>
        <v>3.2862829573082229E-3</v>
      </c>
      <c r="N143" s="113">
        <v>43.12</v>
      </c>
      <c r="O143" s="176">
        <f t="shared" si="22"/>
        <v>1.5424467208289038E-2</v>
      </c>
      <c r="P143">
        <v>79.319999999999993</v>
      </c>
      <c r="Q143" s="176">
        <f t="shared" si="23"/>
        <v>2.6397515527950208E-2</v>
      </c>
      <c r="R143">
        <v>224.79</v>
      </c>
      <c r="S143" s="176">
        <f t="shared" si="24"/>
        <v>0</v>
      </c>
      <c r="T143">
        <v>229.98</v>
      </c>
      <c r="U143" s="176">
        <f t="shared" si="25"/>
        <v>0</v>
      </c>
      <c r="V143" s="121">
        <v>5996.66</v>
      </c>
      <c r="W143" s="176">
        <f t="shared" si="26"/>
        <v>0</v>
      </c>
    </row>
    <row r="144" spans="1:23" ht="13" x14ac:dyDescent="0.3">
      <c r="A144" s="1">
        <v>45678</v>
      </c>
      <c r="B144">
        <v>4.1615000000000002</v>
      </c>
      <c r="C144" s="176">
        <f t="shared" si="18"/>
        <v>-1.4397120575885367E-3</v>
      </c>
      <c r="D144">
        <v>97.3</v>
      </c>
      <c r="E144" s="176">
        <f t="shared" si="18"/>
        <v>1.0384215991692628E-2</v>
      </c>
      <c r="F144">
        <v>4.4504999999999999</v>
      </c>
      <c r="G144" s="176">
        <f t="shared" si="18"/>
        <v>-2.1300448430493419E-3</v>
      </c>
      <c r="H144" s="121">
        <v>1152.046</v>
      </c>
      <c r="I144" s="176">
        <f t="shared" si="19"/>
        <v>-2.6473806687536297E-3</v>
      </c>
      <c r="J144" s="121">
        <v>685.32</v>
      </c>
      <c r="K144" s="176">
        <f t="shared" si="20"/>
        <v>6.954290928272302E-3</v>
      </c>
      <c r="L144" s="121">
        <v>1277.3150000000001</v>
      </c>
      <c r="M144" s="176">
        <f t="shared" si="21"/>
        <v>2.3644316653353347E-3</v>
      </c>
      <c r="N144" s="113">
        <v>42.825000000000003</v>
      </c>
      <c r="O144" s="176">
        <f t="shared" si="22"/>
        <v>-6.8413729128013597E-3</v>
      </c>
      <c r="P144">
        <v>77.819999999999993</v>
      </c>
      <c r="Q144" s="176">
        <f t="shared" si="23"/>
        <v>-1.8910741301059002E-2</v>
      </c>
      <c r="R144">
        <v>224.26</v>
      </c>
      <c r="S144" s="176">
        <f t="shared" si="24"/>
        <v>-2.3577561279416394E-3</v>
      </c>
      <c r="T144">
        <v>222.64</v>
      </c>
      <c r="U144" s="176">
        <f t="shared" si="25"/>
        <v>-3.1915818766849305E-2</v>
      </c>
      <c r="V144" s="121">
        <v>6049.24</v>
      </c>
      <c r="W144" s="176">
        <f t="shared" si="26"/>
        <v>8.7682143059636414E-3</v>
      </c>
    </row>
    <row r="145" spans="1:23" ht="13" x14ac:dyDescent="0.3">
      <c r="A145" s="1">
        <v>45679</v>
      </c>
      <c r="B145">
        <v>4.0975000000000001</v>
      </c>
      <c r="C145" s="176">
        <f t="shared" si="18"/>
        <v>-1.5379070046858116E-2</v>
      </c>
      <c r="D145">
        <v>96.65</v>
      </c>
      <c r="E145" s="176">
        <f t="shared" si="18"/>
        <v>-6.6803699897224206E-3</v>
      </c>
      <c r="F145">
        <v>4.4660000000000002</v>
      </c>
      <c r="G145" s="176">
        <f t="shared" si="18"/>
        <v>3.4827547466577445E-3</v>
      </c>
      <c r="H145" s="121">
        <v>1145.5909999999999</v>
      </c>
      <c r="I145" s="176">
        <f t="shared" si="19"/>
        <v>-5.6030748772185786E-3</v>
      </c>
      <c r="J145" s="121">
        <v>687.02</v>
      </c>
      <c r="K145" s="176">
        <f t="shared" si="20"/>
        <v>2.4805930076459634E-3</v>
      </c>
      <c r="L145" s="121">
        <v>1289.998</v>
      </c>
      <c r="M145" s="176">
        <f t="shared" si="21"/>
        <v>9.9294222646723728E-3</v>
      </c>
      <c r="N145" s="113">
        <v>42.45</v>
      </c>
      <c r="O145" s="176">
        <f t="shared" si="22"/>
        <v>-8.7565674255691769E-3</v>
      </c>
      <c r="P145">
        <v>78.180000000000007</v>
      </c>
      <c r="Q145" s="176">
        <f t="shared" si="23"/>
        <v>4.6260601387819802E-3</v>
      </c>
      <c r="R145">
        <v>223.26</v>
      </c>
      <c r="S145" s="176">
        <f t="shared" si="24"/>
        <v>-4.4591099616516543E-3</v>
      </c>
      <c r="T145">
        <v>223.83</v>
      </c>
      <c r="U145" s="176">
        <f t="shared" si="25"/>
        <v>5.3449514911966681E-3</v>
      </c>
      <c r="V145" s="121">
        <v>6086.37</v>
      </c>
      <c r="W145" s="176">
        <f t="shared" si="26"/>
        <v>6.1379611323075477E-3</v>
      </c>
    </row>
    <row r="146" spans="1:23" ht="13" x14ac:dyDescent="0.3">
      <c r="A146" s="1">
        <v>45680</v>
      </c>
      <c r="B146">
        <v>4.1779999999999999</v>
      </c>
      <c r="C146" s="176">
        <f t="shared" si="18"/>
        <v>1.9646125686394091E-2</v>
      </c>
      <c r="D146">
        <v>98.35</v>
      </c>
      <c r="E146" s="176">
        <f t="shared" si="18"/>
        <v>1.7589239524055753E-2</v>
      </c>
      <c r="F146">
        <v>4.5105000000000004</v>
      </c>
      <c r="G146" s="176">
        <f t="shared" si="18"/>
        <v>9.9641737572772511E-3</v>
      </c>
      <c r="H146" s="121">
        <v>1153.3510000000001</v>
      </c>
      <c r="I146" s="176">
        <f t="shared" si="19"/>
        <v>6.7737962326870748E-3</v>
      </c>
      <c r="J146" s="121">
        <v>691.553</v>
      </c>
      <c r="K146" s="176">
        <f t="shared" si="20"/>
        <v>6.5980611918139438E-3</v>
      </c>
      <c r="L146" s="121">
        <v>1297.7190000000001</v>
      </c>
      <c r="M146" s="176">
        <f t="shared" si="21"/>
        <v>5.9852805973342619E-3</v>
      </c>
      <c r="N146" s="113">
        <v>43.524999999999999</v>
      </c>
      <c r="O146" s="176">
        <f t="shared" si="22"/>
        <v>2.5323910482920983E-2</v>
      </c>
      <c r="P146">
        <v>77.400000000000006</v>
      </c>
      <c r="Q146" s="176">
        <f t="shared" si="23"/>
        <v>-9.9769762087490547E-3</v>
      </c>
      <c r="R146">
        <v>226.04</v>
      </c>
      <c r="S146" s="176">
        <f t="shared" si="24"/>
        <v>1.2451849861148442E-2</v>
      </c>
      <c r="T146">
        <v>223.66</v>
      </c>
      <c r="U146" s="176">
        <f t="shared" si="25"/>
        <v>-7.5950498145921418E-4</v>
      </c>
      <c r="V146" s="121">
        <v>6118.71</v>
      </c>
      <c r="W146" s="176">
        <f t="shared" si="26"/>
        <v>5.3135119948343832E-3</v>
      </c>
    </row>
    <row r="147" spans="1:23" ht="13" x14ac:dyDescent="0.3">
      <c r="A147" s="1">
        <v>45681</v>
      </c>
      <c r="B147">
        <v>4.194</v>
      </c>
      <c r="C147" s="176">
        <f t="shared" si="18"/>
        <v>3.8295835327908125E-3</v>
      </c>
      <c r="D147">
        <v>99.95</v>
      </c>
      <c r="E147" s="176">
        <f t="shared" si="18"/>
        <v>1.6268429079817067E-2</v>
      </c>
      <c r="F147">
        <v>4.3345000000000002</v>
      </c>
      <c r="G147" s="176">
        <f t="shared" si="18"/>
        <v>-3.9020064294424152E-2</v>
      </c>
      <c r="H147" s="121">
        <v>1157.7719999999999</v>
      </c>
      <c r="I147" s="176">
        <f t="shared" si="19"/>
        <v>3.8331782779048367E-3</v>
      </c>
      <c r="J147" s="121">
        <v>691.59500000000003</v>
      </c>
      <c r="K147" s="176">
        <f t="shared" si="20"/>
        <v>6.0732872245554593E-5</v>
      </c>
      <c r="L147" s="121">
        <v>1297.0509999999999</v>
      </c>
      <c r="M147" s="176">
        <f t="shared" si="21"/>
        <v>-5.147493409591137E-4</v>
      </c>
      <c r="N147" s="113">
        <v>43.755000000000003</v>
      </c>
      <c r="O147" s="176">
        <f t="shared" si="22"/>
        <v>5.2843193566916484E-3</v>
      </c>
      <c r="P147">
        <v>79.08</v>
      </c>
      <c r="Q147" s="176">
        <f t="shared" si="23"/>
        <v>2.170542635658905E-2</v>
      </c>
      <c r="R147">
        <v>224.8</v>
      </c>
      <c r="S147" s="176">
        <f t="shared" si="24"/>
        <v>-5.4857547336753703E-3</v>
      </c>
      <c r="T147">
        <v>222.78</v>
      </c>
      <c r="U147" s="176">
        <f t="shared" si="25"/>
        <v>-3.934543503532127E-3</v>
      </c>
      <c r="V147" s="121">
        <v>6101.24</v>
      </c>
      <c r="W147" s="176">
        <f t="shared" si="26"/>
        <v>-2.8551769899211195E-3</v>
      </c>
    </row>
    <row r="148" spans="1:23" ht="13" x14ac:dyDescent="0.3">
      <c r="A148" s="1">
        <v>45684</v>
      </c>
      <c r="B148">
        <v>4.1760000000000002</v>
      </c>
      <c r="C148" s="176">
        <f t="shared" si="18"/>
        <v>-4.2918454935621823E-3</v>
      </c>
      <c r="D148">
        <v>102.1</v>
      </c>
      <c r="E148" s="176">
        <f t="shared" si="18"/>
        <v>2.1510755377688758E-2</v>
      </c>
      <c r="F148">
        <v>4.3419999999999996</v>
      </c>
      <c r="G148" s="176">
        <f t="shared" si="18"/>
        <v>1.7303033798591293E-3</v>
      </c>
      <c r="H148" s="121">
        <v>1157.376</v>
      </c>
      <c r="I148" s="176">
        <f t="shared" si="19"/>
        <v>-3.4203625584308325E-4</v>
      </c>
      <c r="J148" s="121">
        <v>691.48500000000001</v>
      </c>
      <c r="K148" s="176">
        <f t="shared" si="20"/>
        <v>-1.5905262472981101E-4</v>
      </c>
      <c r="L148" s="121">
        <v>1291.174</v>
      </c>
      <c r="M148" s="176">
        <f t="shared" si="21"/>
        <v>-4.5310477382924444E-3</v>
      </c>
      <c r="N148" s="113">
        <v>43.844999999999999</v>
      </c>
      <c r="O148" s="176">
        <f t="shared" si="22"/>
        <v>2.0569077819676904E-3</v>
      </c>
      <c r="P148">
        <v>81.56</v>
      </c>
      <c r="Q148" s="176">
        <f t="shared" si="23"/>
        <v>3.1360647445624737E-2</v>
      </c>
      <c r="R148">
        <v>224.13</v>
      </c>
      <c r="S148" s="176">
        <f t="shared" si="24"/>
        <v>-2.9804270462634157E-3</v>
      </c>
      <c r="T148">
        <v>229.86</v>
      </c>
      <c r="U148" s="176">
        <f t="shared" si="25"/>
        <v>3.1780231618637279E-2</v>
      </c>
      <c r="V148" s="121">
        <v>6012.28</v>
      </c>
      <c r="W148" s="176">
        <f t="shared" si="26"/>
        <v>-1.4580642623466712E-2</v>
      </c>
    </row>
    <row r="149" spans="1:23" ht="13" x14ac:dyDescent="0.3">
      <c r="A149" s="1">
        <v>45685</v>
      </c>
      <c r="B149">
        <v>4.194</v>
      </c>
      <c r="C149" s="176">
        <f t="shared" si="18"/>
        <v>4.3103448275861574E-3</v>
      </c>
      <c r="D149">
        <v>102</v>
      </c>
      <c r="E149" s="176">
        <f t="shared" si="18"/>
        <v>-9.7943192948084538E-4</v>
      </c>
      <c r="F149">
        <v>4.2785000000000002</v>
      </c>
      <c r="G149" s="176">
        <f t="shared" si="18"/>
        <v>-1.4624596959926175E-2</v>
      </c>
      <c r="H149" s="121">
        <v>1157.655</v>
      </c>
      <c r="I149" s="176">
        <f t="shared" si="19"/>
        <v>2.4106254147312228E-4</v>
      </c>
      <c r="J149" s="121">
        <v>691.38499999999999</v>
      </c>
      <c r="K149" s="176">
        <f t="shared" si="20"/>
        <v>-1.4461629681052044E-4</v>
      </c>
      <c r="L149" s="121">
        <v>1299.864</v>
      </c>
      <c r="M149" s="176">
        <f t="shared" si="21"/>
        <v>6.7303090056026957E-3</v>
      </c>
      <c r="N149" s="113">
        <v>44.274999999999999</v>
      </c>
      <c r="O149" s="176">
        <f t="shared" si="22"/>
        <v>9.8072756300604334E-3</v>
      </c>
      <c r="P149">
        <v>79.180000000000007</v>
      </c>
      <c r="Q149" s="176">
        <f t="shared" si="23"/>
        <v>-2.9180971064247125E-2</v>
      </c>
      <c r="R149">
        <v>225.66</v>
      </c>
      <c r="S149" s="176">
        <f t="shared" si="24"/>
        <v>6.8263953955293851E-3</v>
      </c>
      <c r="T149">
        <v>238.26</v>
      </c>
      <c r="U149" s="176">
        <f t="shared" si="25"/>
        <v>3.6543983294178961E-2</v>
      </c>
      <c r="V149" s="121">
        <v>6067.7</v>
      </c>
      <c r="W149" s="176">
        <f t="shared" si="26"/>
        <v>9.2178009008229943E-3</v>
      </c>
    </row>
    <row r="150" spans="1:23" ht="13" x14ac:dyDescent="0.3">
      <c r="A150" s="1">
        <v>45686</v>
      </c>
      <c r="B150">
        <v>4.25</v>
      </c>
      <c r="C150" s="176">
        <f t="shared" si="18"/>
        <v>1.3352408202193623E-2</v>
      </c>
      <c r="D150">
        <v>100.8</v>
      </c>
      <c r="E150" s="176">
        <f t="shared" si="18"/>
        <v>-1.1764705882352969E-2</v>
      </c>
      <c r="F150">
        <v>4.3034999999999997</v>
      </c>
      <c r="G150" s="176">
        <f t="shared" si="18"/>
        <v>5.8431693350472049E-3</v>
      </c>
      <c r="H150" s="121">
        <v>1164.616</v>
      </c>
      <c r="I150" s="176">
        <f t="shared" si="19"/>
        <v>6.0130176952546419E-3</v>
      </c>
      <c r="J150" s="121">
        <v>694.351</v>
      </c>
      <c r="K150" s="176">
        <f t="shared" si="20"/>
        <v>4.2899397586005023E-3</v>
      </c>
      <c r="L150" s="121">
        <v>1312.385</v>
      </c>
      <c r="M150" s="176">
        <f t="shared" si="21"/>
        <v>9.6325461740612538E-3</v>
      </c>
      <c r="N150" s="113">
        <v>44.854999999999997</v>
      </c>
      <c r="O150" s="176">
        <f t="shared" si="22"/>
        <v>1.3099943534726105E-2</v>
      </c>
      <c r="P150">
        <v>79.56</v>
      </c>
      <c r="Q150" s="176">
        <f t="shared" si="23"/>
        <v>4.7991917150795073E-3</v>
      </c>
      <c r="R150">
        <v>228.63</v>
      </c>
      <c r="S150" s="176">
        <f t="shared" si="24"/>
        <v>1.3161393246476995E-2</v>
      </c>
      <c r="T150">
        <v>239.36</v>
      </c>
      <c r="U150" s="176">
        <f t="shared" si="25"/>
        <v>4.6168051708218869E-3</v>
      </c>
      <c r="V150" s="121">
        <v>6039.31</v>
      </c>
      <c r="W150" s="176">
        <f t="shared" si="26"/>
        <v>-4.6788733787101241E-3</v>
      </c>
    </row>
    <row r="151" spans="1:23" ht="13" x14ac:dyDescent="0.3">
      <c r="A151" s="1">
        <v>45687</v>
      </c>
      <c r="B151">
        <v>4.2175000000000002</v>
      </c>
      <c r="C151" s="176">
        <f t="shared" si="18"/>
        <v>-7.6470588235293532E-3</v>
      </c>
      <c r="D151">
        <v>100.4</v>
      </c>
      <c r="E151" s="176">
        <f t="shared" si="18"/>
        <v>-3.9682539682538839E-3</v>
      </c>
      <c r="F151">
        <v>4.5934999999999997</v>
      </c>
      <c r="G151" s="176">
        <f t="shared" si="18"/>
        <v>6.7387010572789605E-2</v>
      </c>
      <c r="H151" s="121">
        <v>1170.3979999999999</v>
      </c>
      <c r="I151" s="176">
        <f t="shared" si="19"/>
        <v>4.964726570818128E-3</v>
      </c>
      <c r="J151" s="121">
        <v>707.56600000000003</v>
      </c>
      <c r="K151" s="176">
        <f t="shared" si="20"/>
        <v>1.9032160967579842E-2</v>
      </c>
      <c r="L151" s="121">
        <v>1319.183</v>
      </c>
      <c r="M151" s="176">
        <f t="shared" si="21"/>
        <v>5.1798824277936749E-3</v>
      </c>
      <c r="N151" s="113">
        <v>44.82</v>
      </c>
      <c r="O151" s="176">
        <f t="shared" si="22"/>
        <v>-7.8029205216802123E-4</v>
      </c>
      <c r="P151">
        <v>79.94</v>
      </c>
      <c r="Q151" s="176">
        <f t="shared" si="23"/>
        <v>4.7762694821517782E-3</v>
      </c>
      <c r="R151">
        <v>258.27</v>
      </c>
      <c r="S151" s="176">
        <f t="shared" si="24"/>
        <v>0.12964177929405585</v>
      </c>
      <c r="T151">
        <v>237.59</v>
      </c>
      <c r="U151" s="176">
        <f t="shared" si="25"/>
        <v>-7.394719251336941E-3</v>
      </c>
      <c r="V151" s="121">
        <v>6071.17</v>
      </c>
      <c r="W151" s="176">
        <f t="shared" si="26"/>
        <v>5.2754370946349284E-3</v>
      </c>
    </row>
    <row r="152" spans="1:23" ht="13" x14ac:dyDescent="0.3">
      <c r="A152" s="1">
        <v>45688</v>
      </c>
      <c r="B152">
        <v>4.1929999999999996</v>
      </c>
      <c r="C152" s="176">
        <f t="shared" si="18"/>
        <v>-5.8091286307055436E-3</v>
      </c>
      <c r="D152">
        <v>101.4</v>
      </c>
      <c r="E152" s="176">
        <f t="shared" si="18"/>
        <v>9.9601593625498006E-3</v>
      </c>
      <c r="F152">
        <v>4.5404999999999998</v>
      </c>
      <c r="G152" s="176">
        <f t="shared" si="18"/>
        <v>-1.1538042886687697E-2</v>
      </c>
      <c r="H152" s="121">
        <v>1170.857</v>
      </c>
      <c r="I152" s="176">
        <f t="shared" si="19"/>
        <v>3.9217428601216004E-4</v>
      </c>
      <c r="J152" s="121">
        <v>700.43</v>
      </c>
      <c r="K152" s="176">
        <f t="shared" si="20"/>
        <v>-1.0085278263794586E-2</v>
      </c>
      <c r="L152" s="121">
        <v>1318.799</v>
      </c>
      <c r="M152" s="176">
        <f t="shared" si="21"/>
        <v>-2.9108925751773225E-4</v>
      </c>
      <c r="N152" s="113">
        <v>44.42</v>
      </c>
      <c r="O152" s="176">
        <f t="shared" si="22"/>
        <v>-8.9245872378402175E-3</v>
      </c>
      <c r="P152">
        <v>78.12</v>
      </c>
      <c r="Q152" s="176">
        <f t="shared" si="23"/>
        <v>-2.2767075306479777E-2</v>
      </c>
      <c r="R152">
        <v>255.7</v>
      </c>
      <c r="S152" s="176">
        <f t="shared" si="24"/>
        <v>-9.9508266542765074E-3</v>
      </c>
      <c r="T152">
        <v>236</v>
      </c>
      <c r="U152" s="176">
        <f t="shared" si="25"/>
        <v>-6.6922008502041472E-3</v>
      </c>
      <c r="V152" s="121">
        <v>6040.53</v>
      </c>
      <c r="W152" s="176">
        <f t="shared" si="26"/>
        <v>-5.0468031697350471E-3</v>
      </c>
    </row>
    <row r="153" spans="1:23" ht="13" x14ac:dyDescent="0.3">
      <c r="A153" s="1">
        <v>45691</v>
      </c>
      <c r="B153">
        <v>4.1715</v>
      </c>
      <c r="C153" s="176">
        <f t="shared" si="18"/>
        <v>-5.1275936083948559E-3</v>
      </c>
      <c r="D153">
        <v>97.5</v>
      </c>
      <c r="E153" s="176">
        <f t="shared" si="18"/>
        <v>-3.8461538461538512E-2</v>
      </c>
      <c r="F153">
        <v>4.5460000000000003</v>
      </c>
      <c r="G153" s="176">
        <f t="shared" si="18"/>
        <v>1.2113203391698061E-3</v>
      </c>
      <c r="H153" s="121">
        <v>1163.7739999999999</v>
      </c>
      <c r="I153" s="176">
        <f t="shared" si="19"/>
        <v>-6.0494150865563288E-3</v>
      </c>
      <c r="J153" s="121">
        <v>693.83100000000002</v>
      </c>
      <c r="K153" s="176">
        <f t="shared" si="20"/>
        <v>-9.4213554530787284E-3</v>
      </c>
      <c r="L153" s="121">
        <v>1299.962</v>
      </c>
      <c r="M153" s="176">
        <f t="shared" si="21"/>
        <v>-1.4283450321087588E-2</v>
      </c>
      <c r="N153" s="113">
        <v>44.1</v>
      </c>
      <c r="O153" s="176">
        <f t="shared" si="22"/>
        <v>-7.2039621791985652E-3</v>
      </c>
      <c r="P153">
        <v>76.680000000000007</v>
      </c>
      <c r="Q153" s="176">
        <f t="shared" si="23"/>
        <v>-1.8433179723502273E-2</v>
      </c>
      <c r="R153">
        <v>260.73</v>
      </c>
      <c r="S153" s="176">
        <f t="shared" si="24"/>
        <v>1.9671490027375949E-2</v>
      </c>
      <c r="T153">
        <v>228.01</v>
      </c>
      <c r="U153" s="176">
        <f t="shared" si="25"/>
        <v>-3.3855932203389866E-2</v>
      </c>
      <c r="V153" s="121">
        <v>5994.57</v>
      </c>
      <c r="W153" s="176">
        <f t="shared" si="26"/>
        <v>-7.6086038807853017E-3</v>
      </c>
    </row>
    <row r="154" spans="1:23" ht="13" x14ac:dyDescent="0.3">
      <c r="A154" s="1">
        <v>45692</v>
      </c>
      <c r="B154">
        <v>4.2519999999999998</v>
      </c>
      <c r="C154" s="176">
        <f t="shared" si="18"/>
        <v>1.9297614766870381E-2</v>
      </c>
      <c r="D154">
        <v>97</v>
      </c>
      <c r="E154" s="176">
        <f t="shared" si="18"/>
        <v>-5.1282051282051282E-3</v>
      </c>
      <c r="F154">
        <v>4.5134999999999996</v>
      </c>
      <c r="G154" s="176">
        <f t="shared" si="18"/>
        <v>-7.1491421029477864E-3</v>
      </c>
      <c r="H154" s="121">
        <v>1181.6199999999999</v>
      </c>
      <c r="I154" s="176">
        <f t="shared" si="19"/>
        <v>1.5334592455236159E-2</v>
      </c>
      <c r="J154" s="121">
        <v>691.13400000000001</v>
      </c>
      <c r="K154" s="176">
        <f t="shared" si="20"/>
        <v>-3.8871137207763889E-3</v>
      </c>
      <c r="L154" s="121">
        <v>1305.5050000000001</v>
      </c>
      <c r="M154" s="176">
        <f t="shared" si="21"/>
        <v>4.263970792992503E-3</v>
      </c>
      <c r="N154" s="113">
        <v>44.61</v>
      </c>
      <c r="O154" s="176">
        <f t="shared" si="22"/>
        <v>1.156462585034009E-2</v>
      </c>
      <c r="P154">
        <v>76.900000000000006</v>
      </c>
      <c r="Q154" s="176">
        <f t="shared" si="23"/>
        <v>2.8690662493479242E-3</v>
      </c>
      <c r="R154">
        <v>264.45999999999998</v>
      </c>
      <c r="S154" s="176">
        <f t="shared" si="24"/>
        <v>1.4305987036397657E-2</v>
      </c>
      <c r="T154">
        <v>232.8</v>
      </c>
      <c r="U154" s="176">
        <f t="shared" si="25"/>
        <v>2.1007850532871457E-2</v>
      </c>
      <c r="V154" s="121">
        <v>6037.88</v>
      </c>
      <c r="W154" s="176">
        <f t="shared" si="26"/>
        <v>7.2248718423507281E-3</v>
      </c>
    </row>
    <row r="155" spans="1:23" ht="13" x14ac:dyDescent="0.3">
      <c r="A155" s="1">
        <v>45693</v>
      </c>
      <c r="B155">
        <v>4.2229999999999999</v>
      </c>
      <c r="C155" s="176">
        <f t="shared" si="18"/>
        <v>-6.8203198494825763E-3</v>
      </c>
      <c r="D155">
        <v>94.65</v>
      </c>
      <c r="E155" s="176">
        <f t="shared" si="18"/>
        <v>-2.4226804123711282E-2</v>
      </c>
      <c r="F155">
        <v>4.5834999999999999</v>
      </c>
      <c r="G155" s="176">
        <f t="shared" si="18"/>
        <v>1.5509028470145184E-2</v>
      </c>
      <c r="H155" s="121">
        <v>1177.25</v>
      </c>
      <c r="I155" s="176">
        <f t="shared" si="19"/>
        <v>-3.6983124862476017E-3</v>
      </c>
      <c r="J155" s="121">
        <v>693.40200000000004</v>
      </c>
      <c r="K155" s="176">
        <f t="shared" si="20"/>
        <v>3.2815633437220989E-3</v>
      </c>
      <c r="L155" s="121">
        <v>1310.9090000000001</v>
      </c>
      <c r="M155" s="176">
        <f t="shared" si="21"/>
        <v>4.1393943339933558E-3</v>
      </c>
      <c r="N155" s="113">
        <v>44.625</v>
      </c>
      <c r="O155" s="176">
        <f t="shared" si="22"/>
        <v>3.3624747814392665E-4</v>
      </c>
      <c r="P155">
        <v>76.28</v>
      </c>
      <c r="Q155" s="176">
        <f t="shared" si="23"/>
        <v>-8.062418725617743E-3</v>
      </c>
      <c r="R155">
        <v>263.3</v>
      </c>
      <c r="S155" s="176">
        <f t="shared" si="24"/>
        <v>-4.386296604401302E-3</v>
      </c>
      <c r="T155">
        <v>232.47</v>
      </c>
      <c r="U155" s="176">
        <f t="shared" si="25"/>
        <v>-1.41752577319593E-3</v>
      </c>
      <c r="V155" s="121">
        <v>6061.48</v>
      </c>
      <c r="W155" s="176">
        <f t="shared" si="26"/>
        <v>3.9086566808216551E-3</v>
      </c>
    </row>
    <row r="156" spans="1:23" ht="13" x14ac:dyDescent="0.3">
      <c r="A156" s="1">
        <v>45694</v>
      </c>
      <c r="B156">
        <v>4.3490000000000002</v>
      </c>
      <c r="C156" s="176">
        <f t="shared" si="18"/>
        <v>2.9836609045702189E-2</v>
      </c>
      <c r="D156">
        <v>98.05</v>
      </c>
      <c r="E156" s="176">
        <f t="shared" si="18"/>
        <v>3.5921817221341697E-2</v>
      </c>
      <c r="F156">
        <v>4.6204999999999998</v>
      </c>
      <c r="G156" s="176">
        <f t="shared" si="18"/>
        <v>8.0724337296825405E-3</v>
      </c>
      <c r="H156" s="121">
        <v>1193.7670000000001</v>
      </c>
      <c r="I156" s="176">
        <f t="shared" si="19"/>
        <v>1.4030155022297772E-2</v>
      </c>
      <c r="J156" s="121">
        <v>706.95399999999995</v>
      </c>
      <c r="K156" s="176">
        <f t="shared" si="20"/>
        <v>1.9544218216849544E-2</v>
      </c>
      <c r="L156" s="121">
        <v>1330.3019999999999</v>
      </c>
      <c r="M156" s="176">
        <f t="shared" si="21"/>
        <v>1.4793551650038103E-2</v>
      </c>
      <c r="N156" s="113">
        <v>46.204999999999998</v>
      </c>
      <c r="O156" s="176">
        <f t="shared" si="22"/>
        <v>3.5406162464985957E-2</v>
      </c>
      <c r="P156">
        <v>77.78</v>
      </c>
      <c r="Q156" s="176">
        <f t="shared" si="23"/>
        <v>1.9664394336654432E-2</v>
      </c>
      <c r="R156">
        <v>253.44</v>
      </c>
      <c r="S156" s="176">
        <f t="shared" si="24"/>
        <v>-3.7447778199772172E-2</v>
      </c>
      <c r="T156">
        <v>233.22</v>
      </c>
      <c r="U156" s="176">
        <f t="shared" si="25"/>
        <v>3.2262227384178602E-3</v>
      </c>
      <c r="V156" s="121">
        <v>6083.57</v>
      </c>
      <c r="W156" s="176">
        <f t="shared" si="26"/>
        <v>3.6443244884087956E-3</v>
      </c>
    </row>
    <row r="157" spans="1:23" ht="13" x14ac:dyDescent="0.3">
      <c r="A157" s="1">
        <v>45695</v>
      </c>
      <c r="B157">
        <v>4.3505000000000003</v>
      </c>
      <c r="C157" s="176">
        <f t="shared" si="18"/>
        <v>3.4490687514372427E-4</v>
      </c>
      <c r="D157">
        <v>97.45</v>
      </c>
      <c r="E157" s="176">
        <f t="shared" si="18"/>
        <v>-6.119326874043797E-3</v>
      </c>
      <c r="F157">
        <v>4.66</v>
      </c>
      <c r="G157" s="176">
        <f t="shared" si="18"/>
        <v>8.5488583486636321E-3</v>
      </c>
      <c r="H157" s="121">
        <v>1189.184</v>
      </c>
      <c r="I157" s="176">
        <f t="shared" si="19"/>
        <v>-3.8391076315563116E-3</v>
      </c>
      <c r="J157" s="121">
        <v>704.68499999999995</v>
      </c>
      <c r="K157" s="176">
        <f t="shared" si="20"/>
        <v>-3.2095440438840513E-3</v>
      </c>
      <c r="L157" s="121">
        <v>1323.3510000000001</v>
      </c>
      <c r="M157" s="176">
        <f t="shared" si="21"/>
        <v>-5.2251293315350913E-3</v>
      </c>
      <c r="N157" s="113">
        <v>47.024999999999999</v>
      </c>
      <c r="O157" s="176">
        <f t="shared" si="22"/>
        <v>1.7746997078238291E-2</v>
      </c>
      <c r="P157">
        <v>76.58</v>
      </c>
      <c r="Q157" s="176">
        <f t="shared" si="23"/>
        <v>-1.5428130624839326E-2</v>
      </c>
      <c r="R157">
        <v>252.34</v>
      </c>
      <c r="S157" s="176">
        <f t="shared" si="24"/>
        <v>-4.3402777777777554E-3</v>
      </c>
      <c r="T157">
        <v>227.63</v>
      </c>
      <c r="U157" s="176">
        <f t="shared" si="25"/>
        <v>-2.396878483835007E-2</v>
      </c>
      <c r="V157" s="121">
        <v>6025.99</v>
      </c>
      <c r="W157" s="176">
        <f t="shared" si="26"/>
        <v>-9.464837258386101E-3</v>
      </c>
    </row>
    <row r="158" spans="1:23" ht="13" x14ac:dyDescent="0.3">
      <c r="A158" s="1">
        <v>45698</v>
      </c>
      <c r="B158">
        <v>4.3414999999999999</v>
      </c>
      <c r="C158" s="176">
        <f t="shared" si="18"/>
        <v>-2.0687277324446247E-3</v>
      </c>
      <c r="D158">
        <v>97.3</v>
      </c>
      <c r="E158" s="176">
        <f t="shared" si="18"/>
        <v>-1.5392508978964155E-3</v>
      </c>
      <c r="F158">
        <v>4.6935000000000002</v>
      </c>
      <c r="G158" s="176">
        <f t="shared" si="18"/>
        <v>7.1888412017167566E-3</v>
      </c>
      <c r="H158" s="121">
        <v>1195.528</v>
      </c>
      <c r="I158" s="176">
        <f t="shared" si="19"/>
        <v>5.3347505516388137E-3</v>
      </c>
      <c r="J158" s="121">
        <v>706.18499999999995</v>
      </c>
      <c r="K158" s="176">
        <f t="shared" si="20"/>
        <v>2.1286106558249434E-3</v>
      </c>
      <c r="L158" s="121">
        <v>1331.329</v>
      </c>
      <c r="M158" s="176">
        <f t="shared" si="21"/>
        <v>6.0286348822042209E-3</v>
      </c>
      <c r="N158" s="113">
        <v>47.225000000000001</v>
      </c>
      <c r="O158" s="176">
        <f t="shared" si="22"/>
        <v>4.2530568846358922E-3</v>
      </c>
      <c r="P158">
        <v>77.239999999999995</v>
      </c>
      <c r="Q158" s="176">
        <f t="shared" si="23"/>
        <v>8.6184382345259412E-3</v>
      </c>
      <c r="R158">
        <v>249.27</v>
      </c>
      <c r="S158" s="176">
        <f t="shared" si="24"/>
        <v>-1.2166125069350848E-2</v>
      </c>
      <c r="T158">
        <v>227.65</v>
      </c>
      <c r="U158" s="176">
        <f t="shared" si="25"/>
        <v>8.7861881122919789E-5</v>
      </c>
      <c r="V158" s="121">
        <v>6066.44</v>
      </c>
      <c r="W158" s="176">
        <f t="shared" si="26"/>
        <v>6.7125899644705387E-3</v>
      </c>
    </row>
    <row r="159" spans="1:23" ht="13" x14ac:dyDescent="0.3">
      <c r="A159" s="1">
        <v>45699</v>
      </c>
      <c r="B159">
        <v>4.4219999999999997</v>
      </c>
      <c r="C159" s="176">
        <f t="shared" si="18"/>
        <v>1.8541978578832153E-2</v>
      </c>
      <c r="D159">
        <v>95.95</v>
      </c>
      <c r="E159" s="176">
        <f t="shared" si="18"/>
        <v>-1.3874614594038997E-2</v>
      </c>
      <c r="F159">
        <v>4.6784999999999997</v>
      </c>
      <c r="G159" s="176">
        <f t="shared" si="18"/>
        <v>-3.1959092361778137E-3</v>
      </c>
      <c r="H159" s="121">
        <v>1206.816</v>
      </c>
      <c r="I159" s="176">
        <f t="shared" si="19"/>
        <v>9.4418533066561467E-3</v>
      </c>
      <c r="J159" s="121">
        <v>705.73199999999997</v>
      </c>
      <c r="K159" s="176">
        <f t="shared" si="20"/>
        <v>-6.4147496760760217E-4</v>
      </c>
      <c r="L159" s="121">
        <v>1339.9090000000001</v>
      </c>
      <c r="M159" s="176">
        <f t="shared" si="21"/>
        <v>6.4446879772018448E-3</v>
      </c>
      <c r="N159" s="113">
        <v>46.88</v>
      </c>
      <c r="O159" s="176">
        <f t="shared" si="22"/>
        <v>-7.3054526204340674E-3</v>
      </c>
      <c r="P159">
        <v>76.099999999999994</v>
      </c>
      <c r="Q159" s="176">
        <f t="shared" si="23"/>
        <v>-1.4759192128430873E-2</v>
      </c>
      <c r="R159">
        <v>254.7</v>
      </c>
      <c r="S159" s="176">
        <f t="shared" si="24"/>
        <v>2.1783608135756322E-2</v>
      </c>
      <c r="T159">
        <v>232.62</v>
      </c>
      <c r="U159" s="176">
        <f t="shared" si="25"/>
        <v>2.1831759279595866E-2</v>
      </c>
      <c r="V159" s="121">
        <v>6068.5</v>
      </c>
      <c r="W159" s="176">
        <f t="shared" si="26"/>
        <v>3.3957312690810433E-4</v>
      </c>
    </row>
    <row r="160" spans="1:23" ht="13" x14ac:dyDescent="0.3">
      <c r="A160" s="1">
        <v>45700</v>
      </c>
      <c r="B160">
        <v>4.42</v>
      </c>
      <c r="C160" s="176">
        <f t="shared" si="18"/>
        <v>-4.5228403437353685E-4</v>
      </c>
      <c r="D160">
        <v>96.7</v>
      </c>
      <c r="E160" s="176">
        <f t="shared" si="18"/>
        <v>7.8165711307972893E-3</v>
      </c>
      <c r="F160">
        <v>4.7595000000000001</v>
      </c>
      <c r="G160" s="176">
        <f t="shared" si="18"/>
        <v>1.7313241423533271E-2</v>
      </c>
      <c r="H160" s="121">
        <v>1204.5730000000001</v>
      </c>
      <c r="I160" s="176">
        <f t="shared" si="19"/>
        <v>-1.8586097632115734E-3</v>
      </c>
      <c r="J160" s="121">
        <v>709.77599999999995</v>
      </c>
      <c r="K160" s="176">
        <f t="shared" si="20"/>
        <v>5.7302205369743515E-3</v>
      </c>
      <c r="L160" s="121">
        <v>1344.8579999999999</v>
      </c>
      <c r="M160" s="176">
        <f t="shared" si="21"/>
        <v>3.6935344116651512E-3</v>
      </c>
      <c r="N160" s="113">
        <v>46.57</v>
      </c>
      <c r="O160" s="176">
        <f t="shared" si="22"/>
        <v>-6.6126279863481709E-3</v>
      </c>
      <c r="P160">
        <v>76.88</v>
      </c>
      <c r="Q160" s="176">
        <f t="shared" si="23"/>
        <v>1.0249671484888321E-2</v>
      </c>
      <c r="R160">
        <v>255.81</v>
      </c>
      <c r="S160" s="176">
        <f t="shared" si="24"/>
        <v>4.3580683156655428E-3</v>
      </c>
      <c r="T160">
        <v>236.87</v>
      </c>
      <c r="U160" s="176">
        <f t="shared" si="25"/>
        <v>1.8270140142722036E-2</v>
      </c>
      <c r="V160" s="121">
        <v>6051.97</v>
      </c>
      <c r="W160" s="176">
        <f t="shared" si="26"/>
        <v>-2.7239021174919249E-3</v>
      </c>
    </row>
    <row r="161" spans="1:23" ht="13" x14ac:dyDescent="0.3">
      <c r="A161" s="1">
        <v>45701</v>
      </c>
      <c r="B161">
        <v>4.3784999999999998</v>
      </c>
      <c r="C161" s="176">
        <f t="shared" si="18"/>
        <v>-9.3891402714932331E-3</v>
      </c>
      <c r="D161">
        <v>102.2</v>
      </c>
      <c r="E161" s="176">
        <f t="shared" si="18"/>
        <v>5.6876938986556359E-2</v>
      </c>
      <c r="F161">
        <v>4.7794999999999996</v>
      </c>
      <c r="G161" s="176">
        <f t="shared" si="18"/>
        <v>4.2021220716460918E-3</v>
      </c>
      <c r="H161" s="121">
        <v>1216.8510000000001</v>
      </c>
      <c r="I161" s="176">
        <f t="shared" si="19"/>
        <v>1.0192823515054728E-2</v>
      </c>
      <c r="J161" s="121">
        <v>718.28099999999995</v>
      </c>
      <c r="K161" s="176">
        <f t="shared" si="20"/>
        <v>1.1982653682288491E-2</v>
      </c>
      <c r="L161" s="121">
        <v>1374.335</v>
      </c>
      <c r="M161" s="176">
        <f t="shared" si="21"/>
        <v>2.1918299181028843E-2</v>
      </c>
      <c r="N161" s="113">
        <v>46.134999999999998</v>
      </c>
      <c r="O161" s="176">
        <f t="shared" si="22"/>
        <v>-9.3407773244578544E-3</v>
      </c>
      <c r="P161">
        <v>78</v>
      </c>
      <c r="Q161" s="176">
        <f t="shared" si="23"/>
        <v>1.4568158168574461E-2</v>
      </c>
      <c r="R161">
        <v>259.18990000000002</v>
      </c>
      <c r="S161" s="176">
        <f t="shared" si="24"/>
        <v>1.3212540557445059E-2</v>
      </c>
      <c r="T161">
        <v>241.53</v>
      </c>
      <c r="U161" s="176">
        <f t="shared" si="25"/>
        <v>1.9673238485245055E-2</v>
      </c>
      <c r="V161" s="121">
        <v>6115.07</v>
      </c>
      <c r="W161" s="176">
        <f t="shared" si="26"/>
        <v>1.0426357037460438E-2</v>
      </c>
    </row>
    <row r="162" spans="1:23" ht="13" x14ac:dyDescent="0.3">
      <c r="A162" s="1">
        <v>45702</v>
      </c>
      <c r="B162">
        <v>4.3975</v>
      </c>
      <c r="C162" s="176">
        <f t="shared" si="18"/>
        <v>4.3393856343496929E-3</v>
      </c>
      <c r="D162">
        <v>104.5</v>
      </c>
      <c r="E162" s="176">
        <f t="shared" si="18"/>
        <v>2.2504892367906038E-2</v>
      </c>
      <c r="F162">
        <v>4.7744999999999997</v>
      </c>
      <c r="G162" s="176">
        <f t="shared" si="18"/>
        <v>-1.0461345329009089E-3</v>
      </c>
      <c r="H162" s="121">
        <v>1220.277</v>
      </c>
      <c r="I162" s="176">
        <f t="shared" si="19"/>
        <v>2.8154638489017395E-3</v>
      </c>
      <c r="J162" s="121">
        <v>718.84100000000001</v>
      </c>
      <c r="K162" s="176">
        <f t="shared" si="20"/>
        <v>7.7963916628737107E-4</v>
      </c>
      <c r="L162" s="121">
        <v>1365.165</v>
      </c>
      <c r="M162" s="176">
        <f t="shared" si="21"/>
        <v>-6.6723178846497195E-3</v>
      </c>
      <c r="N162" s="113">
        <v>46.86</v>
      </c>
      <c r="O162" s="176">
        <f t="shared" si="22"/>
        <v>1.5714750189660811E-2</v>
      </c>
      <c r="P162">
        <v>82.88</v>
      </c>
      <c r="Q162" s="176">
        <f t="shared" si="23"/>
        <v>6.2564102564102511E-2</v>
      </c>
      <c r="R162">
        <v>261.27999999999997</v>
      </c>
      <c r="S162" s="176">
        <f t="shared" si="24"/>
        <v>8.0639716285239114E-3</v>
      </c>
      <c r="T162">
        <v>244.6</v>
      </c>
      <c r="U162" s="176">
        <f t="shared" si="25"/>
        <v>1.2710636359872452E-2</v>
      </c>
      <c r="V162" s="121">
        <v>6114.63</v>
      </c>
      <c r="W162" s="176">
        <f t="shared" si="26"/>
        <v>-7.1953387287406335E-5</v>
      </c>
    </row>
    <row r="163" spans="1:23" ht="13" x14ac:dyDescent="0.3">
      <c r="A163" s="1">
        <v>45705</v>
      </c>
      <c r="B163">
        <v>4.4690000000000003</v>
      </c>
      <c r="C163" s="176">
        <f t="shared" si="18"/>
        <v>1.6259238203524807E-2</v>
      </c>
      <c r="D163">
        <v>104.2</v>
      </c>
      <c r="E163" s="176">
        <f t="shared" si="18"/>
        <v>-2.8708133971291593E-3</v>
      </c>
      <c r="F163">
        <v>4.7945000000000002</v>
      </c>
      <c r="G163" s="176">
        <f t="shared" si="18"/>
        <v>4.1889203057912791E-3</v>
      </c>
      <c r="H163" s="121">
        <v>1232.615</v>
      </c>
      <c r="I163" s="176">
        <f t="shared" si="19"/>
        <v>1.0110819100909028E-2</v>
      </c>
      <c r="J163" s="121">
        <v>725.10400000000004</v>
      </c>
      <c r="K163" s="176">
        <f t="shared" si="20"/>
        <v>8.7126360349507517E-3</v>
      </c>
      <c r="L163" s="121">
        <v>1382.2360000000001</v>
      </c>
      <c r="M163" s="176">
        <f t="shared" si="21"/>
        <v>1.2504715547205019E-2</v>
      </c>
      <c r="N163" s="113">
        <v>47.61</v>
      </c>
      <c r="O163" s="176">
        <f t="shared" si="22"/>
        <v>1.6005121638924456E-2</v>
      </c>
      <c r="P163">
        <v>84.22</v>
      </c>
      <c r="Q163" s="176">
        <f t="shared" si="23"/>
        <v>1.6167953667953709E-2</v>
      </c>
      <c r="R163">
        <v>261.27999999999997</v>
      </c>
      <c r="S163" s="176">
        <f t="shared" si="24"/>
        <v>0</v>
      </c>
      <c r="T163">
        <v>244.6</v>
      </c>
      <c r="U163" s="176">
        <f t="shared" si="25"/>
        <v>0</v>
      </c>
      <c r="V163" s="121">
        <v>6114.63</v>
      </c>
      <c r="W163" s="176">
        <f t="shared" si="26"/>
        <v>0</v>
      </c>
    </row>
    <row r="164" spans="1:23" ht="13" x14ac:dyDescent="0.3">
      <c r="A164" s="1">
        <v>45706</v>
      </c>
      <c r="B164">
        <v>4.5529999999999999</v>
      </c>
      <c r="C164" s="176">
        <f t="shared" si="18"/>
        <v>1.8796151264264854E-2</v>
      </c>
      <c r="D164">
        <v>104.3</v>
      </c>
      <c r="E164" s="176">
        <f t="shared" si="18"/>
        <v>9.5969289827249821E-4</v>
      </c>
      <c r="F164">
        <v>4.7945000000000002</v>
      </c>
      <c r="G164" s="176">
        <f t="shared" si="18"/>
        <v>0</v>
      </c>
      <c r="H164" s="121">
        <v>1239.7190000000001</v>
      </c>
      <c r="I164" s="176">
        <f t="shared" si="19"/>
        <v>5.763356765900173E-3</v>
      </c>
      <c r="J164" s="121">
        <v>729.19100000000003</v>
      </c>
      <c r="K164" s="176">
        <f t="shared" si="20"/>
        <v>5.6364328427370262E-3</v>
      </c>
      <c r="L164" s="121">
        <v>1383.66</v>
      </c>
      <c r="M164" s="176">
        <f t="shared" si="21"/>
        <v>1.0302148113636009E-3</v>
      </c>
      <c r="N164" s="113">
        <v>48.4</v>
      </c>
      <c r="O164" s="176">
        <f t="shared" si="22"/>
        <v>1.6593152699012795E-2</v>
      </c>
      <c r="P164">
        <v>84.32</v>
      </c>
      <c r="Q164" s="176">
        <f t="shared" si="23"/>
        <v>1.1873664212775387E-3</v>
      </c>
      <c r="R164">
        <v>263.07010000000002</v>
      </c>
      <c r="S164" s="176">
        <f t="shared" si="24"/>
        <v>6.8512706674833607E-3</v>
      </c>
      <c r="T164">
        <v>244.47</v>
      </c>
      <c r="U164" s="176">
        <f t="shared" si="25"/>
        <v>-5.3147996729352193E-4</v>
      </c>
      <c r="V164" s="121">
        <v>6129.58</v>
      </c>
      <c r="W164" s="176">
        <f t="shared" si="26"/>
        <v>2.4449557863680743E-3</v>
      </c>
    </row>
    <row r="165" spans="1:23" ht="13" x14ac:dyDescent="0.3">
      <c r="A165" s="1">
        <v>45707</v>
      </c>
      <c r="B165">
        <v>4.5110000000000001</v>
      </c>
      <c r="C165" s="176">
        <f t="shared" si="18"/>
        <v>-9.22468701954751E-3</v>
      </c>
      <c r="D165">
        <v>101.5</v>
      </c>
      <c r="E165" s="176">
        <f t="shared" si="18"/>
        <v>-2.6845637583892593E-2</v>
      </c>
      <c r="F165">
        <v>4.72</v>
      </c>
      <c r="G165" s="176">
        <f t="shared" si="18"/>
        <v>-1.5538638022734478E-2</v>
      </c>
      <c r="H165" s="121">
        <v>1230.8589999999999</v>
      </c>
      <c r="I165" s="176">
        <f t="shared" si="19"/>
        <v>-7.1467808430782515E-3</v>
      </c>
      <c r="J165" s="121">
        <v>721.06899999999996</v>
      </c>
      <c r="K165" s="176">
        <f t="shared" si="20"/>
        <v>-1.1138371153785593E-2</v>
      </c>
      <c r="L165" s="121">
        <v>1359.383</v>
      </c>
      <c r="M165" s="176">
        <f t="shared" si="21"/>
        <v>-1.7545495280632557E-2</v>
      </c>
      <c r="N165" s="113">
        <v>47.91</v>
      </c>
      <c r="O165" s="176">
        <f t="shared" si="22"/>
        <v>-1.0123966942148802E-2</v>
      </c>
      <c r="P165">
        <v>82.16</v>
      </c>
      <c r="Q165" s="176">
        <f t="shared" si="23"/>
        <v>-2.5616698292220075E-2</v>
      </c>
      <c r="R165">
        <v>264.32010000000002</v>
      </c>
      <c r="S165" s="176">
        <f t="shared" si="24"/>
        <v>4.7515852238623844E-3</v>
      </c>
      <c r="T165">
        <v>244.87</v>
      </c>
      <c r="U165" s="176">
        <f t="shared" si="25"/>
        <v>1.6361925798666736E-3</v>
      </c>
      <c r="V165" s="121">
        <v>6144.15</v>
      </c>
      <c r="W165" s="176">
        <f t="shared" si="26"/>
        <v>2.3769980977489009E-3</v>
      </c>
    </row>
    <row r="166" spans="1:23" ht="13" x14ac:dyDescent="0.3">
      <c r="A166" s="1">
        <v>45708</v>
      </c>
      <c r="B166">
        <v>4.4889999999999999</v>
      </c>
      <c r="C166" s="176">
        <f t="shared" si="18"/>
        <v>-4.8769674129905214E-3</v>
      </c>
      <c r="D166">
        <v>102</v>
      </c>
      <c r="E166" s="176">
        <f t="shared" si="18"/>
        <v>4.9261083743842365E-3</v>
      </c>
      <c r="F166">
        <v>4.7874999999999996</v>
      </c>
      <c r="G166" s="176">
        <f t="shared" si="18"/>
        <v>1.4300847457627096E-2</v>
      </c>
      <c r="H166" s="121">
        <v>1226.492</v>
      </c>
      <c r="I166" s="176">
        <f t="shared" si="19"/>
        <v>-3.5479287229487392E-3</v>
      </c>
      <c r="J166" s="121">
        <v>725.01499999999999</v>
      </c>
      <c r="K166" s="176">
        <f t="shared" si="20"/>
        <v>5.4724305163583878E-3</v>
      </c>
      <c r="L166" s="121">
        <v>1353.4659999999999</v>
      </c>
      <c r="M166" s="176">
        <f t="shared" si="21"/>
        <v>-4.3527100162354124E-3</v>
      </c>
      <c r="N166" s="113">
        <v>47.79</v>
      </c>
      <c r="O166" s="176">
        <f t="shared" si="22"/>
        <v>-2.5046963055728962E-3</v>
      </c>
      <c r="P166">
        <v>82.06</v>
      </c>
      <c r="Q166" s="176">
        <f t="shared" si="23"/>
        <v>-1.2171372930865911E-3</v>
      </c>
      <c r="R166">
        <v>264.74</v>
      </c>
      <c r="S166" s="176">
        <f t="shared" si="24"/>
        <v>1.5886041205340953E-3</v>
      </c>
      <c r="T166">
        <v>245.83</v>
      </c>
      <c r="U166" s="176">
        <f t="shared" si="25"/>
        <v>3.9204475844325888E-3</v>
      </c>
      <c r="V166" s="121">
        <v>6117.52</v>
      </c>
      <c r="W166" s="176">
        <f t="shared" si="26"/>
        <v>-4.3342040803038993E-3</v>
      </c>
    </row>
    <row r="167" spans="1:23" ht="13" x14ac:dyDescent="0.3">
      <c r="A167" s="1">
        <v>45709</v>
      </c>
      <c r="B167">
        <v>4.5205000000000002</v>
      </c>
      <c r="C167" s="176">
        <f t="shared" si="18"/>
        <v>7.0171530407663859E-3</v>
      </c>
      <c r="D167">
        <v>102</v>
      </c>
      <c r="E167" s="176">
        <f t="shared" si="18"/>
        <v>0</v>
      </c>
      <c r="F167">
        <v>4.8034999999999997</v>
      </c>
      <c r="G167" s="176">
        <f t="shared" si="18"/>
        <v>3.3420365535248072E-3</v>
      </c>
      <c r="H167" s="121">
        <v>1231.548</v>
      </c>
      <c r="I167" s="176">
        <f t="shared" si="19"/>
        <v>4.12232611382711E-3</v>
      </c>
      <c r="J167" s="121">
        <v>729.67499999999995</v>
      </c>
      <c r="K167" s="176">
        <f t="shared" si="20"/>
        <v>6.4274532251056438E-3</v>
      </c>
      <c r="L167" s="121">
        <v>1354.048</v>
      </c>
      <c r="M167" s="176">
        <f t="shared" si="21"/>
        <v>4.3000710767770106E-4</v>
      </c>
      <c r="N167" s="113">
        <v>47.784999999999997</v>
      </c>
      <c r="O167" s="176">
        <f t="shared" si="22"/>
        <v>-1.0462439840976267E-4</v>
      </c>
      <c r="P167">
        <v>82.64</v>
      </c>
      <c r="Q167" s="176">
        <f t="shared" si="23"/>
        <v>7.0679990251035617E-3</v>
      </c>
      <c r="R167">
        <v>261.48</v>
      </c>
      <c r="S167" s="176">
        <f t="shared" si="24"/>
        <v>-1.2313968421847815E-2</v>
      </c>
      <c r="T167">
        <v>245.55</v>
      </c>
      <c r="U167" s="176">
        <f t="shared" si="25"/>
        <v>-1.1389984948948506E-3</v>
      </c>
      <c r="V167" s="121">
        <v>6013.13</v>
      </c>
      <c r="W167" s="176">
        <f t="shared" si="26"/>
        <v>-1.7064104408322379E-2</v>
      </c>
    </row>
    <row r="168" spans="1:23" ht="13" x14ac:dyDescent="0.3">
      <c r="A168" s="1">
        <v>45712</v>
      </c>
      <c r="B168">
        <v>4.5330000000000004</v>
      </c>
      <c r="C168" s="176">
        <f t="shared" si="18"/>
        <v>2.76518084282716E-3</v>
      </c>
      <c r="D168">
        <v>104.9</v>
      </c>
      <c r="E168" s="176">
        <f t="shared" si="18"/>
        <v>2.8431372549019663E-2</v>
      </c>
      <c r="F168">
        <v>4.726</v>
      </c>
      <c r="G168" s="176">
        <f t="shared" si="18"/>
        <v>-1.6134068908087787E-2</v>
      </c>
      <c r="H168" s="121">
        <v>1233.42</v>
      </c>
      <c r="I168" s="176">
        <f t="shared" si="19"/>
        <v>1.5200381958316452E-3</v>
      </c>
      <c r="J168" s="121">
        <v>728.06200000000001</v>
      </c>
      <c r="K168" s="176">
        <f t="shared" si="20"/>
        <v>-2.2105732003973588E-3</v>
      </c>
      <c r="L168" s="121">
        <v>1360.9290000000001</v>
      </c>
      <c r="M168" s="176">
        <f t="shared" si="21"/>
        <v>5.0817991681240881E-3</v>
      </c>
      <c r="N168" s="113">
        <v>47.965000000000003</v>
      </c>
      <c r="O168" s="176">
        <f t="shared" si="22"/>
        <v>3.7668724495135888E-3</v>
      </c>
      <c r="P168">
        <v>83</v>
      </c>
      <c r="Q168" s="176">
        <f t="shared" si="23"/>
        <v>4.3562439496611744E-3</v>
      </c>
      <c r="R168">
        <v>261.87009999999998</v>
      </c>
      <c r="S168" s="176">
        <f t="shared" si="24"/>
        <v>1.4918923053386921E-3</v>
      </c>
      <c r="T168">
        <v>247.1</v>
      </c>
      <c r="U168" s="176">
        <f t="shared" si="25"/>
        <v>6.3123600081449113E-3</v>
      </c>
      <c r="V168" s="121">
        <v>5983.25</v>
      </c>
      <c r="W168" s="176">
        <f t="shared" si="26"/>
        <v>-4.9691258961639126E-3</v>
      </c>
    </row>
    <row r="169" spans="1:23" ht="13" x14ac:dyDescent="0.3">
      <c r="A169" s="1">
        <v>45713</v>
      </c>
      <c r="B169">
        <v>4.6154999999999999</v>
      </c>
      <c r="C169" s="176">
        <f t="shared" si="18"/>
        <v>1.8199867637326179E-2</v>
      </c>
      <c r="D169">
        <v>108.9</v>
      </c>
      <c r="E169" s="176">
        <f t="shared" si="18"/>
        <v>3.8131553860819824E-2</v>
      </c>
      <c r="F169">
        <v>4.7279999999999998</v>
      </c>
      <c r="G169" s="176">
        <f t="shared" si="18"/>
        <v>4.2319085907739732E-4</v>
      </c>
      <c r="H169" s="121">
        <v>1241.825</v>
      </c>
      <c r="I169" s="176">
        <f t="shared" si="19"/>
        <v>6.8143860161177638E-3</v>
      </c>
      <c r="J169" s="121">
        <v>735.97199999999998</v>
      </c>
      <c r="K169" s="176">
        <f t="shared" si="20"/>
        <v>1.0864459345495257E-2</v>
      </c>
      <c r="L169" s="121">
        <v>1360.221</v>
      </c>
      <c r="M169" s="176">
        <f t="shared" si="21"/>
        <v>-5.20232870340836E-4</v>
      </c>
      <c r="N169" s="113">
        <v>49.325000000000003</v>
      </c>
      <c r="O169" s="176">
        <f t="shared" si="22"/>
        <v>2.8354008130928789E-2</v>
      </c>
      <c r="P169">
        <v>85.9</v>
      </c>
      <c r="Q169" s="176">
        <f t="shared" si="23"/>
        <v>3.4939759036144644E-2</v>
      </c>
      <c r="R169">
        <v>257.75</v>
      </c>
      <c r="S169" s="176">
        <f t="shared" si="24"/>
        <v>-1.5733373149511839E-2</v>
      </c>
      <c r="T169">
        <v>247.04</v>
      </c>
      <c r="U169" s="176">
        <f t="shared" si="25"/>
        <v>-2.4281667341158347E-4</v>
      </c>
      <c r="V169" s="121">
        <v>5955.25</v>
      </c>
      <c r="W169" s="176">
        <f t="shared" si="26"/>
        <v>-4.6797309154723602E-3</v>
      </c>
    </row>
    <row r="170" spans="1:23" ht="13" x14ac:dyDescent="0.3">
      <c r="A170" s="1">
        <v>45714</v>
      </c>
      <c r="B170">
        <v>4.7694999999999999</v>
      </c>
      <c r="C170" s="176">
        <f t="shared" si="18"/>
        <v>3.3365832520853629E-2</v>
      </c>
      <c r="D170">
        <v>107.2</v>
      </c>
      <c r="E170" s="176">
        <f t="shared" si="18"/>
        <v>-1.5610651974288363E-2</v>
      </c>
      <c r="F170">
        <v>4.7404999999999999</v>
      </c>
      <c r="G170" s="176">
        <f t="shared" si="18"/>
        <v>2.6438240270727957E-3</v>
      </c>
      <c r="H170" s="121">
        <v>1260.0170000000001</v>
      </c>
      <c r="I170" s="176">
        <f t="shared" si="19"/>
        <v>1.4649407122581689E-2</v>
      </c>
      <c r="J170" s="121">
        <v>741.51</v>
      </c>
      <c r="K170" s="176">
        <f t="shared" si="20"/>
        <v>7.5247427891278621E-3</v>
      </c>
      <c r="L170" s="121">
        <v>1382.614</v>
      </c>
      <c r="M170" s="176">
        <f t="shared" si="21"/>
        <v>1.6462765976999347E-2</v>
      </c>
      <c r="N170" s="113">
        <v>50.85</v>
      </c>
      <c r="O170" s="176">
        <f t="shared" si="22"/>
        <v>3.0917384693360334E-2</v>
      </c>
      <c r="P170">
        <v>85.5</v>
      </c>
      <c r="Q170" s="176">
        <f t="shared" si="23"/>
        <v>-4.6565774155996002E-3</v>
      </c>
      <c r="R170">
        <v>255.84</v>
      </c>
      <c r="S170" s="176">
        <f t="shared" si="24"/>
        <v>-7.4102812803103647E-3</v>
      </c>
      <c r="T170">
        <v>240.36</v>
      </c>
      <c r="U170" s="176">
        <f t="shared" si="25"/>
        <v>-2.704015544041442E-2</v>
      </c>
      <c r="V170" s="121">
        <v>5956.06</v>
      </c>
      <c r="W170" s="176">
        <f t="shared" si="26"/>
        <v>1.3601444103948618E-4</v>
      </c>
    </row>
    <row r="171" spans="1:23" ht="13" x14ac:dyDescent="0.3">
      <c r="A171" s="1">
        <v>45715</v>
      </c>
      <c r="B171">
        <v>4.7525000000000004</v>
      </c>
      <c r="C171" s="176">
        <f t="shared" si="18"/>
        <v>-3.5643149177061453E-3</v>
      </c>
      <c r="D171">
        <v>106.5</v>
      </c>
      <c r="E171" s="176">
        <f t="shared" si="18"/>
        <v>-6.5298507462686834E-3</v>
      </c>
      <c r="F171">
        <v>4.7</v>
      </c>
      <c r="G171" s="176">
        <f t="shared" si="18"/>
        <v>-8.5434025946629598E-3</v>
      </c>
      <c r="H171" s="121">
        <v>1238.442</v>
      </c>
      <c r="I171" s="176">
        <f t="shared" si="19"/>
        <v>-1.7122784851315534E-2</v>
      </c>
      <c r="J171" s="121">
        <v>733.03800000000001</v>
      </c>
      <c r="K171" s="176">
        <f t="shared" si="20"/>
        <v>-1.1425334789820744E-2</v>
      </c>
      <c r="L171" s="121">
        <v>1367.931</v>
      </c>
      <c r="M171" s="176">
        <f t="shared" si="21"/>
        <v>-1.061973913181842E-2</v>
      </c>
      <c r="N171" s="113">
        <v>50.86</v>
      </c>
      <c r="O171" s="176">
        <f t="shared" si="22"/>
        <v>1.9665683382493628E-4</v>
      </c>
      <c r="P171">
        <v>83.3</v>
      </c>
      <c r="Q171" s="176">
        <f t="shared" si="23"/>
        <v>-2.5730994152046816E-2</v>
      </c>
      <c r="R171">
        <v>253.23</v>
      </c>
      <c r="S171" s="176">
        <f t="shared" si="24"/>
        <v>-1.0201688555347145E-2</v>
      </c>
      <c r="T171">
        <v>237.3</v>
      </c>
      <c r="U171" s="176">
        <f t="shared" si="25"/>
        <v>-1.273090364453321E-2</v>
      </c>
      <c r="V171" s="121">
        <v>5861.57</v>
      </c>
      <c r="W171" s="176">
        <f t="shared" si="26"/>
        <v>-1.5864514460902122E-2</v>
      </c>
    </row>
    <row r="172" spans="1:23" ht="13" x14ac:dyDescent="0.3">
      <c r="A172" s="1">
        <v>45716</v>
      </c>
      <c r="B172">
        <v>4.7329999999999997</v>
      </c>
      <c r="C172" s="176">
        <f t="shared" si="18"/>
        <v>-4.1031036296687506E-3</v>
      </c>
      <c r="D172">
        <v>107.5</v>
      </c>
      <c r="E172" s="176">
        <f t="shared" si="18"/>
        <v>9.3896713615023476E-3</v>
      </c>
      <c r="F172">
        <v>4.6345000000000001</v>
      </c>
      <c r="G172" s="176">
        <f t="shared" si="18"/>
        <v>-1.3936170212765981E-2</v>
      </c>
      <c r="H172" s="121">
        <v>1240.5260000000001</v>
      </c>
      <c r="I172" s="176">
        <f t="shared" si="19"/>
        <v>1.6827594671369834E-3</v>
      </c>
      <c r="J172" s="121">
        <v>729.428</v>
      </c>
      <c r="K172" s="176">
        <f t="shared" si="20"/>
        <v>-4.9247105879913645E-3</v>
      </c>
      <c r="L172" s="121">
        <v>1367.0419999999999</v>
      </c>
      <c r="M172" s="176">
        <f t="shared" si="21"/>
        <v>-6.4988658053668179E-4</v>
      </c>
      <c r="N172" s="113">
        <v>50.61</v>
      </c>
      <c r="O172" s="176">
        <f t="shared" si="22"/>
        <v>-4.915454187966968E-3</v>
      </c>
      <c r="P172">
        <v>84.26</v>
      </c>
      <c r="Q172" s="176">
        <f t="shared" si="23"/>
        <v>1.1524609843937671E-2</v>
      </c>
      <c r="R172">
        <v>252.44</v>
      </c>
      <c r="S172" s="176">
        <f t="shared" si="24"/>
        <v>-3.1196935592149116E-3</v>
      </c>
      <c r="T172">
        <v>241.84</v>
      </c>
      <c r="U172" s="176">
        <f t="shared" si="25"/>
        <v>1.9131900547829716E-2</v>
      </c>
      <c r="V172" s="121">
        <v>5954.5</v>
      </c>
      <c r="W172" s="176">
        <f t="shared" si="26"/>
        <v>1.5854114170776822E-2</v>
      </c>
    </row>
    <row r="173" spans="1:23" ht="13" x14ac:dyDescent="0.3">
      <c r="A173" s="1">
        <v>45719</v>
      </c>
      <c r="B173">
        <v>4.8049999999999997</v>
      </c>
      <c r="C173" s="176">
        <f t="shared" si="18"/>
        <v>1.5212338897105444E-2</v>
      </c>
      <c r="D173">
        <v>112.7</v>
      </c>
      <c r="E173" s="176">
        <f t="shared" si="18"/>
        <v>4.837209302325584E-2</v>
      </c>
      <c r="F173">
        <v>4.8949999999999996</v>
      </c>
      <c r="G173" s="176">
        <f t="shared" si="18"/>
        <v>5.6208868270579242E-2</v>
      </c>
      <c r="H173" s="121">
        <v>1253.9259999999999</v>
      </c>
      <c r="I173" s="176">
        <f t="shared" si="19"/>
        <v>1.0801869529538165E-2</v>
      </c>
      <c r="J173" s="121">
        <v>741.58399999999995</v>
      </c>
      <c r="K173" s="176">
        <f t="shared" si="20"/>
        <v>1.6665112937808733E-2</v>
      </c>
      <c r="L173" s="121">
        <v>1399.8320000000001</v>
      </c>
      <c r="M173" s="176">
        <f t="shared" si="21"/>
        <v>2.3986095525960573E-2</v>
      </c>
      <c r="N173" s="113">
        <v>51.97</v>
      </c>
      <c r="O173" s="176">
        <f t="shared" si="22"/>
        <v>2.6872159652242628E-2</v>
      </c>
      <c r="P173">
        <v>83.8</v>
      </c>
      <c r="Q173" s="176">
        <f t="shared" si="23"/>
        <v>-5.4592926655590785E-3</v>
      </c>
      <c r="R173">
        <v>250.19</v>
      </c>
      <c r="S173" s="176">
        <f t="shared" si="24"/>
        <v>-8.913009031849153E-3</v>
      </c>
      <c r="T173">
        <v>238.03</v>
      </c>
      <c r="U173" s="176">
        <f t="shared" si="25"/>
        <v>-1.5754217664571628E-2</v>
      </c>
      <c r="V173" s="121">
        <v>5849.72</v>
      </c>
      <c r="W173" s="176">
        <f t="shared" si="26"/>
        <v>-1.7596775547904904E-2</v>
      </c>
    </row>
    <row r="174" spans="1:23" ht="13" x14ac:dyDescent="0.3">
      <c r="A174" s="1">
        <v>45720</v>
      </c>
      <c r="B174">
        <v>4.6635</v>
      </c>
      <c r="C174" s="176">
        <f t="shared" si="18"/>
        <v>-2.9448491155046774E-2</v>
      </c>
      <c r="D174">
        <v>106.3</v>
      </c>
      <c r="E174" s="176">
        <f t="shared" si="18"/>
        <v>-5.6787932564330131E-2</v>
      </c>
      <c r="F174">
        <v>4.6764999999999999</v>
      </c>
      <c r="G174" s="176">
        <f t="shared" si="18"/>
        <v>-4.4637385086823231E-2</v>
      </c>
      <c r="H174" s="121">
        <v>1212.626</v>
      </c>
      <c r="I174" s="176">
        <f t="shared" si="19"/>
        <v>-3.2936552874731011E-2</v>
      </c>
      <c r="J174" s="121">
        <v>725.23</v>
      </c>
      <c r="K174" s="176">
        <f t="shared" si="20"/>
        <v>-2.2052795098060272E-2</v>
      </c>
      <c r="L174" s="121">
        <v>1351.037</v>
      </c>
      <c r="M174" s="176">
        <f t="shared" si="21"/>
        <v>-3.4857754359094571E-2</v>
      </c>
      <c r="N174" s="113">
        <v>49.76</v>
      </c>
      <c r="O174" s="176">
        <f t="shared" si="22"/>
        <v>-4.2524533384645007E-2</v>
      </c>
      <c r="P174">
        <v>81.599999999999994</v>
      </c>
      <c r="Q174" s="176">
        <f t="shared" si="23"/>
        <v>-2.6252983293556121E-2</v>
      </c>
      <c r="R174">
        <v>253.21</v>
      </c>
      <c r="S174" s="176">
        <f t="shared" si="24"/>
        <v>1.2070826172109238E-2</v>
      </c>
      <c r="T174">
        <v>235.93</v>
      </c>
      <c r="U174" s="176">
        <f t="shared" si="25"/>
        <v>-8.8224173423517797E-3</v>
      </c>
      <c r="V174" s="121">
        <v>5778.15</v>
      </c>
      <c r="W174" s="176">
        <f t="shared" si="26"/>
        <v>-1.2234773630190952E-2</v>
      </c>
    </row>
    <row r="175" spans="1:23" ht="13" x14ac:dyDescent="0.3">
      <c r="A175" s="1">
        <v>45721</v>
      </c>
      <c r="B175">
        <v>4.8345000000000002</v>
      </c>
      <c r="C175" s="176">
        <f t="shared" si="18"/>
        <v>3.6667738822772654E-2</v>
      </c>
      <c r="D175">
        <v>109.3</v>
      </c>
      <c r="E175" s="176">
        <f t="shared" si="18"/>
        <v>2.8222013170272814E-2</v>
      </c>
      <c r="F175">
        <v>4.7359999999999998</v>
      </c>
      <c r="G175" s="176">
        <f t="shared" si="18"/>
        <v>1.2723190420186013E-2</v>
      </c>
      <c r="H175" s="121">
        <v>1234.492</v>
      </c>
      <c r="I175" s="176">
        <f t="shared" si="19"/>
        <v>1.803194059833781E-2</v>
      </c>
      <c r="J175" s="121">
        <v>734.99099999999999</v>
      </c>
      <c r="K175" s="176">
        <f t="shared" si="20"/>
        <v>1.3459178467520603E-2</v>
      </c>
      <c r="L175" s="121">
        <v>1396.867</v>
      </c>
      <c r="M175" s="176">
        <f t="shared" si="21"/>
        <v>3.3922090956798316E-2</v>
      </c>
      <c r="N175" s="113">
        <v>53.45</v>
      </c>
      <c r="O175" s="176">
        <f t="shared" si="22"/>
        <v>7.4155948553054768E-2</v>
      </c>
      <c r="P175">
        <v>84.38</v>
      </c>
      <c r="Q175" s="176">
        <f t="shared" si="23"/>
        <v>3.406862745098041E-2</v>
      </c>
      <c r="R175">
        <v>251.35</v>
      </c>
      <c r="S175" s="176">
        <f t="shared" si="24"/>
        <v>-7.3456814501797465E-3</v>
      </c>
      <c r="T175">
        <v>235.74</v>
      </c>
      <c r="U175" s="176">
        <f t="shared" si="25"/>
        <v>-8.0532361293603064E-4</v>
      </c>
      <c r="V175" s="121">
        <v>5842.63</v>
      </c>
      <c r="W175" s="176">
        <f t="shared" si="26"/>
        <v>1.1159281084776351E-2</v>
      </c>
    </row>
    <row r="176" spans="1:23" ht="13" x14ac:dyDescent="0.3">
      <c r="A176" s="1">
        <v>45722</v>
      </c>
      <c r="B176">
        <v>4.8630000000000004</v>
      </c>
      <c r="C176" s="176">
        <f t="shared" si="18"/>
        <v>5.8951287620229997E-3</v>
      </c>
      <c r="D176">
        <v>112.5</v>
      </c>
      <c r="E176" s="176">
        <f t="shared" si="18"/>
        <v>2.9277218664226924E-2</v>
      </c>
      <c r="F176">
        <v>4.8254999999999999</v>
      </c>
      <c r="G176" s="176">
        <f t="shared" si="18"/>
        <v>1.8897804054054085E-2</v>
      </c>
      <c r="H176" s="121">
        <v>1240.5060000000001</v>
      </c>
      <c r="I176" s="176">
        <f t="shared" si="19"/>
        <v>4.8716395083970767E-3</v>
      </c>
      <c r="J176" s="121">
        <v>743.70899999999995</v>
      </c>
      <c r="K176" s="176">
        <f t="shared" si="20"/>
        <v>1.1861369731057878E-2</v>
      </c>
      <c r="L176" s="121">
        <v>1417.058</v>
      </c>
      <c r="M176" s="176">
        <f t="shared" si="21"/>
        <v>1.4454489940703039E-2</v>
      </c>
      <c r="N176" s="113">
        <v>54.58</v>
      </c>
      <c r="O176" s="176">
        <f t="shared" si="22"/>
        <v>2.114125350795127E-2</v>
      </c>
      <c r="P176">
        <v>86.3</v>
      </c>
      <c r="Q176" s="176">
        <f t="shared" si="23"/>
        <v>2.2754207158094356E-2</v>
      </c>
      <c r="R176">
        <v>248.69</v>
      </c>
      <c r="S176" s="176">
        <f t="shared" si="24"/>
        <v>-1.0582852595981686E-2</v>
      </c>
      <c r="T176">
        <v>235.33</v>
      </c>
      <c r="U176" s="176">
        <f t="shared" si="25"/>
        <v>-1.7392042080257766E-3</v>
      </c>
      <c r="V176" s="121">
        <v>5738.52</v>
      </c>
      <c r="W176" s="176">
        <f t="shared" si="26"/>
        <v>-1.7819030128555062E-2</v>
      </c>
    </row>
    <row r="177" spans="1:23" ht="13" x14ac:dyDescent="0.3">
      <c r="A177" s="1">
        <v>45723</v>
      </c>
      <c r="B177">
        <v>4.8944999999999999</v>
      </c>
      <c r="C177" s="176">
        <f t="shared" si="18"/>
        <v>6.4774830351633592E-3</v>
      </c>
      <c r="D177">
        <v>112</v>
      </c>
      <c r="E177" s="176">
        <f t="shared" si="18"/>
        <v>-4.4444444444444444E-3</v>
      </c>
      <c r="F177">
        <v>4.8045</v>
      </c>
      <c r="G177" s="176">
        <f t="shared" si="18"/>
        <v>-4.3518806341311589E-3</v>
      </c>
      <c r="H177" s="121">
        <v>1235.3699999999999</v>
      </c>
      <c r="I177" s="176">
        <f t="shared" si="19"/>
        <v>-4.1402459963919514E-3</v>
      </c>
      <c r="J177" s="121">
        <v>744.78</v>
      </c>
      <c r="K177" s="176">
        <f t="shared" si="20"/>
        <v>1.4400793858888711E-3</v>
      </c>
      <c r="L177" s="121">
        <v>1392.404</v>
      </c>
      <c r="M177" s="176">
        <f t="shared" si="21"/>
        <v>-1.7398017582907682E-2</v>
      </c>
      <c r="N177" s="113">
        <v>53.36</v>
      </c>
      <c r="O177" s="176">
        <f t="shared" si="22"/>
        <v>-2.2352510076951243E-2</v>
      </c>
      <c r="P177">
        <v>84.3</v>
      </c>
      <c r="Q177" s="176">
        <f t="shared" si="23"/>
        <v>-2.3174971031286212E-2</v>
      </c>
      <c r="R177">
        <v>261.54000000000002</v>
      </c>
      <c r="S177" s="176">
        <f t="shared" si="24"/>
        <v>5.1670754754915851E-2</v>
      </c>
      <c r="T177">
        <v>239.07</v>
      </c>
      <c r="U177" s="176">
        <f t="shared" si="25"/>
        <v>1.5892576382101647E-2</v>
      </c>
      <c r="V177" s="121">
        <v>5770.2</v>
      </c>
      <c r="W177" s="176">
        <f t="shared" si="26"/>
        <v>5.5205871897282535E-3</v>
      </c>
    </row>
    <row r="178" spans="1:23" ht="13" x14ac:dyDescent="0.3">
      <c r="A178" s="1">
        <v>45726</v>
      </c>
      <c r="B178">
        <v>4.79</v>
      </c>
      <c r="C178" s="176">
        <f t="shared" si="18"/>
        <v>-2.1350495454081075E-2</v>
      </c>
      <c r="D178">
        <v>111.3</v>
      </c>
      <c r="E178" s="176">
        <f t="shared" si="18"/>
        <v>-6.2500000000000255E-3</v>
      </c>
      <c r="F178">
        <v>4.8014999999999999</v>
      </c>
      <c r="G178" s="176">
        <f t="shared" si="18"/>
        <v>-6.2441461130192813E-4</v>
      </c>
      <c r="H178" s="121">
        <v>1226.0070000000001</v>
      </c>
      <c r="I178" s="176">
        <f t="shared" si="19"/>
        <v>-7.5791058549259166E-3</v>
      </c>
      <c r="J178" s="121">
        <v>744.12300000000005</v>
      </c>
      <c r="K178" s="176">
        <f t="shared" si="20"/>
        <v>-8.8213969225801642E-4</v>
      </c>
      <c r="L178" s="121">
        <v>1370.4259999999999</v>
      </c>
      <c r="M178" s="176">
        <f t="shared" si="21"/>
        <v>-1.5784212053398344E-2</v>
      </c>
      <c r="N178" s="113">
        <v>51.59</v>
      </c>
      <c r="O178" s="176">
        <f t="shared" si="22"/>
        <v>-3.3170914542728559E-2</v>
      </c>
      <c r="P178">
        <v>85.04</v>
      </c>
      <c r="Q178" s="176">
        <f t="shared" si="23"/>
        <v>8.7781731909846866E-3</v>
      </c>
      <c r="R178">
        <v>256.8999</v>
      </c>
      <c r="S178" s="176">
        <f t="shared" si="24"/>
        <v>-1.7741454462032645E-2</v>
      </c>
      <c r="T178">
        <v>227.48</v>
      </c>
      <c r="U178" s="176">
        <f t="shared" si="25"/>
        <v>-4.8479524825364974E-2</v>
      </c>
      <c r="V178" s="121">
        <v>5614.56</v>
      </c>
      <c r="W178" s="176">
        <f t="shared" si="26"/>
        <v>-2.6973068524487786E-2</v>
      </c>
    </row>
    <row r="179" spans="1:23" ht="13" x14ac:dyDescent="0.3">
      <c r="A179" s="1">
        <v>45727</v>
      </c>
      <c r="B179">
        <v>4.6890000000000001</v>
      </c>
      <c r="C179" s="176">
        <f t="shared" si="18"/>
        <v>-2.1085594989561581E-2</v>
      </c>
      <c r="D179">
        <v>112.4</v>
      </c>
      <c r="E179" s="176">
        <f t="shared" si="18"/>
        <v>9.8831985624439223E-3</v>
      </c>
      <c r="F179">
        <v>4.75</v>
      </c>
      <c r="G179" s="176">
        <f t="shared" si="18"/>
        <v>-1.0725814849526165E-2</v>
      </c>
      <c r="H179" s="121">
        <v>1209.5820000000001</v>
      </c>
      <c r="I179" s="176">
        <f t="shared" si="19"/>
        <v>-1.3397150260969109E-2</v>
      </c>
      <c r="J179" s="121">
        <v>736.54</v>
      </c>
      <c r="K179" s="176">
        <f t="shared" si="20"/>
        <v>-1.0190519578080617E-2</v>
      </c>
      <c r="L179" s="121">
        <v>1350.6780000000001</v>
      </c>
      <c r="M179" s="176">
        <f t="shared" si="21"/>
        <v>-1.4410117729815269E-2</v>
      </c>
      <c r="N179" s="113">
        <v>50.4</v>
      </c>
      <c r="O179" s="176">
        <f t="shared" si="22"/>
        <v>-2.306648575305301E-2</v>
      </c>
      <c r="P179">
        <v>84.26</v>
      </c>
      <c r="Q179" s="176">
        <f t="shared" si="23"/>
        <v>-9.1721542803386777E-3</v>
      </c>
      <c r="R179">
        <v>248.95</v>
      </c>
      <c r="S179" s="176">
        <f t="shared" si="24"/>
        <v>-3.0945516132937435E-2</v>
      </c>
      <c r="T179">
        <v>220.84</v>
      </c>
      <c r="U179" s="176">
        <f t="shared" si="25"/>
        <v>-2.9189379286091027E-2</v>
      </c>
      <c r="V179" s="121">
        <v>5572.07</v>
      </c>
      <c r="W179" s="176">
        <f t="shared" si="26"/>
        <v>-7.5678236584880536E-3</v>
      </c>
    </row>
    <row r="180" spans="1:23" ht="13" x14ac:dyDescent="0.3">
      <c r="A180" s="1">
        <v>45728</v>
      </c>
      <c r="B180">
        <v>4.7690000000000001</v>
      </c>
      <c r="C180" s="176">
        <f t="shared" si="18"/>
        <v>1.7061207080400952E-2</v>
      </c>
      <c r="D180">
        <v>111.7</v>
      </c>
      <c r="E180" s="176">
        <f t="shared" si="18"/>
        <v>-6.2277580071174628E-3</v>
      </c>
      <c r="F180">
        <v>4.7605000000000004</v>
      </c>
      <c r="G180" s="176">
        <f t="shared" si="18"/>
        <v>2.2105263157895572E-3</v>
      </c>
      <c r="H180" s="121">
        <v>1228.3499999999999</v>
      </c>
      <c r="I180" s="176">
        <f t="shared" si="19"/>
        <v>1.5516103910276278E-2</v>
      </c>
      <c r="J180" s="121">
        <v>734.54</v>
      </c>
      <c r="K180" s="176">
        <f t="shared" si="20"/>
        <v>-2.7153990278871482E-3</v>
      </c>
      <c r="L180" s="121">
        <v>1370.9749999999999</v>
      </c>
      <c r="M180" s="176">
        <f t="shared" si="21"/>
        <v>1.5027267786992753E-2</v>
      </c>
      <c r="N180" s="113">
        <v>51.95</v>
      </c>
      <c r="O180" s="176">
        <f t="shared" si="22"/>
        <v>3.0753968253968339E-2</v>
      </c>
      <c r="P180">
        <v>83.78</v>
      </c>
      <c r="Q180" s="176">
        <f t="shared" si="23"/>
        <v>-5.696653216235509E-3</v>
      </c>
      <c r="R180">
        <v>249.63</v>
      </c>
      <c r="S180" s="176">
        <f t="shared" si="24"/>
        <v>2.7314721831693386E-3</v>
      </c>
      <c r="T180">
        <v>216.98</v>
      </c>
      <c r="U180" s="176">
        <f t="shared" si="25"/>
        <v>-1.747871762361897E-2</v>
      </c>
      <c r="V180" s="121">
        <v>5599.3</v>
      </c>
      <c r="W180" s="176">
        <f t="shared" si="26"/>
        <v>4.8868732804865115E-3</v>
      </c>
    </row>
    <row r="181" spans="1:23" ht="13" x14ac:dyDescent="0.3">
      <c r="A181" s="1">
        <v>45729</v>
      </c>
      <c r="B181">
        <v>4.7190000000000003</v>
      </c>
      <c r="C181" s="176">
        <f t="shared" si="18"/>
        <v>-1.0484378276368174E-2</v>
      </c>
      <c r="D181">
        <v>110.2</v>
      </c>
      <c r="E181" s="176">
        <f t="shared" si="18"/>
        <v>-1.342882721575649E-2</v>
      </c>
      <c r="F181">
        <v>4.7889999999999997</v>
      </c>
      <c r="G181" s="176">
        <f t="shared" si="18"/>
        <v>5.9867660959981731E-3</v>
      </c>
      <c r="H181" s="121">
        <v>1218.424</v>
      </c>
      <c r="I181" s="176">
        <f t="shared" si="19"/>
        <v>-8.0807587414010104E-3</v>
      </c>
      <c r="J181" s="121">
        <v>734.68100000000004</v>
      </c>
      <c r="K181" s="176">
        <f t="shared" si="20"/>
        <v>1.9195687096696765E-4</v>
      </c>
      <c r="L181" s="121">
        <v>1364.2750000000001</v>
      </c>
      <c r="M181" s="176">
        <f t="shared" si="21"/>
        <v>-4.8870329510018922E-3</v>
      </c>
      <c r="N181" s="113">
        <v>51.04</v>
      </c>
      <c r="O181" s="176">
        <f t="shared" si="22"/>
        <v>-1.751684311838313E-2</v>
      </c>
      <c r="P181">
        <v>82.54</v>
      </c>
      <c r="Q181" s="176">
        <f t="shared" si="23"/>
        <v>-1.4800668417283299E-2</v>
      </c>
      <c r="R181">
        <v>245.8</v>
      </c>
      <c r="S181" s="176">
        <f t="shared" si="24"/>
        <v>-1.5342707206665801E-2</v>
      </c>
      <c r="T181">
        <v>209.68</v>
      </c>
      <c r="U181" s="176">
        <f t="shared" si="25"/>
        <v>-3.3643653792976236E-2</v>
      </c>
      <c r="V181" s="121">
        <v>5521.52</v>
      </c>
      <c r="W181" s="176">
        <f t="shared" si="26"/>
        <v>-1.3891022092047175E-2</v>
      </c>
    </row>
    <row r="182" spans="1:23" ht="13" x14ac:dyDescent="0.3">
      <c r="A182" s="1">
        <v>45730</v>
      </c>
      <c r="B182">
        <v>4.8005000000000004</v>
      </c>
      <c r="C182" s="176">
        <f t="shared" si="18"/>
        <v>1.7270608179699116E-2</v>
      </c>
      <c r="D182">
        <v>110</v>
      </c>
      <c r="E182" s="176">
        <f t="shared" si="18"/>
        <v>-1.8148820326679023E-3</v>
      </c>
      <c r="F182">
        <v>4.8784999999999998</v>
      </c>
      <c r="G182" s="176">
        <f t="shared" si="18"/>
        <v>1.8688661515974137E-2</v>
      </c>
      <c r="H182" s="121">
        <v>1238.721</v>
      </c>
      <c r="I182" s="176">
        <f t="shared" si="19"/>
        <v>1.6658404627617338E-2</v>
      </c>
      <c r="J182" s="121">
        <v>742.36599999999999</v>
      </c>
      <c r="K182" s="176">
        <f t="shared" si="20"/>
        <v>1.0460322235092434E-2</v>
      </c>
      <c r="L182" s="121">
        <v>1387.5509999999999</v>
      </c>
      <c r="M182" s="176">
        <f t="shared" si="21"/>
        <v>1.7061076395887807E-2</v>
      </c>
      <c r="N182" s="113">
        <v>52.7</v>
      </c>
      <c r="O182" s="176">
        <f t="shared" si="22"/>
        <v>3.2523510971786906E-2</v>
      </c>
      <c r="P182">
        <v>81.94</v>
      </c>
      <c r="Q182" s="176">
        <f t="shared" si="23"/>
        <v>-7.2692028107585226E-3</v>
      </c>
      <c r="R182">
        <v>248.35</v>
      </c>
      <c r="S182" s="176">
        <f t="shared" si="24"/>
        <v>1.0374288039056073E-2</v>
      </c>
      <c r="T182">
        <v>213.49</v>
      </c>
      <c r="U182" s="176">
        <f t="shared" si="25"/>
        <v>1.8170545593285015E-2</v>
      </c>
      <c r="V182" s="121">
        <v>5638.94</v>
      </c>
      <c r="W182" s="176">
        <f t="shared" si="26"/>
        <v>2.1265883307494883E-2</v>
      </c>
    </row>
    <row r="183" spans="1:23" ht="13" x14ac:dyDescent="0.3">
      <c r="A183" s="1">
        <v>45733</v>
      </c>
      <c r="B183">
        <v>4.83</v>
      </c>
      <c r="C183" s="176">
        <f t="shared" si="18"/>
        <v>6.1451932090406487E-3</v>
      </c>
      <c r="D183">
        <v>111.2</v>
      </c>
      <c r="E183" s="176">
        <f t="shared" si="18"/>
        <v>1.0909090909090934E-2</v>
      </c>
      <c r="F183">
        <v>4.8994999999999997</v>
      </c>
      <c r="G183" s="176">
        <f t="shared" si="18"/>
        <v>4.3046018243312308E-3</v>
      </c>
      <c r="H183" s="121">
        <v>1250.02</v>
      </c>
      <c r="I183" s="176">
        <f t="shared" si="19"/>
        <v>9.1215051654084962E-3</v>
      </c>
      <c r="J183" s="121">
        <v>747.06299999999999</v>
      </c>
      <c r="K183" s="176">
        <f t="shared" si="20"/>
        <v>6.3270677805826276E-3</v>
      </c>
      <c r="L183" s="121">
        <v>1397.405</v>
      </c>
      <c r="M183" s="176">
        <f t="shared" si="21"/>
        <v>7.1017209457526547E-3</v>
      </c>
      <c r="N183" s="113">
        <v>53.63</v>
      </c>
      <c r="O183" s="176">
        <f t="shared" si="22"/>
        <v>1.7647058823529405E-2</v>
      </c>
      <c r="P183">
        <v>83.86</v>
      </c>
      <c r="Q183" s="176">
        <f t="shared" si="23"/>
        <v>2.3431779350744468E-2</v>
      </c>
      <c r="R183">
        <v>252.97</v>
      </c>
      <c r="S183" s="176">
        <f t="shared" si="24"/>
        <v>1.8602778337024381E-2</v>
      </c>
      <c r="T183">
        <v>214</v>
      </c>
      <c r="U183" s="176">
        <f t="shared" si="25"/>
        <v>2.3888706730994E-3</v>
      </c>
      <c r="V183" s="121">
        <v>5675.12</v>
      </c>
      <c r="W183" s="176">
        <f t="shared" si="26"/>
        <v>6.4160994796894971E-3</v>
      </c>
    </row>
    <row r="184" spans="1:23" ht="13" x14ac:dyDescent="0.3">
      <c r="A184" s="1">
        <v>45734</v>
      </c>
      <c r="B184">
        <v>4.9390000000000001</v>
      </c>
      <c r="C184" s="176">
        <f t="shared" si="18"/>
        <v>2.2567287784679087E-2</v>
      </c>
      <c r="D184">
        <v>112.6</v>
      </c>
      <c r="E184" s="176">
        <f t="shared" si="18"/>
        <v>1.258992805755388E-2</v>
      </c>
      <c r="F184">
        <v>4.9880000000000004</v>
      </c>
      <c r="G184" s="176">
        <f t="shared" si="18"/>
        <v>1.8063067659965445E-2</v>
      </c>
      <c r="H184" s="121">
        <v>1265.155</v>
      </c>
      <c r="I184" s="176">
        <f t="shared" si="19"/>
        <v>1.2107806275099591E-2</v>
      </c>
      <c r="J184" s="121">
        <v>751.33600000000001</v>
      </c>
      <c r="K184" s="176">
        <f t="shared" si="20"/>
        <v>5.7197318030742048E-3</v>
      </c>
      <c r="L184" s="121">
        <v>1411.1179999999999</v>
      </c>
      <c r="M184" s="176">
        <f t="shared" si="21"/>
        <v>9.8131894475831736E-3</v>
      </c>
      <c r="N184" s="113">
        <v>54.99</v>
      </c>
      <c r="O184" s="176">
        <f t="shared" si="22"/>
        <v>2.5358940891292175E-2</v>
      </c>
      <c r="P184">
        <v>84.98</v>
      </c>
      <c r="Q184" s="176">
        <f t="shared" si="23"/>
        <v>1.3355592654424094E-2</v>
      </c>
      <c r="R184">
        <v>246.95</v>
      </c>
      <c r="S184" s="176">
        <f t="shared" si="24"/>
        <v>-2.3797288215994031E-2</v>
      </c>
      <c r="T184">
        <v>212.69</v>
      </c>
      <c r="U184" s="176">
        <f t="shared" si="25"/>
        <v>-6.1214953271028147E-3</v>
      </c>
      <c r="V184" s="121">
        <v>5614.66</v>
      </c>
      <c r="W184" s="176">
        <f t="shared" si="26"/>
        <v>-1.0653519220738952E-2</v>
      </c>
    </row>
    <row r="185" spans="1:23" ht="13" x14ac:dyDescent="0.3">
      <c r="A185" s="1">
        <v>45735</v>
      </c>
      <c r="B185">
        <v>4.9480000000000004</v>
      </c>
      <c r="C185" s="176">
        <f t="shared" si="18"/>
        <v>1.8222312208949871E-3</v>
      </c>
      <c r="D185">
        <v>109.2</v>
      </c>
      <c r="E185" s="176">
        <f t="shared" si="18"/>
        <v>-3.0195381882770798E-2</v>
      </c>
      <c r="F185">
        <v>4.9290000000000003</v>
      </c>
      <c r="G185" s="176">
        <f t="shared" si="18"/>
        <v>-1.1828388131515669E-2</v>
      </c>
      <c r="H185" s="121">
        <v>1271.252</v>
      </c>
      <c r="I185" s="176">
        <f t="shared" si="19"/>
        <v>4.819172354375535E-3</v>
      </c>
      <c r="J185" s="121">
        <v>748.03099999999995</v>
      </c>
      <c r="K185" s="176">
        <f t="shared" si="20"/>
        <v>-4.3988308825879015E-3</v>
      </c>
      <c r="L185" s="121">
        <v>1405.4860000000001</v>
      </c>
      <c r="M185" s="176">
        <f t="shared" si="21"/>
        <v>-3.9911616179510393E-3</v>
      </c>
      <c r="N185" s="113">
        <v>54.95</v>
      </c>
      <c r="O185" s="176">
        <f t="shared" si="22"/>
        <v>-7.2740498272411613E-4</v>
      </c>
      <c r="P185">
        <v>82.92</v>
      </c>
      <c r="Q185" s="176">
        <f t="shared" si="23"/>
        <v>-2.4240997881854579E-2</v>
      </c>
      <c r="R185">
        <v>252.29</v>
      </c>
      <c r="S185" s="176">
        <f t="shared" si="24"/>
        <v>2.1623810487953043E-2</v>
      </c>
      <c r="T185">
        <v>215.24</v>
      </c>
      <c r="U185" s="176">
        <f t="shared" si="25"/>
        <v>1.1989280173021822E-2</v>
      </c>
      <c r="V185" s="121">
        <v>5675.29</v>
      </c>
      <c r="W185" s="176">
        <f t="shared" si="26"/>
        <v>1.0798516740105386E-2</v>
      </c>
    </row>
    <row r="186" spans="1:23" ht="13" x14ac:dyDescent="0.3">
      <c r="A186" s="1">
        <v>45736</v>
      </c>
      <c r="B186">
        <v>4.8040000000000003</v>
      </c>
      <c r="C186" s="176">
        <f t="shared" si="18"/>
        <v>-2.9102667744543273E-2</v>
      </c>
      <c r="D186">
        <v>104.9</v>
      </c>
      <c r="E186" s="176">
        <f t="shared" si="18"/>
        <v>-3.9377289377289348E-2</v>
      </c>
      <c r="F186">
        <v>4.9385000000000003</v>
      </c>
      <c r="G186" s="176">
        <f t="shared" si="18"/>
        <v>1.927368634611496E-3</v>
      </c>
      <c r="H186" s="121">
        <v>1255.615</v>
      </c>
      <c r="I186" s="176">
        <f t="shared" si="19"/>
        <v>-1.2300472290309037E-2</v>
      </c>
      <c r="J186" s="121">
        <v>745.601</v>
      </c>
      <c r="K186" s="176">
        <f t="shared" si="20"/>
        <v>-3.2485284700767081E-3</v>
      </c>
      <c r="L186" s="121">
        <v>1389.8050000000001</v>
      </c>
      <c r="M186" s="176">
        <f t="shared" si="21"/>
        <v>-1.1156994804644115E-2</v>
      </c>
      <c r="N186" s="113">
        <v>53.41</v>
      </c>
      <c r="O186" s="176">
        <f t="shared" si="22"/>
        <v>-2.8025477707006481E-2</v>
      </c>
      <c r="P186">
        <v>80.459999999999994</v>
      </c>
      <c r="Q186" s="176">
        <f t="shared" si="23"/>
        <v>-2.9667149059334392E-2</v>
      </c>
      <c r="R186">
        <v>243.32</v>
      </c>
      <c r="S186" s="176">
        <f t="shared" si="24"/>
        <v>-3.555432240675413E-2</v>
      </c>
      <c r="T186">
        <v>214.1</v>
      </c>
      <c r="U186" s="176">
        <f t="shared" si="25"/>
        <v>-5.2964133060770056E-3</v>
      </c>
      <c r="V186" s="121">
        <v>5662.89</v>
      </c>
      <c r="W186" s="176">
        <f t="shared" si="26"/>
        <v>-2.1849103746239638E-3</v>
      </c>
    </row>
    <row r="187" spans="1:23" ht="13" x14ac:dyDescent="0.3">
      <c r="A187" s="1">
        <v>45737</v>
      </c>
      <c r="B187">
        <v>4.8274999999999997</v>
      </c>
      <c r="C187" s="176">
        <f t="shared" si="18"/>
        <v>4.8917568692754803E-3</v>
      </c>
      <c r="D187">
        <v>102.8</v>
      </c>
      <c r="E187" s="176">
        <f t="shared" si="18"/>
        <v>-2.0019065776930491E-2</v>
      </c>
      <c r="F187">
        <v>4.9340000000000002</v>
      </c>
      <c r="G187" s="176">
        <f t="shared" si="18"/>
        <v>-9.1120785663666506E-4</v>
      </c>
      <c r="H187" s="121">
        <v>1251.3030000000001</v>
      </c>
      <c r="I187" s="176">
        <f t="shared" si="19"/>
        <v>-3.4341736917764586E-3</v>
      </c>
      <c r="J187" s="121">
        <v>728.33500000000004</v>
      </c>
      <c r="K187" s="176">
        <f t="shared" si="20"/>
        <v>-2.3157157782781893E-2</v>
      </c>
      <c r="L187" s="121">
        <v>1383.375</v>
      </c>
      <c r="M187" s="176">
        <f t="shared" si="21"/>
        <v>-4.6265483287224202E-3</v>
      </c>
      <c r="N187" s="113">
        <v>53.31</v>
      </c>
      <c r="O187" s="176">
        <f t="shared" si="22"/>
        <v>-1.8723085564499966E-3</v>
      </c>
      <c r="P187">
        <v>79.44</v>
      </c>
      <c r="Q187" s="176">
        <f t="shared" si="23"/>
        <v>-1.2677106636838131E-2</v>
      </c>
      <c r="R187">
        <v>243.87</v>
      </c>
      <c r="S187" s="176">
        <f t="shared" si="24"/>
        <v>2.2603978300181301E-3</v>
      </c>
      <c r="T187">
        <v>218.27</v>
      </c>
      <c r="U187" s="176">
        <f t="shared" si="25"/>
        <v>1.9476879962634357E-2</v>
      </c>
      <c r="V187" s="121">
        <v>5667.56</v>
      </c>
      <c r="W187" s="176">
        <f t="shared" si="26"/>
        <v>8.2466726353506298E-4</v>
      </c>
    </row>
    <row r="188" spans="1:23" ht="13" x14ac:dyDescent="0.3">
      <c r="A188" s="1">
        <v>45740</v>
      </c>
      <c r="B188">
        <v>4.8334999999999999</v>
      </c>
      <c r="C188" s="176">
        <f t="shared" si="18"/>
        <v>1.2428793371310673E-3</v>
      </c>
      <c r="D188">
        <v>104.5</v>
      </c>
      <c r="E188" s="176">
        <f t="shared" si="18"/>
        <v>1.6536964980544775E-2</v>
      </c>
      <c r="F188">
        <v>4.9470000000000001</v>
      </c>
      <c r="G188" s="176">
        <f t="shared" si="18"/>
        <v>2.63477908390756E-3</v>
      </c>
      <c r="H188" s="121">
        <v>1247.8620000000001</v>
      </c>
      <c r="I188" s="176">
        <f t="shared" si="19"/>
        <v>-2.7499334693515723E-3</v>
      </c>
      <c r="J188" s="121">
        <v>725.62699999999995</v>
      </c>
      <c r="K188" s="176">
        <f t="shared" si="20"/>
        <v>-3.7180692950360529E-3</v>
      </c>
      <c r="L188" s="121">
        <v>1380.703</v>
      </c>
      <c r="M188" s="176">
        <f t="shared" si="21"/>
        <v>-1.9315080871058284E-3</v>
      </c>
      <c r="N188" s="113">
        <v>53.52</v>
      </c>
      <c r="O188" s="176">
        <f t="shared" si="22"/>
        <v>3.939223410241997E-3</v>
      </c>
      <c r="P188">
        <v>79.56</v>
      </c>
      <c r="Q188" s="176">
        <f t="shared" si="23"/>
        <v>1.5105740181269455E-3</v>
      </c>
      <c r="R188">
        <v>248.45</v>
      </c>
      <c r="S188" s="176">
        <f t="shared" si="24"/>
        <v>1.8780497806208159E-2</v>
      </c>
      <c r="T188">
        <v>220.73</v>
      </c>
      <c r="U188" s="176">
        <f t="shared" si="25"/>
        <v>1.1270444861868234E-2</v>
      </c>
      <c r="V188" s="121">
        <v>5767.57</v>
      </c>
      <c r="W188" s="176">
        <f t="shared" si="26"/>
        <v>1.7646041682840466E-2</v>
      </c>
    </row>
    <row r="189" spans="1:23" ht="13" x14ac:dyDescent="0.3">
      <c r="A189" s="1">
        <v>45741</v>
      </c>
      <c r="B189">
        <v>4.9400000000000004</v>
      </c>
      <c r="C189" s="176">
        <f t="shared" si="18"/>
        <v>2.2033722975069926E-2</v>
      </c>
      <c r="D189">
        <v>105</v>
      </c>
      <c r="E189" s="176">
        <f t="shared" si="18"/>
        <v>4.7846889952153108E-3</v>
      </c>
      <c r="F189">
        <v>4.9595000000000002</v>
      </c>
      <c r="G189" s="176">
        <f t="shared" si="18"/>
        <v>2.5267839094401004E-3</v>
      </c>
      <c r="H189" s="121">
        <v>1261.297</v>
      </c>
      <c r="I189" s="176">
        <f t="shared" si="19"/>
        <v>1.0766414876003872E-2</v>
      </c>
      <c r="J189" s="121">
        <v>728.19500000000005</v>
      </c>
      <c r="K189" s="176">
        <f t="shared" si="20"/>
        <v>3.5390083334827637E-3</v>
      </c>
      <c r="L189" s="121">
        <v>1394.223</v>
      </c>
      <c r="M189" s="176">
        <f t="shared" si="21"/>
        <v>9.7921131481571218E-3</v>
      </c>
      <c r="N189" s="113">
        <v>55.28</v>
      </c>
      <c r="O189" s="176">
        <f t="shared" si="22"/>
        <v>3.2884902840059752E-2</v>
      </c>
      <c r="P189">
        <v>81.14</v>
      </c>
      <c r="Q189" s="176">
        <f t="shared" si="23"/>
        <v>1.9859225741578661E-2</v>
      </c>
      <c r="R189">
        <v>249.9</v>
      </c>
      <c r="S189" s="176">
        <f t="shared" si="24"/>
        <v>5.8361843429262112E-3</v>
      </c>
      <c r="T189">
        <v>223.75</v>
      </c>
      <c r="U189" s="176">
        <f t="shared" si="25"/>
        <v>1.3681873782449193E-2</v>
      </c>
      <c r="V189" s="121">
        <v>5776.65</v>
      </c>
      <c r="W189" s="176">
        <f t="shared" si="26"/>
        <v>1.5743198608772721E-3</v>
      </c>
    </row>
    <row r="190" spans="1:23" ht="13" x14ac:dyDescent="0.3">
      <c r="A190" s="1">
        <v>45742</v>
      </c>
      <c r="B190">
        <v>4.9020000000000001</v>
      </c>
      <c r="C190" s="176">
        <f t="shared" si="18"/>
        <v>-7.6923076923077439E-3</v>
      </c>
      <c r="D190">
        <v>102</v>
      </c>
      <c r="E190" s="176">
        <f t="shared" si="18"/>
        <v>-2.8571428571428571E-2</v>
      </c>
      <c r="F190">
        <v>4.9279999999999999</v>
      </c>
      <c r="G190" s="176">
        <f t="shared" si="18"/>
        <v>-6.3514467184192566E-3</v>
      </c>
      <c r="H190" s="121">
        <v>1251.4659999999999</v>
      </c>
      <c r="I190" s="176">
        <f t="shared" si="19"/>
        <v>-7.7943577127354861E-3</v>
      </c>
      <c r="J190" s="121">
        <v>722.34400000000005</v>
      </c>
      <c r="K190" s="176">
        <f t="shared" si="20"/>
        <v>-8.0349356971690256E-3</v>
      </c>
      <c r="L190" s="121">
        <v>1377.989</v>
      </c>
      <c r="M190" s="176">
        <f t="shared" si="21"/>
        <v>-1.1643761435580911E-2</v>
      </c>
      <c r="N190" s="113">
        <v>55.02</v>
      </c>
      <c r="O190" s="176">
        <f t="shared" si="22"/>
        <v>-4.7033285094066207E-3</v>
      </c>
      <c r="P190">
        <v>78.680000000000007</v>
      </c>
      <c r="Q190" s="176">
        <f t="shared" si="23"/>
        <v>-3.0317968942568323E-2</v>
      </c>
      <c r="R190">
        <v>250.34</v>
      </c>
      <c r="S190" s="176">
        <f t="shared" si="24"/>
        <v>1.7607042817126758E-3</v>
      </c>
      <c r="T190">
        <v>221.53</v>
      </c>
      <c r="U190" s="176">
        <f t="shared" si="25"/>
        <v>-9.9217877094972019E-3</v>
      </c>
      <c r="V190" s="121">
        <v>5712.2</v>
      </c>
      <c r="W190" s="176">
        <f t="shared" si="26"/>
        <v>-1.1156985450044545E-2</v>
      </c>
    </row>
    <row r="191" spans="1:23" ht="13" x14ac:dyDescent="0.3">
      <c r="A191" s="1">
        <v>45743</v>
      </c>
      <c r="B191">
        <v>4.9169999999999998</v>
      </c>
      <c r="C191" s="176">
        <f t="shared" si="18"/>
        <v>3.0599755201957731E-3</v>
      </c>
      <c r="D191">
        <v>102.2</v>
      </c>
      <c r="E191" s="176">
        <f t="shared" si="18"/>
        <v>1.9607843137255179E-3</v>
      </c>
      <c r="F191">
        <v>4.8384999999999998</v>
      </c>
      <c r="G191" s="176">
        <f t="shared" si="18"/>
        <v>-1.8161525974026E-2</v>
      </c>
      <c r="H191" s="121">
        <v>1254.2370000000001</v>
      </c>
      <c r="I191" s="176">
        <f t="shared" si="19"/>
        <v>2.2142031825077035E-3</v>
      </c>
      <c r="J191" s="121">
        <v>716.48500000000001</v>
      </c>
      <c r="K191" s="176">
        <f t="shared" si="20"/>
        <v>-8.111093883246814E-3</v>
      </c>
      <c r="L191" s="121">
        <v>1368.9780000000001</v>
      </c>
      <c r="M191" s="176">
        <f t="shared" si="21"/>
        <v>-6.5392394278909098E-3</v>
      </c>
      <c r="N191" s="113">
        <v>54.55</v>
      </c>
      <c r="O191" s="176">
        <f t="shared" si="22"/>
        <v>-8.5423482370048341E-3</v>
      </c>
      <c r="P191">
        <v>77.42</v>
      </c>
      <c r="Q191" s="176">
        <f t="shared" si="23"/>
        <v>-1.6014234875444903E-2</v>
      </c>
      <c r="R191">
        <v>246.21</v>
      </c>
      <c r="S191" s="176">
        <f t="shared" si="24"/>
        <v>-1.6497563313893088E-2</v>
      </c>
      <c r="T191">
        <v>223.85</v>
      </c>
      <c r="U191" s="176">
        <f t="shared" si="25"/>
        <v>1.0472622218209693E-2</v>
      </c>
      <c r="V191" s="121">
        <v>5693.31</v>
      </c>
      <c r="W191" s="176">
        <f t="shared" si="26"/>
        <v>-3.3069570393192498E-3</v>
      </c>
    </row>
    <row r="192" spans="1:23" ht="13" x14ac:dyDescent="0.3">
      <c r="A192" s="1">
        <v>45744</v>
      </c>
      <c r="B192">
        <v>4.8220000000000001</v>
      </c>
      <c r="C192" s="176">
        <f t="shared" si="18"/>
        <v>-1.9320724018710544E-2</v>
      </c>
      <c r="D192">
        <v>99.75</v>
      </c>
      <c r="E192" s="176">
        <f t="shared" si="18"/>
        <v>-2.3972602739726054E-2</v>
      </c>
      <c r="F192">
        <v>4.8819999999999997</v>
      </c>
      <c r="G192" s="176">
        <f t="shared" si="18"/>
        <v>8.9903895835485945E-3</v>
      </c>
      <c r="H192" s="121">
        <v>1244.336</v>
      </c>
      <c r="I192" s="176">
        <f t="shared" si="19"/>
        <v>-7.8940423540368107E-3</v>
      </c>
      <c r="J192" s="121">
        <v>714.06899999999996</v>
      </c>
      <c r="K192" s="176">
        <f t="shared" si="20"/>
        <v>-3.3720175579391803E-3</v>
      </c>
      <c r="L192" s="121">
        <v>1355.509</v>
      </c>
      <c r="M192" s="176">
        <f t="shared" si="21"/>
        <v>-9.8387264075829196E-3</v>
      </c>
      <c r="N192" s="113">
        <v>53.2</v>
      </c>
      <c r="O192" s="176">
        <f t="shared" si="22"/>
        <v>-2.4747937671860575E-2</v>
      </c>
      <c r="P192">
        <v>76.2</v>
      </c>
      <c r="Q192" s="176">
        <f t="shared" si="23"/>
        <v>-1.5758202014983194E-2</v>
      </c>
      <c r="R192">
        <v>244</v>
      </c>
      <c r="S192" s="176">
        <f t="shared" si="24"/>
        <v>-8.9760773323585875E-3</v>
      </c>
      <c r="T192">
        <v>217.9</v>
      </c>
      <c r="U192" s="176">
        <f t="shared" si="25"/>
        <v>-2.6580299307571983E-2</v>
      </c>
      <c r="V192" s="121">
        <v>5580.94</v>
      </c>
      <c r="W192" s="176">
        <f t="shared" si="26"/>
        <v>-1.973720032810453E-2</v>
      </c>
    </row>
    <row r="193" spans="1:23" ht="13" x14ac:dyDescent="0.3">
      <c r="A193" s="1">
        <v>45747</v>
      </c>
      <c r="B193">
        <v>4.734</v>
      </c>
      <c r="C193" s="176">
        <f t="shared" si="18"/>
        <v>-1.8249688925756964E-2</v>
      </c>
      <c r="D193">
        <v>95.95</v>
      </c>
      <c r="E193" s="176">
        <f t="shared" si="18"/>
        <v>-3.8095238095238064E-2</v>
      </c>
      <c r="F193">
        <v>4.84</v>
      </c>
      <c r="G193" s="176">
        <f t="shared" si="18"/>
        <v>-8.6030315444489587E-3</v>
      </c>
      <c r="H193" s="121">
        <v>1223.664</v>
      </c>
      <c r="I193" s="176">
        <f t="shared" si="19"/>
        <v>-1.6612876264931679E-2</v>
      </c>
      <c r="J193" s="121">
        <v>703.18499999999995</v>
      </c>
      <c r="K193" s="176">
        <f t="shared" si="20"/>
        <v>-1.5242224490910564E-2</v>
      </c>
      <c r="L193" s="121">
        <v>1338.2</v>
      </c>
      <c r="M193" s="176">
        <f t="shared" si="21"/>
        <v>-1.2769372980924485E-2</v>
      </c>
      <c r="N193" s="113">
        <v>51.53</v>
      </c>
      <c r="O193" s="176">
        <f t="shared" si="22"/>
        <v>-3.1390977443609053E-2</v>
      </c>
      <c r="P193">
        <v>74.239999999999995</v>
      </c>
      <c r="Q193" s="176">
        <f t="shared" si="23"/>
        <v>-2.5721784776902991E-2</v>
      </c>
      <c r="R193">
        <v>248.66</v>
      </c>
      <c r="S193" s="176">
        <f t="shared" si="24"/>
        <v>1.9098360655737692E-2</v>
      </c>
      <c r="T193">
        <v>222.13</v>
      </c>
      <c r="U193" s="176">
        <f t="shared" si="25"/>
        <v>1.9412574575493297E-2</v>
      </c>
      <c r="V193" s="121">
        <v>5611.85</v>
      </c>
      <c r="W193" s="176">
        <f t="shared" si="26"/>
        <v>5.5384935154294381E-3</v>
      </c>
    </row>
    <row r="194" spans="1:23" ht="13" x14ac:dyDescent="0.3">
      <c r="A194" s="1">
        <v>45748</v>
      </c>
      <c r="B194">
        <v>4.7910000000000004</v>
      </c>
      <c r="C194" s="176">
        <f t="shared" si="18"/>
        <v>1.2040557667934175E-2</v>
      </c>
      <c r="D194">
        <v>96.8</v>
      </c>
      <c r="E194" s="176">
        <f t="shared" si="18"/>
        <v>8.8587806149035362E-3</v>
      </c>
      <c r="F194">
        <v>4.9995000000000003</v>
      </c>
      <c r="G194" s="176">
        <f t="shared" si="18"/>
        <v>3.2954545454545542E-2</v>
      </c>
      <c r="H194" s="121">
        <v>1240.492</v>
      </c>
      <c r="I194" s="176">
        <f t="shared" si="19"/>
        <v>1.3752141110631656E-2</v>
      </c>
      <c r="J194" s="121">
        <v>710.97799999999995</v>
      </c>
      <c r="K194" s="176">
        <f t="shared" si="20"/>
        <v>1.1082432076907225E-2</v>
      </c>
      <c r="L194" s="121">
        <v>1359.0419999999999</v>
      </c>
      <c r="M194" s="176">
        <f t="shared" si="21"/>
        <v>1.5574652518308078E-2</v>
      </c>
      <c r="N194" s="113">
        <v>52.67</v>
      </c>
      <c r="O194" s="176">
        <f t="shared" si="22"/>
        <v>2.2123035125169815E-2</v>
      </c>
      <c r="P194">
        <v>73.7</v>
      </c>
      <c r="Q194" s="176">
        <f t="shared" si="23"/>
        <v>-7.2737068965516172E-3</v>
      </c>
      <c r="R194">
        <v>250.34</v>
      </c>
      <c r="S194" s="176">
        <f t="shared" si="24"/>
        <v>6.7562133033057465E-3</v>
      </c>
      <c r="T194">
        <v>223.19</v>
      </c>
      <c r="U194" s="176">
        <f t="shared" si="25"/>
        <v>4.7719803718543298E-3</v>
      </c>
      <c r="V194" s="121">
        <v>5633.07</v>
      </c>
      <c r="W194" s="176">
        <f t="shared" si="26"/>
        <v>3.781284246727789E-3</v>
      </c>
    </row>
    <row r="195" spans="1:23" ht="13" x14ac:dyDescent="0.3">
      <c r="A195" s="1">
        <v>45749</v>
      </c>
      <c r="B195">
        <v>4.7885</v>
      </c>
      <c r="C195" s="176">
        <f t="shared" si="18"/>
        <v>-5.2181173032777933E-4</v>
      </c>
      <c r="D195">
        <v>96.55</v>
      </c>
      <c r="E195" s="176">
        <f t="shared" si="18"/>
        <v>-2.5826446280991736E-3</v>
      </c>
      <c r="F195">
        <v>4.96</v>
      </c>
      <c r="G195" s="176">
        <f>(F195-F194)/F194</f>
        <v>-7.9007900790079629E-3</v>
      </c>
      <c r="H195" s="121">
        <v>1237.3710000000001</v>
      </c>
      <c r="I195" s="176">
        <f t="shared" si="19"/>
        <v>-2.5159372249074297E-3</v>
      </c>
      <c r="J195" s="121">
        <v>704.49300000000005</v>
      </c>
      <c r="K195" s="176">
        <f t="shared" si="20"/>
        <v>-9.1212386318562603E-3</v>
      </c>
      <c r="L195" s="121">
        <v>1352.414</v>
      </c>
      <c r="M195" s="176">
        <f t="shared" si="21"/>
        <v>-4.8769648031480482E-3</v>
      </c>
      <c r="N195" s="113">
        <v>52.14</v>
      </c>
      <c r="O195" s="176">
        <f t="shared" si="22"/>
        <v>-1.0062654262388478E-2</v>
      </c>
      <c r="P195">
        <v>74.02</v>
      </c>
      <c r="Q195" s="176">
        <f t="shared" si="23"/>
        <v>4.341926729986339E-3</v>
      </c>
      <c r="R195">
        <v>249.98</v>
      </c>
      <c r="S195" s="176">
        <f t="shared" si="24"/>
        <v>-1.4380442598067175E-3</v>
      </c>
      <c r="T195">
        <v>223.89</v>
      </c>
      <c r="U195" s="176">
        <f t="shared" si="25"/>
        <v>3.1363412339262004E-3</v>
      </c>
      <c r="V195" s="121">
        <v>5670.97</v>
      </c>
      <c r="W195" s="176">
        <f t="shared" si="26"/>
        <v>6.728125160880399E-3</v>
      </c>
    </row>
    <row r="196" spans="1:23" ht="13" x14ac:dyDescent="0.3">
      <c r="A196" s="1">
        <v>45750</v>
      </c>
      <c r="B196">
        <v>4.4550000000000001</v>
      </c>
      <c r="C196" s="176">
        <f t="shared" ref="C196:G259" si="27">(B196-B195)/B195</f>
        <v>-6.9646026939542638E-2</v>
      </c>
      <c r="D196">
        <v>92.75</v>
      </c>
      <c r="E196" s="176">
        <f t="shared" si="27"/>
        <v>-3.9357845675815614E-2</v>
      </c>
      <c r="F196">
        <v>4.5670000000000002</v>
      </c>
      <c r="G196" s="176">
        <f t="shared" si="27"/>
        <v>-7.9233870967741898E-2</v>
      </c>
      <c r="H196" s="121">
        <v>1194.9960000000001</v>
      </c>
      <c r="I196" s="176">
        <f t="shared" ref="I196:I259" si="28">(H196-H195)/H195</f>
        <v>-3.4245994127872721E-2</v>
      </c>
      <c r="J196" s="121">
        <v>685.28300000000002</v>
      </c>
      <c r="K196" s="176">
        <f t="shared" ref="K196:K259" si="29">(J196-J195)/J195</f>
        <v>-2.7267836586027164E-2</v>
      </c>
      <c r="L196" s="121">
        <v>1312.82</v>
      </c>
      <c r="M196" s="176">
        <f t="shared" ref="M196:M259" si="30">(L196-L195)/L195</f>
        <v>-2.9276538101498543E-2</v>
      </c>
      <c r="N196" s="113">
        <v>48.51</v>
      </c>
      <c r="O196" s="176">
        <f t="shared" ref="O196:O259" si="31">(N196-N195)/N195</f>
        <v>-6.9620253164557014E-2</v>
      </c>
      <c r="P196">
        <v>71.400000000000006</v>
      </c>
      <c r="Q196" s="176">
        <f t="shared" ref="Q196:Q259" si="32">(P196-P195)/P195</f>
        <v>-3.5395838962442451E-2</v>
      </c>
      <c r="R196">
        <v>243.49</v>
      </c>
      <c r="S196" s="176">
        <f t="shared" ref="S196:S259" si="33">(R196-R195)/R195</f>
        <v>-2.5962076966157217E-2</v>
      </c>
      <c r="T196">
        <v>203.19</v>
      </c>
      <c r="U196" s="176">
        <f t="shared" ref="U196:U259" si="34">(T196-T195)/T195</f>
        <v>-9.2456116843092545E-2</v>
      </c>
      <c r="V196" s="121">
        <v>5396.52</v>
      </c>
      <c r="W196" s="176">
        <f t="shared" ref="W196:W259" si="35">(V196-V195)/V195</f>
        <v>-4.8395600752604899E-2</v>
      </c>
    </row>
    <row r="197" spans="1:23" ht="13" x14ac:dyDescent="0.3">
      <c r="A197" s="1">
        <v>45751</v>
      </c>
      <c r="B197">
        <v>4.1295000000000002</v>
      </c>
      <c r="C197" s="176">
        <f t="shared" si="27"/>
        <v>-7.3063973063973039E-2</v>
      </c>
      <c r="D197">
        <v>90.25</v>
      </c>
      <c r="E197" s="176">
        <f t="shared" si="27"/>
        <v>-2.6954177897574125E-2</v>
      </c>
      <c r="F197">
        <v>4.4435000000000002</v>
      </c>
      <c r="G197" s="176">
        <f t="shared" si="27"/>
        <v>-2.7041821764834668E-2</v>
      </c>
      <c r="H197" s="121">
        <v>1119.5989999999999</v>
      </c>
      <c r="I197" s="176">
        <f t="shared" si="28"/>
        <v>-6.3093935042460525E-2</v>
      </c>
      <c r="J197" s="121">
        <v>657.45600000000002</v>
      </c>
      <c r="K197" s="176">
        <f t="shared" si="29"/>
        <v>-4.0606581514498384E-2</v>
      </c>
      <c r="L197" s="121">
        <v>1250.5160000000001</v>
      </c>
      <c r="M197" s="176">
        <f t="shared" si="30"/>
        <v>-4.7458143538337216E-2</v>
      </c>
      <c r="N197" s="113">
        <v>43.865000000000002</v>
      </c>
      <c r="O197" s="176">
        <f t="shared" si="31"/>
        <v>-9.575345289630996E-2</v>
      </c>
      <c r="P197">
        <v>67.819999999999993</v>
      </c>
      <c r="Q197" s="176">
        <f t="shared" si="32"/>
        <v>-5.0140056022409132E-2</v>
      </c>
      <c r="R197">
        <v>227.48</v>
      </c>
      <c r="S197" s="176">
        <f t="shared" si="33"/>
        <v>-6.5752186948129357E-2</v>
      </c>
      <c r="T197">
        <v>188.38</v>
      </c>
      <c r="U197" s="176">
        <f t="shared" si="34"/>
        <v>-7.2887445248289787E-2</v>
      </c>
      <c r="V197" s="121">
        <v>5074.08</v>
      </c>
      <c r="W197" s="176">
        <f t="shared" si="35"/>
        <v>-5.9749616419470415E-2</v>
      </c>
    </row>
    <row r="198" spans="1:23" ht="13" x14ac:dyDescent="0.3">
      <c r="A198" s="1">
        <v>45754</v>
      </c>
      <c r="B198">
        <v>3.9</v>
      </c>
      <c r="C198" s="176">
        <f t="shared" si="27"/>
        <v>-5.557573556120602E-2</v>
      </c>
      <c r="D198">
        <v>89.95</v>
      </c>
      <c r="E198" s="176">
        <f t="shared" si="27"/>
        <v>-3.3240997229916584E-3</v>
      </c>
      <c r="F198">
        <v>4.2460000000000004</v>
      </c>
      <c r="G198" s="176">
        <f t="shared" si="27"/>
        <v>-4.4446944975807312E-2</v>
      </c>
      <c r="H198" s="121">
        <v>1059.4110000000001</v>
      </c>
      <c r="I198" s="176">
        <f t="shared" si="28"/>
        <v>-5.3758533189114922E-2</v>
      </c>
      <c r="J198" s="121">
        <v>627.67600000000004</v>
      </c>
      <c r="K198" s="176">
        <f t="shared" si="29"/>
        <v>-4.5295806867683877E-2</v>
      </c>
      <c r="L198" s="121">
        <v>1201.384</v>
      </c>
      <c r="M198" s="176">
        <f t="shared" si="30"/>
        <v>-3.9289381343381502E-2</v>
      </c>
      <c r="N198" s="113">
        <v>42.65</v>
      </c>
      <c r="O198" s="176">
        <f t="shared" si="31"/>
        <v>-2.7698620768266347E-2</v>
      </c>
      <c r="P198">
        <v>68.3</v>
      </c>
      <c r="Q198" s="176">
        <f t="shared" si="32"/>
        <v>7.0775582424064294E-3</v>
      </c>
      <c r="R198">
        <v>225.78</v>
      </c>
      <c r="S198" s="176">
        <f t="shared" si="33"/>
        <v>-7.4731844557762821E-3</v>
      </c>
      <c r="T198">
        <v>181.46</v>
      </c>
      <c r="U198" s="176">
        <f t="shared" si="34"/>
        <v>-3.6734260537211953E-2</v>
      </c>
      <c r="V198" s="121">
        <v>5062.25</v>
      </c>
      <c r="W198" s="176">
        <f t="shared" si="35"/>
        <v>-2.331457131144942E-3</v>
      </c>
    </row>
    <row r="199" spans="1:23" ht="13" x14ac:dyDescent="0.3">
      <c r="A199" s="1">
        <v>45755</v>
      </c>
      <c r="B199">
        <v>3.9950000000000001</v>
      </c>
      <c r="C199" s="176">
        <f t="shared" si="27"/>
        <v>2.4358974358974411E-2</v>
      </c>
      <c r="D199">
        <v>85.95</v>
      </c>
      <c r="E199" s="176">
        <f t="shared" si="27"/>
        <v>-4.4469149527515288E-2</v>
      </c>
      <c r="F199">
        <v>4.3730000000000002</v>
      </c>
      <c r="G199" s="176">
        <f t="shared" si="27"/>
        <v>2.9910504003768199E-2</v>
      </c>
      <c r="H199" s="121">
        <v>1084.883</v>
      </c>
      <c r="I199" s="176">
        <f t="shared" si="28"/>
        <v>2.4043548726603723E-2</v>
      </c>
      <c r="J199" s="121">
        <v>639.16300000000001</v>
      </c>
      <c r="K199" s="176">
        <f t="shared" si="29"/>
        <v>1.8300843110139572E-2</v>
      </c>
      <c r="L199" s="121">
        <v>1231.2170000000001</v>
      </c>
      <c r="M199" s="176">
        <f t="shared" si="30"/>
        <v>2.4832193536787641E-2</v>
      </c>
      <c r="N199" s="113">
        <v>43.594999999999999</v>
      </c>
      <c r="O199" s="176">
        <f t="shared" si="31"/>
        <v>2.215709261430247E-2</v>
      </c>
      <c r="P199">
        <v>63.5</v>
      </c>
      <c r="Q199" s="176">
        <f t="shared" si="32"/>
        <v>-7.0278184480234221E-2</v>
      </c>
      <c r="R199">
        <v>221.03</v>
      </c>
      <c r="S199" s="176">
        <f t="shared" si="33"/>
        <v>-2.103817875808309E-2</v>
      </c>
      <c r="T199">
        <v>172.42</v>
      </c>
      <c r="U199" s="176">
        <f t="shared" si="34"/>
        <v>-4.9818141739226385E-2</v>
      </c>
      <c r="V199" s="121">
        <v>4982.7700000000004</v>
      </c>
      <c r="W199" s="176">
        <f t="shared" si="35"/>
        <v>-1.5700528421156514E-2</v>
      </c>
    </row>
    <row r="200" spans="1:23" ht="13" x14ac:dyDescent="0.3">
      <c r="A200" s="1">
        <v>45756</v>
      </c>
      <c r="B200">
        <v>3.907</v>
      </c>
      <c r="C200" s="176">
        <f t="shared" si="27"/>
        <v>-2.2027534418022549E-2</v>
      </c>
      <c r="D200">
        <v>93</v>
      </c>
      <c r="E200" s="176">
        <f t="shared" si="27"/>
        <v>8.202443280977309E-2</v>
      </c>
      <c r="F200">
        <v>4.1539999999999999</v>
      </c>
      <c r="G200" s="176">
        <f t="shared" si="27"/>
        <v>-5.0080036588154651E-2</v>
      </c>
      <c r="H200" s="121">
        <v>1055.2149999999999</v>
      </c>
      <c r="I200" s="176">
        <f t="shared" si="28"/>
        <v>-2.7346727711651964E-2</v>
      </c>
      <c r="J200" s="121">
        <v>618.66200000000003</v>
      </c>
      <c r="K200" s="176">
        <f t="shared" si="29"/>
        <v>-3.2074760272418734E-2</v>
      </c>
      <c r="L200" s="121">
        <v>1195.846</v>
      </c>
      <c r="M200" s="176">
        <f t="shared" si="30"/>
        <v>-2.8728485717789871E-2</v>
      </c>
      <c r="N200" s="113">
        <v>43.515000000000001</v>
      </c>
      <c r="O200" s="176">
        <f t="shared" si="31"/>
        <v>-1.8350728294528797E-3</v>
      </c>
      <c r="P200">
        <v>70</v>
      </c>
      <c r="Q200" s="176">
        <f t="shared" si="32"/>
        <v>0.10236220472440945</v>
      </c>
      <c r="R200">
        <v>235.31</v>
      </c>
      <c r="S200" s="176">
        <f t="shared" si="33"/>
        <v>6.4606614486721267E-2</v>
      </c>
      <c r="T200">
        <v>198.85</v>
      </c>
      <c r="U200" s="176">
        <f t="shared" si="34"/>
        <v>0.15328848161466194</v>
      </c>
      <c r="V200" s="121">
        <v>5456.9</v>
      </c>
      <c r="W200" s="176">
        <f t="shared" si="35"/>
        <v>9.5153900340573444E-2</v>
      </c>
    </row>
    <row r="201" spans="1:23" ht="13" x14ac:dyDescent="0.3">
      <c r="A201" s="1">
        <v>45757</v>
      </c>
      <c r="B201">
        <v>4.1325000000000003</v>
      </c>
      <c r="C201" s="176">
        <f t="shared" si="27"/>
        <v>5.7716918351676541E-2</v>
      </c>
      <c r="D201">
        <v>89</v>
      </c>
      <c r="E201" s="176">
        <f t="shared" si="27"/>
        <v>-4.3010752688172046E-2</v>
      </c>
      <c r="F201">
        <v>4.3380000000000001</v>
      </c>
      <c r="G201" s="176">
        <f t="shared" si="27"/>
        <v>4.4294655753490654E-2</v>
      </c>
      <c r="H201" s="121">
        <v>1105.46</v>
      </c>
      <c r="I201" s="176">
        <f t="shared" si="28"/>
        <v>4.7615888705145513E-2</v>
      </c>
      <c r="J201" s="121">
        <v>640.54499999999996</v>
      </c>
      <c r="K201" s="176">
        <f t="shared" si="29"/>
        <v>3.53714952591236E-2</v>
      </c>
      <c r="L201" s="121">
        <v>1246.0730000000001</v>
      </c>
      <c r="M201" s="176">
        <f t="shared" si="30"/>
        <v>4.2001227582815923E-2</v>
      </c>
      <c r="N201" s="113">
        <v>47.155000000000001</v>
      </c>
      <c r="O201" s="176">
        <f t="shared" si="31"/>
        <v>8.3649316327703102E-2</v>
      </c>
      <c r="P201">
        <v>65.599999999999994</v>
      </c>
      <c r="Q201" s="176">
        <f t="shared" si="32"/>
        <v>-6.2857142857142945E-2</v>
      </c>
      <c r="R201">
        <v>229.55</v>
      </c>
      <c r="S201" s="176">
        <f t="shared" si="33"/>
        <v>-2.4478347711529434E-2</v>
      </c>
      <c r="T201">
        <v>190.42</v>
      </c>
      <c r="U201" s="176">
        <f t="shared" si="34"/>
        <v>-4.2393764143827041E-2</v>
      </c>
      <c r="V201" s="121">
        <v>5268.05</v>
      </c>
      <c r="W201" s="176">
        <f t="shared" si="35"/>
        <v>-3.4607561069471583E-2</v>
      </c>
    </row>
    <row r="202" spans="1:23" ht="13" x14ac:dyDescent="0.3">
      <c r="A202" s="1">
        <v>45758</v>
      </c>
      <c r="B202">
        <v>4.125</v>
      </c>
      <c r="C202" s="176">
        <f t="shared" si="27"/>
        <v>-1.8148820326679453E-3</v>
      </c>
      <c r="D202">
        <v>88.75</v>
      </c>
      <c r="E202" s="176">
        <f t="shared" si="27"/>
        <v>-2.8089887640449437E-3</v>
      </c>
      <c r="F202">
        <v>4.3090000000000002</v>
      </c>
      <c r="G202" s="176">
        <f t="shared" si="27"/>
        <v>-6.6851083448593628E-3</v>
      </c>
      <c r="H202" s="121">
        <v>1096.325</v>
      </c>
      <c r="I202" s="176">
        <f t="shared" si="28"/>
        <v>-8.2635283049590138E-3</v>
      </c>
      <c r="J202" s="121">
        <v>644.32399999999996</v>
      </c>
      <c r="K202" s="176">
        <f t="shared" si="29"/>
        <v>5.8996635677430881E-3</v>
      </c>
      <c r="L202" s="121">
        <v>1236.9739999999999</v>
      </c>
      <c r="M202" s="176">
        <f t="shared" si="30"/>
        <v>-7.3021404042942582E-3</v>
      </c>
      <c r="N202" s="113">
        <v>46.32</v>
      </c>
      <c r="O202" s="176">
        <f t="shared" si="31"/>
        <v>-1.7707560173894622E-2</v>
      </c>
      <c r="P202">
        <v>67.08</v>
      </c>
      <c r="Q202" s="176">
        <f t="shared" si="32"/>
        <v>2.2560975609756159E-2</v>
      </c>
      <c r="R202">
        <v>235.48</v>
      </c>
      <c r="S202" s="176">
        <f t="shared" si="33"/>
        <v>2.5833151818775772E-2</v>
      </c>
      <c r="T202">
        <v>198.15</v>
      </c>
      <c r="U202" s="176">
        <f t="shared" si="34"/>
        <v>4.059447537023432E-2</v>
      </c>
      <c r="V202" s="121">
        <v>5363.36</v>
      </c>
      <c r="W202" s="176">
        <f t="shared" si="35"/>
        <v>1.8092083408471727E-2</v>
      </c>
    </row>
    <row r="203" spans="1:23" ht="13" x14ac:dyDescent="0.3">
      <c r="A203" s="1">
        <v>45761</v>
      </c>
      <c r="B203">
        <v>4.2335000000000003</v>
      </c>
      <c r="C203" s="176">
        <f t="shared" si="27"/>
        <v>2.6303030303030366E-2</v>
      </c>
      <c r="D203">
        <v>90.65</v>
      </c>
      <c r="E203" s="176">
        <f t="shared" si="27"/>
        <v>2.1408450704225417E-2</v>
      </c>
      <c r="F203">
        <v>4.4320000000000004</v>
      </c>
      <c r="G203" s="176">
        <f t="shared" si="27"/>
        <v>2.8544906010675379E-2</v>
      </c>
      <c r="H203" s="121">
        <v>1127.201</v>
      </c>
      <c r="I203" s="176">
        <f t="shared" si="28"/>
        <v>2.8163181538321185E-2</v>
      </c>
      <c r="J203" s="121">
        <v>660.40599999999995</v>
      </c>
      <c r="K203" s="176">
        <f t="shared" si="29"/>
        <v>2.4959492429274706E-2</v>
      </c>
      <c r="L203" s="121">
        <v>1271.5550000000001</v>
      </c>
      <c r="M203" s="176">
        <f t="shared" si="30"/>
        <v>2.7956125189373529E-2</v>
      </c>
      <c r="N203" s="113">
        <v>48.15</v>
      </c>
      <c r="O203" s="176">
        <f t="shared" si="31"/>
        <v>3.9507772020725349E-2</v>
      </c>
      <c r="P203">
        <v>70.14</v>
      </c>
      <c r="Q203" s="176">
        <f t="shared" si="32"/>
        <v>4.5617173524150303E-2</v>
      </c>
      <c r="R203">
        <v>239.06</v>
      </c>
      <c r="S203" s="176">
        <f t="shared" si="33"/>
        <v>1.5202989638185886E-2</v>
      </c>
      <c r="T203">
        <v>202.52</v>
      </c>
      <c r="U203" s="176">
        <f t="shared" si="34"/>
        <v>2.2053999495331843E-2</v>
      </c>
      <c r="V203" s="121">
        <v>5405.97</v>
      </c>
      <c r="W203" s="176">
        <f t="shared" si="35"/>
        <v>7.9446466394201744E-3</v>
      </c>
    </row>
    <row r="204" spans="1:23" ht="13" x14ac:dyDescent="0.3">
      <c r="A204" s="1">
        <v>45762</v>
      </c>
      <c r="B204">
        <v>4.3559999999999999</v>
      </c>
      <c r="C204" s="176">
        <f t="shared" si="27"/>
        <v>2.8935868666587837E-2</v>
      </c>
      <c r="D204">
        <v>92.45</v>
      </c>
      <c r="E204" s="176">
        <f t="shared" si="27"/>
        <v>1.9856591285162681E-2</v>
      </c>
      <c r="F204">
        <v>4.5209999999999999</v>
      </c>
      <c r="G204" s="176">
        <f t="shared" si="27"/>
        <v>2.0081227436822995E-2</v>
      </c>
      <c r="H204" s="121">
        <v>1154.059</v>
      </c>
      <c r="I204" s="176">
        <f t="shared" si="28"/>
        <v>2.3827161260502737E-2</v>
      </c>
      <c r="J204" s="121">
        <v>670.42100000000005</v>
      </c>
      <c r="K204" s="176">
        <f t="shared" si="29"/>
        <v>1.5164913704600051E-2</v>
      </c>
      <c r="L204" s="121">
        <v>1290.2080000000001</v>
      </c>
      <c r="M204" s="176">
        <f t="shared" si="30"/>
        <v>1.466944017364567E-2</v>
      </c>
      <c r="N204" s="113">
        <v>49.65</v>
      </c>
      <c r="O204" s="176">
        <f t="shared" si="31"/>
        <v>3.1152647975077882E-2</v>
      </c>
      <c r="P204">
        <v>70.38</v>
      </c>
      <c r="Q204" s="176">
        <f t="shared" si="32"/>
        <v>3.4217279726261032E-3</v>
      </c>
      <c r="R204">
        <v>240.7</v>
      </c>
      <c r="S204" s="176">
        <f t="shared" si="33"/>
        <v>6.8602024596335076E-3</v>
      </c>
      <c r="T204">
        <v>202.14</v>
      </c>
      <c r="U204" s="176">
        <f t="shared" si="34"/>
        <v>-1.8763578905788261E-3</v>
      </c>
      <c r="V204" s="121">
        <v>5396.63</v>
      </c>
      <c r="W204" s="176">
        <f t="shared" si="35"/>
        <v>-1.7277195396941058E-3</v>
      </c>
    </row>
    <row r="205" spans="1:23" ht="13" x14ac:dyDescent="0.3">
      <c r="A205" s="1">
        <v>45763</v>
      </c>
      <c r="B205">
        <v>4.3964999999999996</v>
      </c>
      <c r="C205" s="176">
        <f t="shared" si="27"/>
        <v>9.2975206611569695E-3</v>
      </c>
      <c r="D205">
        <v>90.3</v>
      </c>
      <c r="E205" s="176">
        <f t="shared" si="27"/>
        <v>-2.3255813953488434E-2</v>
      </c>
      <c r="F205">
        <v>4.548</v>
      </c>
      <c r="G205" s="176">
        <f t="shared" si="27"/>
        <v>5.9721300597213303E-3</v>
      </c>
      <c r="H205" s="121">
        <v>1162.4680000000001</v>
      </c>
      <c r="I205" s="176">
        <f t="shared" si="28"/>
        <v>7.2864558917699234E-3</v>
      </c>
      <c r="J205" s="121">
        <v>674.50300000000004</v>
      </c>
      <c r="K205" s="176">
        <f t="shared" si="29"/>
        <v>6.0887114216290859E-3</v>
      </c>
      <c r="L205" s="121">
        <v>1293.92</v>
      </c>
      <c r="M205" s="176">
        <f t="shared" si="30"/>
        <v>2.8770554825268396E-3</v>
      </c>
      <c r="N205" s="113">
        <v>50.62</v>
      </c>
      <c r="O205" s="176">
        <f t="shared" si="31"/>
        <v>1.9536757301107731E-2</v>
      </c>
      <c r="P205">
        <v>69.38</v>
      </c>
      <c r="Q205" s="176">
        <f t="shared" si="32"/>
        <v>-1.4208581983518046E-2</v>
      </c>
      <c r="R205">
        <v>238.57</v>
      </c>
      <c r="S205" s="176">
        <f t="shared" si="33"/>
        <v>-8.8491898628998561E-3</v>
      </c>
      <c r="T205">
        <v>194.27</v>
      </c>
      <c r="U205" s="176">
        <f t="shared" si="34"/>
        <v>-3.8933412486395452E-2</v>
      </c>
      <c r="V205" s="121">
        <v>5275.7</v>
      </c>
      <c r="W205" s="176">
        <f t="shared" si="35"/>
        <v>-2.2408428964001661E-2</v>
      </c>
    </row>
    <row r="206" spans="1:23" ht="13" x14ac:dyDescent="0.3">
      <c r="A206" s="1">
        <v>45764</v>
      </c>
      <c r="B206">
        <v>4.3585000000000003</v>
      </c>
      <c r="C206" s="176">
        <f t="shared" si="27"/>
        <v>-8.6432389400658179E-3</v>
      </c>
      <c r="D206">
        <v>92.15</v>
      </c>
      <c r="E206" s="176">
        <f t="shared" si="27"/>
        <v>2.048726467331128E-2</v>
      </c>
      <c r="F206">
        <v>4.5220000000000002</v>
      </c>
      <c r="G206" s="176">
        <f t="shared" si="27"/>
        <v>-5.7167985927879953E-3</v>
      </c>
      <c r="H206" s="121">
        <v>1160.328</v>
      </c>
      <c r="I206" s="176">
        <f t="shared" si="28"/>
        <v>-1.8409108895901651E-3</v>
      </c>
      <c r="J206" s="121">
        <v>671.76900000000001</v>
      </c>
      <c r="K206" s="176">
        <f t="shared" si="29"/>
        <v>-4.0533548405270797E-3</v>
      </c>
      <c r="L206" s="121">
        <v>1289.067</v>
      </c>
      <c r="M206" s="176">
        <f t="shared" si="30"/>
        <v>-3.7506182762458771E-3</v>
      </c>
      <c r="N206" s="113">
        <v>49.89</v>
      </c>
      <c r="O206" s="176">
        <f t="shared" si="31"/>
        <v>-1.4421177400237E-2</v>
      </c>
      <c r="P206">
        <v>70.5</v>
      </c>
      <c r="Q206" s="176">
        <f t="shared" si="32"/>
        <v>1.6142980686076745E-2</v>
      </c>
      <c r="R206">
        <v>238.81</v>
      </c>
      <c r="S206" s="176">
        <f t="shared" si="33"/>
        <v>1.0059940478685883E-3</v>
      </c>
      <c r="T206">
        <v>196.98</v>
      </c>
      <c r="U206" s="176">
        <f t="shared" si="34"/>
        <v>1.3949657692901525E-2</v>
      </c>
      <c r="V206" s="121">
        <v>5282.7</v>
      </c>
      <c r="W206" s="176">
        <f t="shared" si="35"/>
        <v>1.3268381447011771E-3</v>
      </c>
    </row>
    <row r="207" spans="1:23" ht="13" x14ac:dyDescent="0.3">
      <c r="A207" s="1">
        <v>45765</v>
      </c>
      <c r="B207">
        <v>4.3585000000000003</v>
      </c>
      <c r="C207" s="176">
        <f t="shared" si="27"/>
        <v>0</v>
      </c>
      <c r="D207">
        <v>92.15</v>
      </c>
      <c r="E207" s="176">
        <f t="shared" si="27"/>
        <v>0</v>
      </c>
      <c r="F207">
        <v>4.5220000000000002</v>
      </c>
      <c r="G207" s="176">
        <f t="shared" si="27"/>
        <v>0</v>
      </c>
      <c r="H207" s="121">
        <v>1160.328</v>
      </c>
      <c r="I207" s="176">
        <f t="shared" si="28"/>
        <v>0</v>
      </c>
      <c r="J207" s="121">
        <v>671.76900000000001</v>
      </c>
      <c r="K207" s="176">
        <f t="shared" si="29"/>
        <v>0</v>
      </c>
      <c r="L207" s="121">
        <v>1289.067</v>
      </c>
      <c r="M207" s="176">
        <f t="shared" si="30"/>
        <v>0</v>
      </c>
      <c r="N207" s="113">
        <v>49.89</v>
      </c>
      <c r="O207" s="176">
        <f t="shared" si="31"/>
        <v>0</v>
      </c>
      <c r="P207">
        <v>70.5</v>
      </c>
      <c r="Q207" s="176">
        <f t="shared" si="32"/>
        <v>0</v>
      </c>
      <c r="R207">
        <v>238.81</v>
      </c>
      <c r="S207" s="176">
        <f t="shared" si="33"/>
        <v>0</v>
      </c>
      <c r="T207">
        <v>196.98</v>
      </c>
      <c r="U207" s="176">
        <f t="shared" si="34"/>
        <v>0</v>
      </c>
      <c r="V207" s="121">
        <v>5282.7</v>
      </c>
      <c r="W207" s="176">
        <f t="shared" si="35"/>
        <v>0</v>
      </c>
    </row>
    <row r="208" spans="1:23" ht="13" x14ac:dyDescent="0.3">
      <c r="A208" s="1">
        <v>45768</v>
      </c>
      <c r="B208">
        <v>4.3585000000000003</v>
      </c>
      <c r="C208" s="176">
        <f t="shared" si="27"/>
        <v>0</v>
      </c>
      <c r="D208">
        <v>92.15</v>
      </c>
      <c r="E208" s="176">
        <f t="shared" si="27"/>
        <v>0</v>
      </c>
      <c r="F208">
        <v>4.5220000000000002</v>
      </c>
      <c r="G208" s="176">
        <f t="shared" si="27"/>
        <v>0</v>
      </c>
      <c r="H208" s="121">
        <v>1160.328</v>
      </c>
      <c r="I208" s="176">
        <f t="shared" si="28"/>
        <v>0</v>
      </c>
      <c r="J208" s="121">
        <v>671.76900000000001</v>
      </c>
      <c r="K208" s="176">
        <f t="shared" si="29"/>
        <v>0</v>
      </c>
      <c r="L208" s="121">
        <v>1289.067</v>
      </c>
      <c r="M208" s="176">
        <f t="shared" si="30"/>
        <v>0</v>
      </c>
      <c r="N208" s="113">
        <v>49.89</v>
      </c>
      <c r="O208" s="176">
        <f t="shared" si="31"/>
        <v>0</v>
      </c>
      <c r="P208">
        <v>70.5</v>
      </c>
      <c r="Q208" s="176">
        <f t="shared" si="32"/>
        <v>0</v>
      </c>
      <c r="R208">
        <v>236.22</v>
      </c>
      <c r="S208" s="176">
        <f t="shared" si="33"/>
        <v>-1.0845441983166549E-2</v>
      </c>
      <c r="T208">
        <v>193.16</v>
      </c>
      <c r="U208" s="176">
        <f t="shared" si="34"/>
        <v>-1.9392831759569466E-2</v>
      </c>
      <c r="V208" s="121">
        <v>5158.2</v>
      </c>
      <c r="W208" s="176">
        <f t="shared" si="35"/>
        <v>-2.3567493895167244E-2</v>
      </c>
    </row>
    <row r="209" spans="1:23" ht="13" x14ac:dyDescent="0.3">
      <c r="A209" s="1">
        <v>45769</v>
      </c>
      <c r="B209">
        <v>4.4189999999999996</v>
      </c>
      <c r="C209" s="176">
        <f t="shared" si="27"/>
        <v>1.3880922335665785E-2</v>
      </c>
      <c r="D209">
        <v>95.1</v>
      </c>
      <c r="E209" s="176">
        <f t="shared" si="27"/>
        <v>3.2013022246337369E-2</v>
      </c>
      <c r="F209">
        <v>4.6070000000000002</v>
      </c>
      <c r="G209" s="176">
        <f t="shared" si="27"/>
        <v>1.8796992481203E-2</v>
      </c>
      <c r="H209" s="121">
        <v>1159.5219999999999</v>
      </c>
      <c r="I209" s="176">
        <f t="shared" si="28"/>
        <v>-6.9463117325449357E-4</v>
      </c>
      <c r="J209" s="121">
        <v>680.03300000000002</v>
      </c>
      <c r="K209" s="176">
        <f t="shared" si="29"/>
        <v>1.2301847807802994E-2</v>
      </c>
      <c r="L209" s="121">
        <v>1294.547</v>
      </c>
      <c r="M209" s="176">
        <f t="shared" si="30"/>
        <v>4.251136674819864E-3</v>
      </c>
      <c r="N209" s="113">
        <v>48.545000000000002</v>
      </c>
      <c r="O209" s="176">
        <f t="shared" si="31"/>
        <v>-2.6959310483062715E-2</v>
      </c>
      <c r="P209">
        <v>72.099999999999994</v>
      </c>
      <c r="Q209" s="176">
        <f t="shared" si="32"/>
        <v>2.2695035460992826E-2</v>
      </c>
      <c r="R209">
        <v>240.9</v>
      </c>
      <c r="S209" s="176">
        <f t="shared" si="33"/>
        <v>1.9812039624079278E-2</v>
      </c>
      <c r="T209">
        <v>199.74</v>
      </c>
      <c r="U209" s="176">
        <f t="shared" si="34"/>
        <v>3.4065023814454407E-2</v>
      </c>
      <c r="V209" s="121">
        <v>5287.76</v>
      </c>
      <c r="W209" s="176">
        <f t="shared" si="35"/>
        <v>2.5117288976774923E-2</v>
      </c>
    </row>
    <row r="210" spans="1:23" ht="13" x14ac:dyDescent="0.3">
      <c r="A210" s="1">
        <v>45770</v>
      </c>
      <c r="B210">
        <v>4.5425000000000004</v>
      </c>
      <c r="C210" s="176">
        <f t="shared" si="27"/>
        <v>2.7947499434261336E-2</v>
      </c>
      <c r="D210">
        <v>97.05</v>
      </c>
      <c r="E210" s="176">
        <f t="shared" si="27"/>
        <v>2.050473186119877E-2</v>
      </c>
      <c r="F210">
        <v>4.694</v>
      </c>
      <c r="G210" s="176">
        <f t="shared" si="27"/>
        <v>1.8884306490123667E-2</v>
      </c>
      <c r="H210" s="121">
        <v>1173.963</v>
      </c>
      <c r="I210" s="176">
        <f t="shared" si="28"/>
        <v>1.2454269949168737E-2</v>
      </c>
      <c r="J210" s="121">
        <v>686.76499999999999</v>
      </c>
      <c r="K210" s="176">
        <f t="shared" si="29"/>
        <v>9.899519582137882E-3</v>
      </c>
      <c r="L210" s="121">
        <v>1333.646</v>
      </c>
      <c r="M210" s="176">
        <f t="shared" si="30"/>
        <v>3.020284315671809E-2</v>
      </c>
      <c r="N210" s="113">
        <v>49.91</v>
      </c>
      <c r="O210" s="176">
        <f t="shared" si="31"/>
        <v>2.8118240807498092E-2</v>
      </c>
      <c r="P210">
        <v>73.86</v>
      </c>
      <c r="Q210" s="176">
        <f t="shared" si="32"/>
        <v>2.4410540915395358E-2</v>
      </c>
      <c r="R210">
        <v>245.48</v>
      </c>
      <c r="S210" s="176">
        <f t="shared" si="33"/>
        <v>1.9012038190120314E-2</v>
      </c>
      <c r="T210">
        <v>204.6</v>
      </c>
      <c r="U210" s="176">
        <f t="shared" si="34"/>
        <v>2.4331631120456519E-2</v>
      </c>
      <c r="V210" s="121">
        <v>5375.86</v>
      </c>
      <c r="W210" s="176">
        <f t="shared" si="35"/>
        <v>1.6661119264111731E-2</v>
      </c>
    </row>
    <row r="211" spans="1:23" ht="13" x14ac:dyDescent="0.3">
      <c r="A211" s="1">
        <v>45771</v>
      </c>
      <c r="B211">
        <v>4.5575000000000001</v>
      </c>
      <c r="C211" s="176">
        <f t="shared" si="27"/>
        <v>3.3021463951567812E-3</v>
      </c>
      <c r="D211">
        <v>99.65</v>
      </c>
      <c r="E211" s="176">
        <f t="shared" si="27"/>
        <v>2.679031427099442E-2</v>
      </c>
      <c r="F211">
        <v>4.25</v>
      </c>
      <c r="G211" s="176">
        <f t="shared" si="27"/>
        <v>-9.4588836812952701E-2</v>
      </c>
      <c r="H211" s="121">
        <v>1183.9349999999999</v>
      </c>
      <c r="I211" s="176">
        <f t="shared" si="28"/>
        <v>8.4943051867903668E-3</v>
      </c>
      <c r="J211" s="121">
        <v>677.56</v>
      </c>
      <c r="K211" s="176">
        <f t="shared" si="29"/>
        <v>-1.3403420383974199E-2</v>
      </c>
      <c r="L211" s="121">
        <v>1341.1</v>
      </c>
      <c r="M211" s="176">
        <f t="shared" si="30"/>
        <v>5.5891893351008824E-3</v>
      </c>
      <c r="N211" s="113">
        <v>49.51</v>
      </c>
      <c r="O211" s="176">
        <f t="shared" si="31"/>
        <v>-8.014425966740105E-3</v>
      </c>
      <c r="P211">
        <v>75</v>
      </c>
      <c r="Q211" s="176">
        <f t="shared" si="32"/>
        <v>1.5434606011372875E-2</v>
      </c>
      <c r="R211">
        <v>229.33</v>
      </c>
      <c r="S211" s="176">
        <f t="shared" si="33"/>
        <v>-6.5789473684210439E-2</v>
      </c>
      <c r="T211">
        <v>208.37</v>
      </c>
      <c r="U211" s="176">
        <f t="shared" si="34"/>
        <v>1.8426197458455574E-2</v>
      </c>
      <c r="V211" s="121">
        <v>5484.77</v>
      </c>
      <c r="W211" s="176">
        <f t="shared" si="35"/>
        <v>2.0259084127935024E-2</v>
      </c>
    </row>
    <row r="212" spans="1:23" ht="13" x14ac:dyDescent="0.3">
      <c r="A212" s="1">
        <v>45772</v>
      </c>
      <c r="B212">
        <v>4.665</v>
      </c>
      <c r="C212" s="176">
        <f t="shared" si="27"/>
        <v>2.3587493143170581E-2</v>
      </c>
      <c r="D212">
        <v>100.8</v>
      </c>
      <c r="E212" s="176">
        <f t="shared" si="27"/>
        <v>1.1540391369794194E-2</v>
      </c>
      <c r="F212">
        <v>4.3819999999999997</v>
      </c>
      <c r="G212" s="176">
        <f t="shared" si="27"/>
        <v>3.1058823529411687E-2</v>
      </c>
      <c r="H212" s="121">
        <v>1200.021</v>
      </c>
      <c r="I212" s="176">
        <f t="shared" si="28"/>
        <v>1.3586894550798831E-2</v>
      </c>
      <c r="J212" s="121">
        <v>680.72</v>
      </c>
      <c r="K212" s="176">
        <f t="shared" si="29"/>
        <v>4.6637936123739331E-3</v>
      </c>
      <c r="L212" s="121">
        <v>1351.3620000000001</v>
      </c>
      <c r="M212" s="176">
        <f t="shared" si="30"/>
        <v>7.6519275221834104E-3</v>
      </c>
      <c r="N212" s="113">
        <v>50.87</v>
      </c>
      <c r="O212" s="176">
        <f t="shared" si="31"/>
        <v>2.7469198141789528E-2</v>
      </c>
      <c r="P212">
        <v>76.400000000000006</v>
      </c>
      <c r="Q212" s="176">
        <f t="shared" si="32"/>
        <v>1.8666666666666741E-2</v>
      </c>
      <c r="R212">
        <v>232.41</v>
      </c>
      <c r="S212" s="176">
        <f t="shared" si="33"/>
        <v>1.3430427767845393E-2</v>
      </c>
      <c r="T212">
        <v>209.28</v>
      </c>
      <c r="U212" s="176">
        <f t="shared" si="34"/>
        <v>4.3672313672793424E-3</v>
      </c>
      <c r="V212" s="121">
        <v>5525.21</v>
      </c>
      <c r="W212" s="176">
        <f t="shared" si="35"/>
        <v>7.3731441792453641E-3</v>
      </c>
    </row>
    <row r="213" spans="1:23" ht="13" x14ac:dyDescent="0.3">
      <c r="A213" s="1">
        <v>45775</v>
      </c>
      <c r="B213">
        <v>4.6924999999999999</v>
      </c>
      <c r="C213" s="176">
        <f t="shared" si="27"/>
        <v>5.8949624866023271E-3</v>
      </c>
      <c r="D213">
        <v>98.9</v>
      </c>
      <c r="E213" s="176">
        <f t="shared" si="27"/>
        <v>-1.8849206349206265E-2</v>
      </c>
      <c r="F213">
        <v>4.3550000000000004</v>
      </c>
      <c r="G213" s="176">
        <f t="shared" si="27"/>
        <v>-6.161570059333466E-3</v>
      </c>
      <c r="H213" s="121">
        <v>1203.452</v>
      </c>
      <c r="I213" s="176">
        <f t="shared" si="28"/>
        <v>2.8591166321256379E-3</v>
      </c>
      <c r="J213" s="121">
        <v>682.64800000000002</v>
      </c>
      <c r="K213" s="176">
        <f t="shared" si="29"/>
        <v>2.8322952168292354E-3</v>
      </c>
      <c r="L213" s="121">
        <v>1350.5229999999999</v>
      </c>
      <c r="M213" s="176">
        <f t="shared" si="30"/>
        <v>-6.2085510766187672E-4</v>
      </c>
      <c r="N213" s="113">
        <v>51.74</v>
      </c>
      <c r="O213" s="176">
        <f t="shared" si="31"/>
        <v>1.7102417928051988E-2</v>
      </c>
      <c r="P213">
        <v>76.5</v>
      </c>
      <c r="Q213" s="176">
        <f t="shared" si="32"/>
        <v>1.3089005235601349E-3</v>
      </c>
      <c r="R213">
        <v>236.16</v>
      </c>
      <c r="S213" s="176">
        <f t="shared" si="33"/>
        <v>1.6135278172195688E-2</v>
      </c>
      <c r="T213">
        <v>210.14</v>
      </c>
      <c r="U213" s="176">
        <f t="shared" si="34"/>
        <v>4.1093272171253119E-3</v>
      </c>
      <c r="V213" s="121">
        <v>5528.75</v>
      </c>
      <c r="W213" s="176">
        <f t="shared" si="35"/>
        <v>6.406996295163376E-4</v>
      </c>
    </row>
    <row r="214" spans="1:23" ht="13" x14ac:dyDescent="0.3">
      <c r="A214" s="1">
        <v>45776</v>
      </c>
      <c r="B214">
        <v>4.7549999999999999</v>
      </c>
      <c r="C214" s="176">
        <f t="shared" si="27"/>
        <v>1.3319126265316995E-2</v>
      </c>
      <c r="D214">
        <v>100.7</v>
      </c>
      <c r="E214" s="176">
        <f t="shared" si="27"/>
        <v>1.8200202224469129E-2</v>
      </c>
      <c r="F214">
        <v>4.3650000000000002</v>
      </c>
      <c r="G214" s="176">
        <f t="shared" si="27"/>
        <v>2.2962112514350826E-3</v>
      </c>
      <c r="H214" s="121">
        <v>1216.7919999999999</v>
      </c>
      <c r="I214" s="176">
        <f t="shared" si="28"/>
        <v>1.1084779451112232E-2</v>
      </c>
      <c r="J214" s="121">
        <v>689.42</v>
      </c>
      <c r="K214" s="176">
        <f t="shared" si="29"/>
        <v>9.9201931302808095E-3</v>
      </c>
      <c r="L214" s="121">
        <v>1359.8520000000001</v>
      </c>
      <c r="M214" s="176">
        <f t="shared" si="30"/>
        <v>6.9076942784389297E-3</v>
      </c>
      <c r="N214" s="113">
        <v>52.45</v>
      </c>
      <c r="O214" s="176">
        <f t="shared" si="31"/>
        <v>1.3722458446076552E-2</v>
      </c>
      <c r="P214">
        <v>76.959999999999994</v>
      </c>
      <c r="Q214" s="176">
        <f t="shared" si="32"/>
        <v>6.0130718954247552E-3</v>
      </c>
      <c r="R214">
        <v>239.39</v>
      </c>
      <c r="S214" s="176">
        <f t="shared" si="33"/>
        <v>1.3677168021680173E-2</v>
      </c>
      <c r="T214">
        <v>211.21</v>
      </c>
      <c r="U214" s="176">
        <f t="shared" si="34"/>
        <v>5.091843532882943E-3</v>
      </c>
      <c r="V214" s="121">
        <v>5560.83</v>
      </c>
      <c r="W214" s="176">
        <f t="shared" si="35"/>
        <v>5.8023965634184807E-3</v>
      </c>
    </row>
    <row r="215" spans="1:23" ht="13" x14ac:dyDescent="0.3">
      <c r="A215" s="1">
        <v>45777</v>
      </c>
      <c r="B215">
        <v>4.6820000000000004</v>
      </c>
      <c r="C215" s="176">
        <f t="shared" si="27"/>
        <v>-1.5352260778128183E-2</v>
      </c>
      <c r="D215">
        <v>98.1</v>
      </c>
      <c r="E215" s="176">
        <f t="shared" si="27"/>
        <v>-2.5819265143992139E-2</v>
      </c>
      <c r="F215">
        <v>4.3890000000000002</v>
      </c>
      <c r="G215" s="176">
        <f t="shared" si="27"/>
        <v>5.4982817869415855E-3</v>
      </c>
      <c r="H215" s="121">
        <v>1208.8240000000001</v>
      </c>
      <c r="I215" s="176">
        <f t="shared" si="28"/>
        <v>-6.548366524434618E-3</v>
      </c>
      <c r="J215" s="121">
        <v>701.98699999999997</v>
      </c>
      <c r="K215" s="176">
        <f t="shared" si="29"/>
        <v>1.8228365872762622E-2</v>
      </c>
      <c r="L215" s="121">
        <v>1363.4690000000001</v>
      </c>
      <c r="M215" s="176">
        <f t="shared" si="30"/>
        <v>2.6598482776066523E-3</v>
      </c>
      <c r="N215" s="113">
        <v>50.97</v>
      </c>
      <c r="O215" s="176">
        <f t="shared" si="31"/>
        <v>-2.8217349857006746E-2</v>
      </c>
      <c r="P215">
        <v>74.56</v>
      </c>
      <c r="Q215" s="176">
        <f t="shared" si="32"/>
        <v>-3.1185031185031076E-2</v>
      </c>
      <c r="R215">
        <v>241.82</v>
      </c>
      <c r="S215" s="176">
        <f t="shared" si="33"/>
        <v>1.0150799949872622E-2</v>
      </c>
      <c r="T215">
        <v>212.5</v>
      </c>
      <c r="U215" s="176">
        <f t="shared" si="34"/>
        <v>6.1076653567539033E-3</v>
      </c>
      <c r="V215" s="121">
        <v>5569.06</v>
      </c>
      <c r="W215" s="176">
        <f t="shared" si="35"/>
        <v>1.4799948928488145E-3</v>
      </c>
    </row>
    <row r="216" spans="1:23" ht="13" x14ac:dyDescent="0.3">
      <c r="A216" s="1">
        <v>45778</v>
      </c>
      <c r="B216">
        <v>4.6820000000000004</v>
      </c>
      <c r="C216" s="176">
        <f t="shared" si="27"/>
        <v>0</v>
      </c>
      <c r="D216">
        <v>98.1</v>
      </c>
      <c r="E216" s="176">
        <f t="shared" si="27"/>
        <v>0</v>
      </c>
      <c r="F216">
        <v>4.3890000000000002</v>
      </c>
      <c r="G216" s="176">
        <f t="shared" si="27"/>
        <v>0</v>
      </c>
      <c r="H216" s="121">
        <v>1208.8240000000001</v>
      </c>
      <c r="I216" s="176">
        <f t="shared" si="28"/>
        <v>0</v>
      </c>
      <c r="J216" s="121">
        <v>701.98699999999997</v>
      </c>
      <c r="K216" s="176">
        <f t="shared" si="29"/>
        <v>0</v>
      </c>
      <c r="L216" s="121">
        <v>1363.4690000000001</v>
      </c>
      <c r="M216" s="176">
        <f t="shared" si="30"/>
        <v>0</v>
      </c>
      <c r="N216" s="113">
        <v>50.97</v>
      </c>
      <c r="O216" s="176">
        <f t="shared" si="31"/>
        <v>0</v>
      </c>
      <c r="P216">
        <v>74.56</v>
      </c>
      <c r="Q216" s="176">
        <f t="shared" si="32"/>
        <v>0</v>
      </c>
      <c r="R216">
        <v>239.66</v>
      </c>
      <c r="S216" s="176">
        <f t="shared" si="33"/>
        <v>-8.9322636671904584E-3</v>
      </c>
      <c r="T216">
        <v>213.32</v>
      </c>
      <c r="U216" s="176">
        <f t="shared" si="34"/>
        <v>3.8588235294117327E-3</v>
      </c>
      <c r="V216" s="121">
        <v>5604.14</v>
      </c>
      <c r="W216" s="176">
        <f t="shared" si="35"/>
        <v>6.299088176460646E-3</v>
      </c>
    </row>
    <row r="217" spans="1:23" ht="13" x14ac:dyDescent="0.3">
      <c r="A217" s="1">
        <v>45779</v>
      </c>
      <c r="B217">
        <v>4.7545000000000002</v>
      </c>
      <c r="C217" s="176">
        <f t="shared" si="27"/>
        <v>1.5484835540367317E-2</v>
      </c>
      <c r="D217">
        <v>99.35</v>
      </c>
      <c r="E217" s="176">
        <f t="shared" si="27"/>
        <v>1.2742099898063202E-2</v>
      </c>
      <c r="F217">
        <v>4.4000000000000004</v>
      </c>
      <c r="G217" s="176">
        <f t="shared" si="27"/>
        <v>2.5062656641604282E-3</v>
      </c>
      <c r="H217" s="121">
        <v>1230.9559999999999</v>
      </c>
      <c r="I217" s="176">
        <f t="shared" si="28"/>
        <v>1.8308703334811216E-2</v>
      </c>
      <c r="J217" s="121">
        <v>708.80600000000004</v>
      </c>
      <c r="K217" s="176">
        <f t="shared" si="29"/>
        <v>9.7138550998808731E-3</v>
      </c>
      <c r="L217" s="121">
        <v>1393.3969999999999</v>
      </c>
      <c r="M217" s="176">
        <f t="shared" si="30"/>
        <v>2.194989398365484E-2</v>
      </c>
      <c r="N217" s="113">
        <v>52.62</v>
      </c>
      <c r="O217" s="176">
        <f t="shared" si="31"/>
        <v>3.2371983519717457E-2</v>
      </c>
      <c r="P217">
        <v>75.180000000000007</v>
      </c>
      <c r="Q217" s="176">
        <f t="shared" si="32"/>
        <v>8.3154506437768845E-3</v>
      </c>
      <c r="R217">
        <v>245.55</v>
      </c>
      <c r="S217" s="176">
        <f t="shared" si="33"/>
        <v>2.4576483351414567E-2</v>
      </c>
      <c r="T217">
        <v>205.35</v>
      </c>
      <c r="U217" s="176">
        <f t="shared" si="34"/>
        <v>-3.7361710106881676E-2</v>
      </c>
      <c r="V217" s="121">
        <v>5686.67</v>
      </c>
      <c r="W217" s="176">
        <f t="shared" si="35"/>
        <v>1.4726612825518232E-2</v>
      </c>
    </row>
    <row r="218" spans="1:23" ht="13" x14ac:dyDescent="0.3">
      <c r="A218" s="1">
        <v>45782</v>
      </c>
      <c r="B218">
        <v>4.8010000000000002</v>
      </c>
      <c r="C218" s="176">
        <f t="shared" si="27"/>
        <v>9.7802082237879867E-3</v>
      </c>
      <c r="D218">
        <v>99.2</v>
      </c>
      <c r="E218" s="176">
        <f t="shared" si="27"/>
        <v>-1.5098137896325263E-3</v>
      </c>
      <c r="F218">
        <v>4.42</v>
      </c>
      <c r="G218" s="176">
        <f t="shared" si="27"/>
        <v>4.5454545454544481E-3</v>
      </c>
      <c r="H218" s="121">
        <v>1236.048</v>
      </c>
      <c r="I218" s="176">
        <f t="shared" si="28"/>
        <v>4.1366222675709762E-3</v>
      </c>
      <c r="J218" s="121">
        <v>711.11500000000001</v>
      </c>
      <c r="K218" s="176">
        <f t="shared" si="29"/>
        <v>3.2575909346139408E-3</v>
      </c>
      <c r="L218" s="121">
        <v>1404.8030000000001</v>
      </c>
      <c r="M218" s="176">
        <f t="shared" si="30"/>
        <v>8.1857503640385167E-3</v>
      </c>
      <c r="N218" s="113">
        <v>51.96</v>
      </c>
      <c r="O218" s="176">
        <f t="shared" si="31"/>
        <v>-1.2542759407069492E-2</v>
      </c>
      <c r="P218">
        <v>75.819999999999993</v>
      </c>
      <c r="Q218" s="176">
        <f t="shared" si="32"/>
        <v>8.5129023676507893E-3</v>
      </c>
      <c r="R218">
        <v>249.18</v>
      </c>
      <c r="S218" s="176">
        <f t="shared" si="33"/>
        <v>1.4783139890042742E-2</v>
      </c>
      <c r="T218">
        <v>198.89</v>
      </c>
      <c r="U218" s="176">
        <f t="shared" si="34"/>
        <v>-3.1458485512539609E-2</v>
      </c>
      <c r="V218" s="121">
        <v>5650.38</v>
      </c>
      <c r="W218" s="176">
        <f t="shared" si="35"/>
        <v>-6.3815906321274072E-3</v>
      </c>
    </row>
    <row r="219" spans="1:23" ht="13" x14ac:dyDescent="0.3">
      <c r="A219" s="1">
        <v>45783</v>
      </c>
      <c r="B219">
        <v>4.7634999999999996</v>
      </c>
      <c r="C219" s="176">
        <f t="shared" si="27"/>
        <v>-7.8108727348470174E-3</v>
      </c>
      <c r="D219">
        <v>98.3</v>
      </c>
      <c r="E219" s="176">
        <f t="shared" si="27"/>
        <v>-9.0725806451613482E-3</v>
      </c>
      <c r="F219">
        <v>4.4340000000000002</v>
      </c>
      <c r="G219" s="176">
        <f t="shared" si="27"/>
        <v>3.1674208144796909E-3</v>
      </c>
      <c r="H219" s="121">
        <v>1239.329</v>
      </c>
      <c r="I219" s="176">
        <f t="shared" si="28"/>
        <v>2.654427659767217E-3</v>
      </c>
      <c r="J219" s="121">
        <v>708.75400000000002</v>
      </c>
      <c r="K219" s="176">
        <f t="shared" si="29"/>
        <v>-3.3201380929947896E-3</v>
      </c>
      <c r="L219" s="121">
        <v>1399.4870000000001</v>
      </c>
      <c r="M219" s="176">
        <f t="shared" si="30"/>
        <v>-3.7841604837119728E-3</v>
      </c>
      <c r="N219" s="113">
        <v>52.4</v>
      </c>
      <c r="O219" s="176">
        <f t="shared" si="31"/>
        <v>8.468052347959925E-3</v>
      </c>
      <c r="P219">
        <v>74.98</v>
      </c>
      <c r="Q219" s="176">
        <f t="shared" si="32"/>
        <v>-1.1078871010287381E-2</v>
      </c>
      <c r="R219">
        <v>249.12</v>
      </c>
      <c r="S219" s="176">
        <f t="shared" si="33"/>
        <v>-2.4078979051289138E-4</v>
      </c>
      <c r="T219">
        <v>198.51</v>
      </c>
      <c r="U219" s="176">
        <f t="shared" si="34"/>
        <v>-1.9106038513751092E-3</v>
      </c>
      <c r="V219" s="121">
        <v>5606.91</v>
      </c>
      <c r="W219" s="176">
        <f t="shared" si="35"/>
        <v>-7.6932878850626421E-3</v>
      </c>
    </row>
    <row r="220" spans="1:23" ht="13" x14ac:dyDescent="0.3">
      <c r="A220" s="1">
        <v>45784</v>
      </c>
      <c r="B220">
        <v>4.6684999999999999</v>
      </c>
      <c r="C220" s="176">
        <f t="shared" si="27"/>
        <v>-1.9943318988138923E-2</v>
      </c>
      <c r="D220">
        <v>98.2</v>
      </c>
      <c r="E220" s="176">
        <f t="shared" si="27"/>
        <v>-1.0172939979653543E-3</v>
      </c>
      <c r="F220">
        <v>4.4290000000000003</v>
      </c>
      <c r="G220" s="176">
        <f t="shared" si="27"/>
        <v>-1.1276499774469763E-3</v>
      </c>
      <c r="H220" s="121">
        <v>1231.355</v>
      </c>
      <c r="I220" s="176">
        <f t="shared" si="28"/>
        <v>-6.4341268541282682E-3</v>
      </c>
      <c r="J220" s="121">
        <v>711.84699999999998</v>
      </c>
      <c r="K220" s="176">
        <f t="shared" si="29"/>
        <v>4.3639965347637699E-3</v>
      </c>
      <c r="L220" s="121">
        <v>1392.309</v>
      </c>
      <c r="M220" s="176">
        <f t="shared" si="30"/>
        <v>-5.1290222774488872E-3</v>
      </c>
      <c r="N220" s="113">
        <v>51.55</v>
      </c>
      <c r="O220" s="176">
        <f t="shared" si="31"/>
        <v>-1.6221374045801554E-2</v>
      </c>
      <c r="P220">
        <v>76.34</v>
      </c>
      <c r="Q220" s="176">
        <f t="shared" si="32"/>
        <v>1.8138170178714316E-2</v>
      </c>
      <c r="R220">
        <v>253.37</v>
      </c>
      <c r="S220" s="176">
        <f t="shared" si="33"/>
        <v>1.7060051380860627E-2</v>
      </c>
      <c r="T220">
        <v>196.25</v>
      </c>
      <c r="U220" s="176">
        <f t="shared" si="34"/>
        <v>-1.1384816885799159E-2</v>
      </c>
      <c r="V220" s="121">
        <v>5631.28</v>
      </c>
      <c r="W220" s="176">
        <f t="shared" si="35"/>
        <v>4.3464225393309132E-3</v>
      </c>
    </row>
    <row r="221" spans="1:23" ht="13" x14ac:dyDescent="0.3">
      <c r="A221" s="1">
        <v>45785</v>
      </c>
      <c r="B221">
        <v>4.8125</v>
      </c>
      <c r="C221" s="176">
        <f t="shared" si="27"/>
        <v>3.084502516868376E-2</v>
      </c>
      <c r="D221">
        <v>101.4</v>
      </c>
      <c r="E221" s="176">
        <f t="shared" si="27"/>
        <v>3.2586558044806542E-2</v>
      </c>
      <c r="F221">
        <v>4.452</v>
      </c>
      <c r="G221" s="176">
        <f t="shared" si="27"/>
        <v>5.1930458342740312E-3</v>
      </c>
      <c r="H221" s="121">
        <v>1251.8969999999999</v>
      </c>
      <c r="I221" s="176">
        <f t="shared" si="28"/>
        <v>1.6682435203495268E-2</v>
      </c>
      <c r="J221" s="121">
        <v>713.26499999999999</v>
      </c>
      <c r="K221" s="176">
        <f t="shared" si="29"/>
        <v>1.9920010901219032E-3</v>
      </c>
      <c r="L221" s="121">
        <v>1401.92</v>
      </c>
      <c r="M221" s="176">
        <f t="shared" si="30"/>
        <v>6.9029216933885395E-3</v>
      </c>
      <c r="N221" s="113">
        <v>53.26</v>
      </c>
      <c r="O221" s="176">
        <f t="shared" si="31"/>
        <v>3.3171677982541239E-2</v>
      </c>
      <c r="P221">
        <v>78.599999999999994</v>
      </c>
      <c r="Q221" s="176">
        <f t="shared" si="32"/>
        <v>2.9604401362326314E-2</v>
      </c>
      <c r="R221">
        <v>254.14</v>
      </c>
      <c r="S221" s="176">
        <f t="shared" si="33"/>
        <v>3.0390338240517101E-3</v>
      </c>
      <c r="T221">
        <v>197.49</v>
      </c>
      <c r="U221" s="176">
        <f t="shared" si="34"/>
        <v>6.3184713375796639E-3</v>
      </c>
      <c r="V221" s="121">
        <v>5663.94</v>
      </c>
      <c r="W221" s="176">
        <f t="shared" si="35"/>
        <v>5.7997471267633395E-3</v>
      </c>
    </row>
    <row r="222" spans="1:23" ht="13" x14ac:dyDescent="0.3">
      <c r="A222" s="1">
        <v>45786</v>
      </c>
      <c r="B222">
        <v>4.8544999999999998</v>
      </c>
      <c r="C222" s="176">
        <f t="shared" si="27"/>
        <v>8.7272727272726894E-3</v>
      </c>
      <c r="D222">
        <v>102.1</v>
      </c>
      <c r="E222" s="176">
        <f t="shared" si="27"/>
        <v>6.9033530571990988E-3</v>
      </c>
      <c r="F222">
        <v>4.4770000000000003</v>
      </c>
      <c r="G222" s="176">
        <f t="shared" si="27"/>
        <v>5.6154537286613555E-3</v>
      </c>
      <c r="H222" s="121">
        <v>1263.4079999999999</v>
      </c>
      <c r="I222" s="176">
        <f t="shared" si="28"/>
        <v>9.194845901859313E-3</v>
      </c>
      <c r="J222" s="121">
        <v>715.51800000000003</v>
      </c>
      <c r="K222" s="176">
        <f t="shared" si="29"/>
        <v>3.1587138020231511E-3</v>
      </c>
      <c r="L222" s="121">
        <v>1405.7080000000001</v>
      </c>
      <c r="M222" s="176">
        <f t="shared" si="30"/>
        <v>2.7020086738187704E-3</v>
      </c>
      <c r="N222" s="113">
        <v>53.77</v>
      </c>
      <c r="O222" s="176">
        <f t="shared" si="31"/>
        <v>9.5756665414946512E-3</v>
      </c>
      <c r="P222">
        <v>80.400000000000006</v>
      </c>
      <c r="Q222" s="176">
        <f t="shared" si="32"/>
        <v>2.2900763358778772E-2</v>
      </c>
      <c r="R222">
        <v>249.2</v>
      </c>
      <c r="S222" s="176">
        <f t="shared" si="33"/>
        <v>-1.9438104981506249E-2</v>
      </c>
      <c r="T222">
        <v>198.53</v>
      </c>
      <c r="U222" s="176">
        <f t="shared" si="34"/>
        <v>5.2660894222491868E-3</v>
      </c>
      <c r="V222" s="121">
        <v>5659.91</v>
      </c>
      <c r="W222" s="176">
        <f t="shared" si="35"/>
        <v>-7.1151883671079599E-4</v>
      </c>
    </row>
    <row r="223" spans="1:23" ht="13" x14ac:dyDescent="0.3">
      <c r="A223" s="1">
        <v>45789</v>
      </c>
      <c r="B223">
        <v>4.8845000000000001</v>
      </c>
      <c r="C223" s="176">
        <f t="shared" si="27"/>
        <v>6.1798331445051501E-3</v>
      </c>
      <c r="D223">
        <v>105.7</v>
      </c>
      <c r="E223" s="176">
        <f t="shared" si="27"/>
        <v>3.5259549461312524E-2</v>
      </c>
      <c r="F223">
        <v>4.6529999999999996</v>
      </c>
      <c r="G223" s="176">
        <f t="shared" si="27"/>
        <v>3.9312039312039145E-2</v>
      </c>
      <c r="H223" s="121">
        <v>1278.7280000000001</v>
      </c>
      <c r="I223" s="176">
        <f t="shared" si="28"/>
        <v>1.2125932398718517E-2</v>
      </c>
      <c r="J223" s="121">
        <v>728.71199999999999</v>
      </c>
      <c r="K223" s="176">
        <f t="shared" si="29"/>
        <v>1.8439787678297345E-2</v>
      </c>
      <c r="L223" s="121">
        <v>1409.768</v>
      </c>
      <c r="M223" s="176">
        <f t="shared" si="30"/>
        <v>2.888224296937874E-3</v>
      </c>
      <c r="N223" s="113">
        <v>56.02</v>
      </c>
      <c r="O223" s="176">
        <f t="shared" si="31"/>
        <v>4.1844894922819412E-2</v>
      </c>
      <c r="P223">
        <v>82.68</v>
      </c>
      <c r="Q223" s="176">
        <f t="shared" si="32"/>
        <v>2.8358208955223892E-2</v>
      </c>
      <c r="R223">
        <v>253.69</v>
      </c>
      <c r="S223" s="176">
        <f t="shared" si="33"/>
        <v>1.8017656500802604E-2</v>
      </c>
      <c r="T223">
        <v>210.79</v>
      </c>
      <c r="U223" s="176">
        <f t="shared" si="34"/>
        <v>6.1753891099581883E-2</v>
      </c>
      <c r="V223" s="121">
        <v>5844.19</v>
      </c>
      <c r="W223" s="176">
        <f t="shared" si="35"/>
        <v>3.2558821606703953E-2</v>
      </c>
    </row>
    <row r="224" spans="1:23" ht="13" x14ac:dyDescent="0.3">
      <c r="A224" s="1">
        <v>45790</v>
      </c>
      <c r="B224">
        <v>4.8860000000000001</v>
      </c>
      <c r="C224" s="176">
        <f t="shared" si="27"/>
        <v>3.0709386835910672E-4</v>
      </c>
      <c r="D224">
        <v>106.9</v>
      </c>
      <c r="E224" s="176">
        <f t="shared" si="27"/>
        <v>1.1352885525070982E-2</v>
      </c>
      <c r="F224">
        <v>4.633</v>
      </c>
      <c r="G224" s="176">
        <f t="shared" si="27"/>
        <v>-4.2983021706425048E-3</v>
      </c>
      <c r="H224" s="121">
        <v>1282.1210000000001</v>
      </c>
      <c r="I224" s="176">
        <f t="shared" si="28"/>
        <v>2.6534180842212175E-3</v>
      </c>
      <c r="J224" s="121">
        <v>727.81100000000004</v>
      </c>
      <c r="K224" s="176">
        <f t="shared" si="29"/>
        <v>-1.236428108772675E-3</v>
      </c>
      <c r="L224" s="121">
        <v>1412.288</v>
      </c>
      <c r="M224" s="176">
        <f t="shared" si="30"/>
        <v>1.7875281606618831E-3</v>
      </c>
      <c r="N224" s="113">
        <v>55.19</v>
      </c>
      <c r="O224" s="176">
        <f t="shared" si="31"/>
        <v>-1.4816137093895133E-2</v>
      </c>
      <c r="P224">
        <v>83.88</v>
      </c>
      <c r="Q224" s="176">
        <f t="shared" si="32"/>
        <v>1.4513788098693621E-2</v>
      </c>
      <c r="R224">
        <v>258.59010000000001</v>
      </c>
      <c r="S224" s="176">
        <f t="shared" si="33"/>
        <v>1.9315306082226376E-2</v>
      </c>
      <c r="T224">
        <v>212.93</v>
      </c>
      <c r="U224" s="176">
        <f t="shared" si="34"/>
        <v>1.0152284263959461E-2</v>
      </c>
      <c r="V224" s="121">
        <v>5886.55</v>
      </c>
      <c r="W224" s="176">
        <f t="shared" si="35"/>
        <v>7.2482243048224964E-3</v>
      </c>
    </row>
    <row r="225" spans="1:23" ht="13" x14ac:dyDescent="0.3">
      <c r="A225" s="1">
        <v>45791</v>
      </c>
      <c r="B225">
        <v>4.9545000000000003</v>
      </c>
      <c r="C225" s="176">
        <f t="shared" si="27"/>
        <v>1.4019647973802748E-2</v>
      </c>
      <c r="D225">
        <v>106.3</v>
      </c>
      <c r="E225" s="176">
        <f t="shared" si="27"/>
        <v>-5.6127221702526519E-3</v>
      </c>
      <c r="F225">
        <v>4.5730000000000004</v>
      </c>
      <c r="G225" s="176">
        <f t="shared" si="27"/>
        <v>-1.2950571983595859E-2</v>
      </c>
      <c r="H225" s="121">
        <v>1291.3630000000001</v>
      </c>
      <c r="I225" s="176">
        <f t="shared" si="28"/>
        <v>7.2083680089476427E-3</v>
      </c>
      <c r="J225" s="121">
        <v>727.93</v>
      </c>
      <c r="K225" s="176">
        <f t="shared" si="29"/>
        <v>1.6350398661179138E-4</v>
      </c>
      <c r="L225" s="121">
        <v>1403.87</v>
      </c>
      <c r="M225" s="176">
        <f t="shared" si="30"/>
        <v>-5.9605406262746123E-3</v>
      </c>
      <c r="N225" s="113">
        <v>56.25</v>
      </c>
      <c r="O225" s="176">
        <f t="shared" si="31"/>
        <v>1.9206377967023052E-2</v>
      </c>
      <c r="P225">
        <v>82.7</v>
      </c>
      <c r="Q225" s="176">
        <f t="shared" si="32"/>
        <v>-1.4067715784453894E-2</v>
      </c>
      <c r="R225">
        <v>257.82010000000002</v>
      </c>
      <c r="S225" s="176">
        <f t="shared" si="33"/>
        <v>-2.9776855339782218E-3</v>
      </c>
      <c r="T225">
        <v>212.33</v>
      </c>
      <c r="U225" s="176">
        <f t="shared" si="34"/>
        <v>-2.8178274550321432E-3</v>
      </c>
      <c r="V225" s="121">
        <v>5892.58</v>
      </c>
      <c r="W225" s="176">
        <f t="shared" si="35"/>
        <v>1.0243691126380894E-3</v>
      </c>
    </row>
    <row r="226" spans="1:23" ht="13" x14ac:dyDescent="0.3">
      <c r="A226" s="1">
        <v>45792</v>
      </c>
      <c r="B226">
        <v>4.9749999999999996</v>
      </c>
      <c r="C226" s="176">
        <f t="shared" si="27"/>
        <v>4.1376526390148943E-3</v>
      </c>
      <c r="D226">
        <v>105.2</v>
      </c>
      <c r="E226" s="176">
        <f t="shared" si="27"/>
        <v>-1.0348071495766645E-2</v>
      </c>
      <c r="F226">
        <v>4.6130000000000004</v>
      </c>
      <c r="G226" s="176">
        <f t="shared" si="27"/>
        <v>8.7469932210802615E-3</v>
      </c>
      <c r="H226" s="121">
        <v>1294.3779999999999</v>
      </c>
      <c r="I226" s="176">
        <f t="shared" si="28"/>
        <v>2.3347424388029336E-3</v>
      </c>
      <c r="J226" s="121">
        <v>735.4</v>
      </c>
      <c r="K226" s="176">
        <f t="shared" si="29"/>
        <v>1.0261975739425533E-2</v>
      </c>
      <c r="L226" s="121">
        <v>1413.1959999999999</v>
      </c>
      <c r="M226" s="176">
        <f t="shared" si="30"/>
        <v>6.6430652410835924E-3</v>
      </c>
      <c r="N226" s="113">
        <v>56.06</v>
      </c>
      <c r="O226" s="176">
        <f t="shared" si="31"/>
        <v>-3.3777777777777374E-3</v>
      </c>
      <c r="P226">
        <v>77.5</v>
      </c>
      <c r="Q226" s="176">
        <f t="shared" si="32"/>
        <v>-6.2877871825876688E-2</v>
      </c>
      <c r="R226">
        <v>266.67989999999998</v>
      </c>
      <c r="S226" s="176">
        <f t="shared" si="33"/>
        <v>3.4364271831404725E-2</v>
      </c>
      <c r="T226">
        <v>211.45</v>
      </c>
      <c r="U226" s="176">
        <f t="shared" si="34"/>
        <v>-4.144492064239739E-3</v>
      </c>
      <c r="V226" s="121">
        <v>5916.93</v>
      </c>
      <c r="W226" s="176">
        <f t="shared" si="35"/>
        <v>4.1323155561740973E-3</v>
      </c>
    </row>
    <row r="227" spans="1:23" ht="13" x14ac:dyDescent="0.3">
      <c r="A227" s="1">
        <v>45793</v>
      </c>
      <c r="B227">
        <v>4.9764999999999997</v>
      </c>
      <c r="C227" s="176">
        <f t="shared" si="27"/>
        <v>3.0150753768845367E-4</v>
      </c>
      <c r="D227">
        <v>103.6</v>
      </c>
      <c r="E227" s="176">
        <f t="shared" si="27"/>
        <v>-1.5209125475285253E-2</v>
      </c>
      <c r="F227">
        <v>4.6159999999999997</v>
      </c>
      <c r="G227" s="176">
        <f t="shared" si="27"/>
        <v>6.5033600693674941E-4</v>
      </c>
      <c r="H227" s="121">
        <v>1302.6089999999999</v>
      </c>
      <c r="I227" s="176">
        <f t="shared" si="28"/>
        <v>6.3590388588186716E-3</v>
      </c>
      <c r="J227" s="121">
        <v>739.88400000000001</v>
      </c>
      <c r="K227" s="176">
        <f t="shared" si="29"/>
        <v>6.0973619798749493E-3</v>
      </c>
      <c r="L227" s="121">
        <v>1414.771</v>
      </c>
      <c r="M227" s="176">
        <f t="shared" si="30"/>
        <v>1.114495087730255E-3</v>
      </c>
      <c r="N227" s="113">
        <v>56.48</v>
      </c>
      <c r="O227" s="176">
        <f t="shared" si="31"/>
        <v>7.4919728861932676E-3</v>
      </c>
      <c r="P227">
        <v>77.040000000000006</v>
      </c>
      <c r="Q227" s="176">
        <f t="shared" si="32"/>
        <v>-5.9354838709676609E-3</v>
      </c>
      <c r="R227">
        <v>266.76</v>
      </c>
      <c r="S227" s="176">
        <f t="shared" si="33"/>
        <v>3.0036009463036334E-4</v>
      </c>
      <c r="T227">
        <v>211.26</v>
      </c>
      <c r="U227" s="176">
        <f t="shared" si="34"/>
        <v>-8.9855757862377739E-4</v>
      </c>
      <c r="V227" s="121">
        <v>5958.38</v>
      </c>
      <c r="W227" s="176">
        <f t="shared" si="35"/>
        <v>7.0053220166538758E-3</v>
      </c>
    </row>
    <row r="228" spans="1:23" ht="13" x14ac:dyDescent="0.3">
      <c r="A228" s="1">
        <v>45796</v>
      </c>
      <c r="B228">
        <v>4.8609999999999998</v>
      </c>
      <c r="C228" s="176">
        <f t="shared" si="27"/>
        <v>-2.3209082688636581E-2</v>
      </c>
      <c r="D228">
        <v>101</v>
      </c>
      <c r="E228" s="176">
        <f t="shared" si="27"/>
        <v>-2.5096525096525043E-2</v>
      </c>
      <c r="F228">
        <v>4.6280000000000001</v>
      </c>
      <c r="G228" s="176">
        <f t="shared" si="27"/>
        <v>2.599653379549492E-3</v>
      </c>
      <c r="H228" s="121">
        <v>1289.508</v>
      </c>
      <c r="I228" s="176">
        <f t="shared" si="28"/>
        <v>-1.0057507663466079E-2</v>
      </c>
      <c r="J228" s="121">
        <v>741.20500000000004</v>
      </c>
      <c r="K228" s="176">
        <f t="shared" si="29"/>
        <v>1.7854150110017603E-3</v>
      </c>
      <c r="L228" s="121">
        <v>1423.1389999999999</v>
      </c>
      <c r="M228" s="176">
        <f t="shared" si="30"/>
        <v>5.914738144901145E-3</v>
      </c>
      <c r="N228" s="113">
        <v>57.2</v>
      </c>
      <c r="O228" s="176">
        <f t="shared" si="31"/>
        <v>1.2747875354107756E-2</v>
      </c>
      <c r="P228">
        <v>77.86</v>
      </c>
      <c r="Q228" s="176">
        <f t="shared" si="32"/>
        <v>1.0643821391484853E-2</v>
      </c>
      <c r="R228">
        <v>268.40989999999999</v>
      </c>
      <c r="S228" s="176">
        <f t="shared" si="33"/>
        <v>6.1849602639076412E-3</v>
      </c>
      <c r="T228">
        <v>208.78</v>
      </c>
      <c r="U228" s="176">
        <f t="shared" si="34"/>
        <v>-1.1739089273880478E-2</v>
      </c>
      <c r="V228" s="121">
        <v>5963.6</v>
      </c>
      <c r="W228" s="176">
        <f t="shared" si="35"/>
        <v>8.7607705450143403E-4</v>
      </c>
    </row>
    <row r="229" spans="1:23" ht="13" x14ac:dyDescent="0.3">
      <c r="A229" s="1">
        <v>45797</v>
      </c>
      <c r="B229">
        <v>4.923</v>
      </c>
      <c r="C229" s="176">
        <f t="shared" si="27"/>
        <v>1.275457724748E-2</v>
      </c>
      <c r="D229">
        <v>101</v>
      </c>
      <c r="E229" s="176">
        <f t="shared" si="27"/>
        <v>0</v>
      </c>
      <c r="F229">
        <v>4.6790000000000003</v>
      </c>
      <c r="G229" s="176">
        <f t="shared" si="27"/>
        <v>1.1019878997407121E-2</v>
      </c>
      <c r="H229" s="121">
        <v>1301.739</v>
      </c>
      <c r="I229" s="176">
        <f t="shared" si="28"/>
        <v>9.4850128886365924E-3</v>
      </c>
      <c r="J229" s="121">
        <v>748.21799999999996</v>
      </c>
      <c r="K229" s="176">
        <f t="shared" si="29"/>
        <v>9.4616199297089462E-3</v>
      </c>
      <c r="L229" s="121">
        <v>1429.94</v>
      </c>
      <c r="M229" s="176">
        <f t="shared" si="30"/>
        <v>4.7788726189080324E-3</v>
      </c>
      <c r="N229" s="113">
        <v>57.83</v>
      </c>
      <c r="O229" s="176">
        <f t="shared" si="31"/>
        <v>1.1013986013985934E-2</v>
      </c>
      <c r="P229">
        <v>78.680000000000007</v>
      </c>
      <c r="Q229" s="176">
        <f t="shared" si="32"/>
        <v>1.0531723606473252E-2</v>
      </c>
      <c r="R229">
        <v>266.95</v>
      </c>
      <c r="S229" s="176">
        <f t="shared" si="33"/>
        <v>-5.4390691252446527E-3</v>
      </c>
      <c r="T229">
        <v>206.86</v>
      </c>
      <c r="U229" s="176">
        <f t="shared" si="34"/>
        <v>-9.1962831688858493E-3</v>
      </c>
      <c r="V229" s="121">
        <v>5940.46</v>
      </c>
      <c r="W229" s="176">
        <f t="shared" si="35"/>
        <v>-3.8802065866255829E-3</v>
      </c>
    </row>
    <row r="230" spans="1:23" ht="13" x14ac:dyDescent="0.3">
      <c r="A230" s="1">
        <v>45798</v>
      </c>
      <c r="B230">
        <v>4.9509999999999996</v>
      </c>
      <c r="C230" s="176">
        <f t="shared" si="27"/>
        <v>5.6875888685759867E-3</v>
      </c>
      <c r="D230">
        <v>100.4</v>
      </c>
      <c r="E230" s="176">
        <f t="shared" si="27"/>
        <v>-5.9405940594058843E-3</v>
      </c>
      <c r="F230">
        <v>4.7229999999999999</v>
      </c>
      <c r="G230" s="176">
        <f t="shared" si="27"/>
        <v>9.4037187433211357E-3</v>
      </c>
      <c r="H230" s="121">
        <v>1302.819</v>
      </c>
      <c r="I230" s="176">
        <f t="shared" si="28"/>
        <v>8.2965940176942324E-4</v>
      </c>
      <c r="J230" s="121">
        <v>748.46900000000005</v>
      </c>
      <c r="K230" s="176">
        <f t="shared" si="29"/>
        <v>3.3546372848566869E-4</v>
      </c>
      <c r="L230" s="121">
        <v>1434.289</v>
      </c>
      <c r="M230" s="176">
        <f t="shared" si="30"/>
        <v>3.0413863518748566E-3</v>
      </c>
      <c r="N230" s="113">
        <v>57.85</v>
      </c>
      <c r="O230" s="176">
        <f t="shared" si="31"/>
        <v>3.4584125886223633E-4</v>
      </c>
      <c r="P230">
        <v>79.14</v>
      </c>
      <c r="Q230" s="176">
        <f t="shared" si="32"/>
        <v>5.846466700559147E-3</v>
      </c>
      <c r="R230">
        <v>260.87009999999998</v>
      </c>
      <c r="S230" s="176">
        <f t="shared" si="33"/>
        <v>-2.2775426109758416E-2</v>
      </c>
      <c r="T230">
        <v>202.09</v>
      </c>
      <c r="U230" s="176">
        <f t="shared" si="34"/>
        <v>-2.3059073769699363E-2</v>
      </c>
      <c r="V230" s="121">
        <v>5844.61</v>
      </c>
      <c r="W230" s="176">
        <f t="shared" si="35"/>
        <v>-1.6135114115741939E-2</v>
      </c>
    </row>
    <row r="231" spans="1:23" ht="13" x14ac:dyDescent="0.3">
      <c r="A231" s="1">
        <v>45799</v>
      </c>
      <c r="B231">
        <v>4.9240000000000004</v>
      </c>
      <c r="C231" s="176">
        <f t="shared" si="27"/>
        <v>-5.4534437487374771E-3</v>
      </c>
      <c r="D231">
        <v>98.9</v>
      </c>
      <c r="E231" s="176">
        <f t="shared" si="27"/>
        <v>-1.49402390438247E-2</v>
      </c>
      <c r="F231">
        <v>4.7539999999999996</v>
      </c>
      <c r="G231" s="176">
        <f t="shared" si="27"/>
        <v>6.5636248147363319E-3</v>
      </c>
      <c r="H231" s="121">
        <v>1292.989</v>
      </c>
      <c r="I231" s="176">
        <f t="shared" si="28"/>
        <v>-7.5451770353363954E-3</v>
      </c>
      <c r="J231" s="121">
        <v>743.97799999999995</v>
      </c>
      <c r="K231" s="176">
        <f t="shared" si="29"/>
        <v>-6.0002485072863394E-3</v>
      </c>
      <c r="L231" s="121">
        <v>1425.941</v>
      </c>
      <c r="M231" s="176">
        <f t="shared" si="30"/>
        <v>-5.8203053917306458E-3</v>
      </c>
      <c r="N231" s="113">
        <v>57.27</v>
      </c>
      <c r="O231" s="176">
        <f t="shared" si="31"/>
        <v>-1.0025929127052692E-2</v>
      </c>
      <c r="P231">
        <v>78.08</v>
      </c>
      <c r="Q231" s="176">
        <f t="shared" si="32"/>
        <v>-1.3393985342431164E-2</v>
      </c>
      <c r="R231">
        <v>258.37009999999998</v>
      </c>
      <c r="S231" s="176">
        <f t="shared" si="33"/>
        <v>-9.5833136875402743E-3</v>
      </c>
      <c r="T231">
        <v>201.36</v>
      </c>
      <c r="U231" s="176">
        <f t="shared" si="34"/>
        <v>-3.6122519669453696E-3</v>
      </c>
      <c r="V231" s="121">
        <v>5842.01</v>
      </c>
      <c r="W231" s="176">
        <f t="shared" si="35"/>
        <v>-4.4485431876540172E-4</v>
      </c>
    </row>
    <row r="232" spans="1:23" ht="13" x14ac:dyDescent="0.3">
      <c r="A232" s="1">
        <v>45800</v>
      </c>
      <c r="B232">
        <v>4.7519999999999998</v>
      </c>
      <c r="C232" s="176">
        <f t="shared" si="27"/>
        <v>-3.4930950446791342E-2</v>
      </c>
      <c r="D232">
        <v>95.95</v>
      </c>
      <c r="E232" s="176">
        <f t="shared" si="27"/>
        <v>-2.9828109201213374E-2</v>
      </c>
      <c r="F232">
        <v>4.7009999999999996</v>
      </c>
      <c r="G232" s="176">
        <f t="shared" si="27"/>
        <v>-1.1148506520824556E-2</v>
      </c>
      <c r="H232" s="121">
        <v>1268.1510000000001</v>
      </c>
      <c r="I232" s="176">
        <f t="shared" si="28"/>
        <v>-1.9209753524585257E-2</v>
      </c>
      <c r="J232" s="121">
        <v>736.79200000000003</v>
      </c>
      <c r="K232" s="176">
        <f t="shared" si="29"/>
        <v>-9.6588877628100856E-3</v>
      </c>
      <c r="L232" s="121">
        <v>1404.1</v>
      </c>
      <c r="M232" s="176">
        <f t="shared" si="30"/>
        <v>-1.5316903013518877E-2</v>
      </c>
      <c r="N232" s="113">
        <v>55.57</v>
      </c>
      <c r="O232" s="176">
        <f t="shared" si="31"/>
        <v>-2.9683953204120879E-2</v>
      </c>
      <c r="P232">
        <v>75.38</v>
      </c>
      <c r="Q232" s="176">
        <f t="shared" si="32"/>
        <v>-3.457991803278692E-2</v>
      </c>
      <c r="R232">
        <v>258.62990000000002</v>
      </c>
      <c r="S232" s="176">
        <f t="shared" si="33"/>
        <v>1.0055343091171971E-3</v>
      </c>
      <c r="T232">
        <v>195.27</v>
      </c>
      <c r="U232" s="176">
        <f t="shared" si="34"/>
        <v>-3.0244338498212172E-2</v>
      </c>
      <c r="V232" s="121">
        <v>5802.82</v>
      </c>
      <c r="W232" s="176">
        <f t="shared" si="35"/>
        <v>-6.7083075859165784E-3</v>
      </c>
    </row>
    <row r="233" spans="1:23" ht="13" x14ac:dyDescent="0.3">
      <c r="A233" s="1">
        <v>45803</v>
      </c>
      <c r="B233">
        <v>4.8334999999999999</v>
      </c>
      <c r="C233" s="176">
        <f t="shared" si="27"/>
        <v>1.7150673400673427E-2</v>
      </c>
      <c r="D233">
        <v>96.7</v>
      </c>
      <c r="E233" s="176">
        <f t="shared" si="27"/>
        <v>7.8165711307972893E-3</v>
      </c>
      <c r="F233">
        <v>4.7510000000000003</v>
      </c>
      <c r="G233" s="176">
        <f t="shared" si="27"/>
        <v>1.0636034886194579E-2</v>
      </c>
      <c r="H233" s="121">
        <v>1284.405</v>
      </c>
      <c r="I233" s="176">
        <f t="shared" si="28"/>
        <v>1.2817085662511723E-2</v>
      </c>
      <c r="J233" s="121">
        <v>743.18499999999995</v>
      </c>
      <c r="K233" s="176">
        <f t="shared" si="29"/>
        <v>8.6768043084071416E-3</v>
      </c>
      <c r="L233" s="121">
        <v>1426.3050000000001</v>
      </c>
      <c r="M233" s="176">
        <f t="shared" si="30"/>
        <v>1.5814400683712097E-2</v>
      </c>
      <c r="N233" s="113">
        <v>56.18</v>
      </c>
      <c r="O233" s="176">
        <f t="shared" si="31"/>
        <v>1.0977145942055056E-2</v>
      </c>
      <c r="P233">
        <v>76.44</v>
      </c>
      <c r="Q233" s="176">
        <f t="shared" si="32"/>
        <v>1.40620854338021E-2</v>
      </c>
      <c r="R233">
        <v>258.62990000000002</v>
      </c>
      <c r="S233" s="176">
        <f t="shared" si="33"/>
        <v>0</v>
      </c>
      <c r="T233">
        <v>195.27</v>
      </c>
      <c r="U233" s="176">
        <f t="shared" si="34"/>
        <v>0</v>
      </c>
      <c r="V233" s="121">
        <v>5802.82</v>
      </c>
      <c r="W233" s="176">
        <f t="shared" si="35"/>
        <v>0</v>
      </c>
    </row>
    <row r="234" spans="1:23" ht="13" x14ac:dyDescent="0.3">
      <c r="A234" s="1">
        <v>45804</v>
      </c>
      <c r="B234">
        <v>4.8449999999999998</v>
      </c>
      <c r="C234" s="176">
        <f t="shared" si="27"/>
        <v>2.3792283024722961E-3</v>
      </c>
      <c r="D234">
        <v>97.2</v>
      </c>
      <c r="E234" s="176">
        <f t="shared" si="27"/>
        <v>5.170630816959669E-3</v>
      </c>
      <c r="F234">
        <v>4.7720000000000002</v>
      </c>
      <c r="G234" s="176">
        <f t="shared" si="27"/>
        <v>4.4201220795621774E-3</v>
      </c>
      <c r="H234" s="121">
        <v>1288.5719999999999</v>
      </c>
      <c r="I234" s="176">
        <f t="shared" si="28"/>
        <v>3.2443037826853029E-3</v>
      </c>
      <c r="J234" s="121">
        <v>744.13400000000001</v>
      </c>
      <c r="K234" s="176">
        <f t="shared" si="29"/>
        <v>1.2769364290184399E-3</v>
      </c>
      <c r="L234" s="121">
        <v>1437.605</v>
      </c>
      <c r="M234" s="176">
        <f t="shared" si="30"/>
        <v>7.9225691559659077E-3</v>
      </c>
      <c r="N234" s="113">
        <v>56.5</v>
      </c>
      <c r="O234" s="176">
        <f t="shared" si="31"/>
        <v>5.6959772160911411E-3</v>
      </c>
      <c r="P234">
        <v>76.64</v>
      </c>
      <c r="Q234" s="176">
        <f t="shared" si="32"/>
        <v>2.6164311878597965E-3</v>
      </c>
      <c r="R234">
        <v>263.23</v>
      </c>
      <c r="S234" s="176">
        <f t="shared" si="33"/>
        <v>1.778641989963263E-2</v>
      </c>
      <c r="T234">
        <v>200.21</v>
      </c>
      <c r="U234" s="176">
        <f t="shared" si="34"/>
        <v>2.5298304911148654E-2</v>
      </c>
      <c r="V234" s="121">
        <v>5921.54</v>
      </c>
      <c r="W234" s="176">
        <f t="shared" si="35"/>
        <v>2.0459018201495181E-2</v>
      </c>
    </row>
    <row r="235" spans="1:23" ht="13" x14ac:dyDescent="0.3">
      <c r="A235" s="1">
        <v>45805</v>
      </c>
      <c r="B235">
        <v>4.843</v>
      </c>
      <c r="C235" s="176">
        <f t="shared" si="27"/>
        <v>-4.1279669762637355E-4</v>
      </c>
      <c r="D235">
        <v>98.85</v>
      </c>
      <c r="E235" s="176">
        <f t="shared" si="27"/>
        <v>1.6975308641975221E-2</v>
      </c>
      <c r="F235">
        <v>4.7489999999999997</v>
      </c>
      <c r="G235" s="176">
        <f t="shared" si="27"/>
        <v>-4.81978206202862E-3</v>
      </c>
      <c r="H235" s="121">
        <v>1289.02</v>
      </c>
      <c r="I235" s="176">
        <f t="shared" si="28"/>
        <v>3.4767168617670787E-4</v>
      </c>
      <c r="J235" s="121">
        <v>740.69299999999998</v>
      </c>
      <c r="K235" s="176">
        <f t="shared" si="29"/>
        <v>-4.6241671526902825E-3</v>
      </c>
      <c r="L235" s="121">
        <v>1425.548</v>
      </c>
      <c r="M235" s="176">
        <f t="shared" si="30"/>
        <v>-8.386865655030426E-3</v>
      </c>
      <c r="N235" s="113">
        <v>56.96</v>
      </c>
      <c r="O235" s="176">
        <f t="shared" si="31"/>
        <v>8.1415929203539975E-3</v>
      </c>
      <c r="P235">
        <v>79.5</v>
      </c>
      <c r="Q235" s="176">
        <f t="shared" si="32"/>
        <v>3.7317327766179534E-2</v>
      </c>
      <c r="R235">
        <v>260.24</v>
      </c>
      <c r="S235" s="176">
        <f t="shared" si="33"/>
        <v>-1.1358887664779884E-2</v>
      </c>
      <c r="T235">
        <v>200.42</v>
      </c>
      <c r="U235" s="176">
        <f t="shared" si="34"/>
        <v>1.0488986564106664E-3</v>
      </c>
      <c r="V235" s="121">
        <v>5888.55</v>
      </c>
      <c r="W235" s="176">
        <f t="shared" si="35"/>
        <v>-5.5711858739449166E-3</v>
      </c>
    </row>
    <row r="236" spans="1:23" ht="13" x14ac:dyDescent="0.3">
      <c r="A236" s="1">
        <v>45806</v>
      </c>
      <c r="B236">
        <v>4.851</v>
      </c>
      <c r="C236" s="176">
        <f t="shared" si="27"/>
        <v>1.6518686764402245E-3</v>
      </c>
      <c r="D236">
        <v>97.5</v>
      </c>
      <c r="E236" s="176">
        <f t="shared" si="27"/>
        <v>-1.3657056145675209E-2</v>
      </c>
      <c r="F236">
        <v>4.7489999999999997</v>
      </c>
      <c r="G236" s="176">
        <f t="shared" si="27"/>
        <v>0</v>
      </c>
      <c r="H236" s="121">
        <v>1283.9280000000001</v>
      </c>
      <c r="I236" s="176">
        <f t="shared" si="28"/>
        <v>-3.9502878155496975E-3</v>
      </c>
      <c r="J236" s="121">
        <v>740.69299999999998</v>
      </c>
      <c r="K236" s="176">
        <f t="shared" si="29"/>
        <v>0</v>
      </c>
      <c r="L236" s="121">
        <v>1418.3</v>
      </c>
      <c r="M236" s="176">
        <f t="shared" si="30"/>
        <v>-5.084360540648261E-3</v>
      </c>
      <c r="N236" s="113">
        <v>56.46</v>
      </c>
      <c r="O236" s="176">
        <f t="shared" si="31"/>
        <v>-8.7780898876404501E-3</v>
      </c>
      <c r="P236">
        <v>78.040000000000006</v>
      </c>
      <c r="Q236" s="176">
        <f t="shared" si="32"/>
        <v>-1.8364779874213758E-2</v>
      </c>
      <c r="R236">
        <v>258.68990000000002</v>
      </c>
      <c r="S236" s="176">
        <f t="shared" si="33"/>
        <v>-5.9564248386104607E-3</v>
      </c>
      <c r="T236">
        <v>199.95</v>
      </c>
      <c r="U236" s="176">
        <f t="shared" si="34"/>
        <v>-2.3450753417822517E-3</v>
      </c>
      <c r="V236" s="121">
        <v>5912.17</v>
      </c>
      <c r="W236" s="176">
        <f t="shared" si="35"/>
        <v>4.0111742279508355E-3</v>
      </c>
    </row>
    <row r="237" spans="1:23" ht="13" x14ac:dyDescent="0.3">
      <c r="A237" s="1">
        <v>45807</v>
      </c>
      <c r="B237">
        <v>4.91</v>
      </c>
      <c r="C237" s="176">
        <f t="shared" si="27"/>
        <v>1.2162440733869339E-2</v>
      </c>
      <c r="D237">
        <v>97.5</v>
      </c>
      <c r="E237" s="176">
        <f t="shared" si="27"/>
        <v>0</v>
      </c>
      <c r="F237">
        <v>4.5759999999999996</v>
      </c>
      <c r="G237" s="176">
        <f t="shared" si="27"/>
        <v>-3.6428721836176049E-2</v>
      </c>
      <c r="H237" s="121">
        <v>1288.0999999999999</v>
      </c>
      <c r="I237" s="176">
        <f t="shared" si="28"/>
        <v>3.2494033933365405E-3</v>
      </c>
      <c r="J237" s="121">
        <v>735.72500000000002</v>
      </c>
      <c r="K237" s="176">
        <f t="shared" si="29"/>
        <v>-6.7072322811204659E-3</v>
      </c>
      <c r="L237" s="121">
        <v>1422.1949999999999</v>
      </c>
      <c r="M237" s="176">
        <f t="shared" si="30"/>
        <v>2.7462455051822476E-3</v>
      </c>
      <c r="N237" s="113">
        <v>56.56</v>
      </c>
      <c r="O237" s="176">
        <f t="shared" si="31"/>
        <v>1.7711654268508931E-3</v>
      </c>
      <c r="P237">
        <v>78.62</v>
      </c>
      <c r="Q237" s="176">
        <f t="shared" si="32"/>
        <v>7.4320861096873175E-3</v>
      </c>
      <c r="R237">
        <v>259.06009999999998</v>
      </c>
      <c r="S237" s="176">
        <f t="shared" si="33"/>
        <v>1.4310570300578194E-3</v>
      </c>
      <c r="T237">
        <v>200.85</v>
      </c>
      <c r="U237" s="176">
        <f t="shared" si="34"/>
        <v>4.5011252813203584E-3</v>
      </c>
      <c r="V237" s="121">
        <v>5911.69</v>
      </c>
      <c r="W237" s="176">
        <f t="shared" si="35"/>
        <v>-8.1188463795945127E-5</v>
      </c>
    </row>
    <row r="238" spans="1:23" ht="13" x14ac:dyDescent="0.3">
      <c r="A238" s="1">
        <v>45810</v>
      </c>
      <c r="B238">
        <v>4.9009999999999998</v>
      </c>
      <c r="C238" s="176">
        <f t="shared" si="27"/>
        <v>-1.832993890020436E-3</v>
      </c>
      <c r="D238">
        <v>94.65</v>
      </c>
      <c r="E238" s="176">
        <f t="shared" si="27"/>
        <v>-2.9230769230769171E-2</v>
      </c>
      <c r="F238">
        <v>4.6150000000000002</v>
      </c>
      <c r="G238" s="176">
        <f t="shared" si="27"/>
        <v>8.5227272727274022E-3</v>
      </c>
      <c r="H238" s="121">
        <v>1285.2929999999999</v>
      </c>
      <c r="I238" s="176">
        <f t="shared" si="28"/>
        <v>-2.1791786351991432E-3</v>
      </c>
      <c r="J238" s="121">
        <v>735.87199999999996</v>
      </c>
      <c r="K238" s="176">
        <f t="shared" si="29"/>
        <v>1.9980291549143297E-4</v>
      </c>
      <c r="L238" s="121">
        <v>1418.1569999999999</v>
      </c>
      <c r="M238" s="176">
        <f t="shared" si="30"/>
        <v>-2.8392730954616007E-3</v>
      </c>
      <c r="N238" s="113">
        <v>56.68</v>
      </c>
      <c r="O238" s="176">
        <f t="shared" si="31"/>
        <v>2.1216407355020765E-3</v>
      </c>
      <c r="P238">
        <v>76.680000000000007</v>
      </c>
      <c r="Q238" s="176">
        <f t="shared" si="32"/>
        <v>-2.4675655049605668E-2</v>
      </c>
      <c r="R238">
        <v>263.8999</v>
      </c>
      <c r="S238" s="176">
        <f t="shared" si="33"/>
        <v>1.8682151361788347E-2</v>
      </c>
      <c r="T238">
        <v>201.7</v>
      </c>
      <c r="U238" s="176">
        <f t="shared" si="34"/>
        <v>4.2320139407517766E-3</v>
      </c>
      <c r="V238" s="121">
        <v>5935.94</v>
      </c>
      <c r="W238" s="176">
        <f t="shared" si="35"/>
        <v>4.1020418864994614E-3</v>
      </c>
    </row>
    <row r="239" spans="1:23" ht="13" x14ac:dyDescent="0.3">
      <c r="A239" s="1">
        <v>45811</v>
      </c>
      <c r="B239">
        <v>4.8914999999999997</v>
      </c>
      <c r="C239" s="176">
        <f t="shared" si="27"/>
        <v>-1.9383799224648162E-3</v>
      </c>
      <c r="D239">
        <v>94.7</v>
      </c>
      <c r="E239" s="176">
        <f t="shared" si="27"/>
        <v>5.282620179608786E-4</v>
      </c>
      <c r="F239">
        <v>4.6509999999999998</v>
      </c>
      <c r="G239" s="176">
        <f t="shared" si="27"/>
        <v>7.8006500541710913E-3</v>
      </c>
      <c r="H239" s="121">
        <v>1287.7650000000001</v>
      </c>
      <c r="I239" s="176">
        <f t="shared" si="28"/>
        <v>1.9232968669402289E-3</v>
      </c>
      <c r="J239" s="121">
        <v>734.15499999999997</v>
      </c>
      <c r="K239" s="176">
        <f t="shared" si="29"/>
        <v>-2.3332862236910556E-3</v>
      </c>
      <c r="L239" s="121">
        <v>1425.47</v>
      </c>
      <c r="M239" s="176">
        <f t="shared" si="30"/>
        <v>5.1566928062267451E-3</v>
      </c>
      <c r="N239" s="113">
        <v>57.24</v>
      </c>
      <c r="O239" s="176">
        <f t="shared" si="31"/>
        <v>9.8800282286521223E-3</v>
      </c>
      <c r="P239">
        <v>77.36</v>
      </c>
      <c r="Q239" s="176">
        <f t="shared" si="32"/>
        <v>8.8680229525298984E-3</v>
      </c>
      <c r="R239">
        <v>265.2</v>
      </c>
      <c r="S239" s="176">
        <f t="shared" si="33"/>
        <v>4.9264891725991035E-3</v>
      </c>
      <c r="T239">
        <v>203.27</v>
      </c>
      <c r="U239" s="176">
        <f t="shared" si="34"/>
        <v>7.7838373822509748E-3</v>
      </c>
      <c r="V239" s="121">
        <v>5970.37</v>
      </c>
      <c r="W239" s="176">
        <f t="shared" si="35"/>
        <v>5.8002607843071685E-3</v>
      </c>
    </row>
    <row r="240" spans="1:23" ht="13" x14ac:dyDescent="0.3">
      <c r="A240" s="1">
        <v>45812</v>
      </c>
      <c r="B240">
        <v>4.8685</v>
      </c>
      <c r="C240" s="176">
        <f t="shared" si="27"/>
        <v>-4.7020341408565243E-3</v>
      </c>
      <c r="D240">
        <v>95.45</v>
      </c>
      <c r="E240" s="176">
        <f t="shared" si="27"/>
        <v>7.9197465681098197E-3</v>
      </c>
      <c r="F240">
        <v>4.7430000000000003</v>
      </c>
      <c r="G240" s="176">
        <f t="shared" si="27"/>
        <v>1.9780692324231464E-2</v>
      </c>
      <c r="H240" s="121">
        <v>1283.943</v>
      </c>
      <c r="I240" s="176">
        <f t="shared" si="28"/>
        <v>-2.9679328138287001E-3</v>
      </c>
      <c r="J240" s="121">
        <v>741.65599999999995</v>
      </c>
      <c r="K240" s="176">
        <f t="shared" si="29"/>
        <v>1.0217188468375176E-2</v>
      </c>
      <c r="L240" s="121">
        <v>1435.27</v>
      </c>
      <c r="M240" s="176">
        <f t="shared" si="30"/>
        <v>6.8749254631805326E-3</v>
      </c>
      <c r="N240" s="113">
        <v>56.55</v>
      </c>
      <c r="O240" s="176">
        <f t="shared" si="31"/>
        <v>-1.2054507337526289E-2</v>
      </c>
      <c r="P240">
        <v>77.459999999999994</v>
      </c>
      <c r="Q240" s="176">
        <f t="shared" si="32"/>
        <v>1.2926577042398437E-3</v>
      </c>
      <c r="R240">
        <v>265.52</v>
      </c>
      <c r="S240" s="176">
        <f t="shared" si="33"/>
        <v>1.2066365007541221E-3</v>
      </c>
      <c r="T240">
        <v>202.82</v>
      </c>
      <c r="U240" s="176">
        <f t="shared" si="34"/>
        <v>-2.2138042996999903E-3</v>
      </c>
      <c r="V240" s="121">
        <v>5970.81</v>
      </c>
      <c r="W240" s="176">
        <f t="shared" si="35"/>
        <v>7.3697275043340584E-5</v>
      </c>
    </row>
    <row r="241" spans="1:23" ht="13" x14ac:dyDescent="0.3">
      <c r="A241" s="1">
        <v>45813</v>
      </c>
      <c r="B241">
        <v>4.9480000000000004</v>
      </c>
      <c r="C241" s="176">
        <f t="shared" si="27"/>
        <v>1.6329464927595839E-2</v>
      </c>
      <c r="D241">
        <v>94.75</v>
      </c>
      <c r="E241" s="176">
        <f t="shared" si="27"/>
        <v>-7.3336825563122352E-3</v>
      </c>
      <c r="F241">
        <v>4.7210000000000001</v>
      </c>
      <c r="G241" s="176">
        <f t="shared" si="27"/>
        <v>-4.6384145055872314E-3</v>
      </c>
      <c r="H241" s="121">
        <v>1292.4970000000001</v>
      </c>
      <c r="I241" s="176">
        <f t="shared" si="28"/>
        <v>6.6622895253138862E-3</v>
      </c>
      <c r="J241" s="121">
        <v>742.53499999999997</v>
      </c>
      <c r="K241" s="176">
        <f t="shared" si="29"/>
        <v>1.185185584691581E-3</v>
      </c>
      <c r="L241" s="121">
        <v>1440.5170000000001</v>
      </c>
      <c r="M241" s="176">
        <f t="shared" si="30"/>
        <v>3.6557581500345376E-3</v>
      </c>
      <c r="N241" s="113">
        <v>57.81</v>
      </c>
      <c r="O241" s="176">
        <f t="shared" si="31"/>
        <v>2.2281167108753407E-2</v>
      </c>
      <c r="P241">
        <v>77.12</v>
      </c>
      <c r="Q241" s="176">
        <f t="shared" si="32"/>
        <v>-4.3893622514844981E-3</v>
      </c>
      <c r="R241">
        <v>266.86009999999999</v>
      </c>
      <c r="S241" s="176">
        <f t="shared" si="33"/>
        <v>5.0470774329617616E-3</v>
      </c>
      <c r="T241">
        <v>200.63</v>
      </c>
      <c r="U241" s="176">
        <f t="shared" si="34"/>
        <v>-1.0797751701015669E-2</v>
      </c>
      <c r="V241" s="121">
        <v>5939.3</v>
      </c>
      <c r="W241" s="176">
        <f t="shared" si="35"/>
        <v>-5.2773409302925758E-3</v>
      </c>
    </row>
    <row r="242" spans="1:23" ht="13" x14ac:dyDescent="0.3">
      <c r="A242" s="1">
        <v>45814</v>
      </c>
      <c r="B242">
        <v>5.0199999999999996</v>
      </c>
      <c r="C242" s="176">
        <f t="shared" si="27"/>
        <v>1.4551333872271458E-2</v>
      </c>
      <c r="D242">
        <v>93.2</v>
      </c>
      <c r="E242" s="176">
        <f t="shared" si="27"/>
        <v>-1.6358839050131895E-2</v>
      </c>
      <c r="F242">
        <v>4.7590000000000003</v>
      </c>
      <c r="G242" s="176">
        <f t="shared" si="27"/>
        <v>8.0491421309045238E-3</v>
      </c>
      <c r="H242" s="121">
        <v>1300.239</v>
      </c>
      <c r="I242" s="176">
        <f t="shared" si="28"/>
        <v>5.9899558761064521E-3</v>
      </c>
      <c r="J242" s="121">
        <v>742.08699999999999</v>
      </c>
      <c r="K242" s="176">
        <f t="shared" si="29"/>
        <v>-6.0333856316534457E-4</v>
      </c>
      <c r="L242" s="121">
        <v>1439.1089999999999</v>
      </c>
      <c r="M242" s="176">
        <f t="shared" si="30"/>
        <v>-9.7742685438639669E-4</v>
      </c>
      <c r="N242" s="113">
        <v>58.2</v>
      </c>
      <c r="O242" s="176">
        <f t="shared" si="31"/>
        <v>6.7462376751427182E-3</v>
      </c>
      <c r="P242">
        <v>76.44</v>
      </c>
      <c r="Q242" s="176">
        <f t="shared" si="32"/>
        <v>-8.8174273858922046E-3</v>
      </c>
      <c r="R242">
        <v>268.87009999999998</v>
      </c>
      <c r="S242" s="176">
        <f t="shared" si="33"/>
        <v>7.5320364490607285E-3</v>
      </c>
      <c r="T242">
        <v>203.92</v>
      </c>
      <c r="U242" s="176">
        <f t="shared" si="34"/>
        <v>1.6398345212580333E-2</v>
      </c>
      <c r="V242" s="121">
        <v>6000.36</v>
      </c>
      <c r="W242" s="176">
        <f t="shared" si="35"/>
        <v>1.028067280655961E-2</v>
      </c>
    </row>
    <row r="243" spans="1:23" ht="13" x14ac:dyDescent="0.3">
      <c r="A243" s="1">
        <v>45817</v>
      </c>
      <c r="B243">
        <v>5.0110000000000001</v>
      </c>
      <c r="C243" s="176">
        <f t="shared" si="27"/>
        <v>-1.7928286852588553E-3</v>
      </c>
      <c r="D243">
        <v>93.35</v>
      </c>
      <c r="E243" s="176">
        <f t="shared" si="27"/>
        <v>1.6094420600857454E-3</v>
      </c>
      <c r="F243">
        <v>4.742</v>
      </c>
      <c r="G243" s="176">
        <f t="shared" si="27"/>
        <v>-3.5721790292078896E-3</v>
      </c>
      <c r="H243" s="121">
        <v>1294.5519999999999</v>
      </c>
      <c r="I243" s="176">
        <f t="shared" si="28"/>
        <v>-4.3738112762346966E-3</v>
      </c>
      <c r="J243" s="121">
        <v>743.04700000000003</v>
      </c>
      <c r="K243" s="176">
        <f t="shared" si="29"/>
        <v>1.2936488578832893E-3</v>
      </c>
      <c r="L243" s="121">
        <v>1431.058</v>
      </c>
      <c r="M243" s="176">
        <f t="shared" si="30"/>
        <v>-5.5944337781223879E-3</v>
      </c>
      <c r="N243" s="113">
        <v>58.29</v>
      </c>
      <c r="O243" s="176">
        <f t="shared" si="31"/>
        <v>1.546391752577256E-3</v>
      </c>
      <c r="P243">
        <v>77</v>
      </c>
      <c r="Q243" s="176">
        <f t="shared" si="32"/>
        <v>7.3260073260073564E-3</v>
      </c>
      <c r="R243">
        <v>272.08010000000002</v>
      </c>
      <c r="S243" s="176">
        <f t="shared" si="33"/>
        <v>1.1938850768456726E-2</v>
      </c>
      <c r="T243">
        <v>201.45</v>
      </c>
      <c r="U243" s="176">
        <f t="shared" si="34"/>
        <v>-1.2112593173793641E-2</v>
      </c>
      <c r="V243" s="121">
        <v>6005.88</v>
      </c>
      <c r="W243" s="176">
        <f t="shared" si="35"/>
        <v>9.1994480331187406E-4</v>
      </c>
    </row>
    <row r="244" spans="1:23" ht="13" x14ac:dyDescent="0.3">
      <c r="A244" s="1">
        <v>45818</v>
      </c>
      <c r="B244">
        <v>4.8804999999999996</v>
      </c>
      <c r="C244" s="176">
        <f t="shared" si="27"/>
        <v>-2.6042706046697367E-2</v>
      </c>
      <c r="D244">
        <v>93.8</v>
      </c>
      <c r="E244" s="176">
        <f t="shared" si="27"/>
        <v>4.8205677557579315E-3</v>
      </c>
      <c r="F244">
        <v>4.6840000000000002</v>
      </c>
      <c r="G244" s="176">
        <f t="shared" si="27"/>
        <v>-1.2231126107127758E-2</v>
      </c>
      <c r="H244" s="121">
        <v>1285.913</v>
      </c>
      <c r="I244" s="176">
        <f t="shared" si="28"/>
        <v>-6.6733510897977813E-3</v>
      </c>
      <c r="J244" s="121">
        <v>743.04200000000003</v>
      </c>
      <c r="K244" s="176">
        <f t="shared" si="29"/>
        <v>-6.7290494410117428E-6</v>
      </c>
      <c r="L244" s="121">
        <v>1420.3510000000001</v>
      </c>
      <c r="M244" s="176">
        <f t="shared" si="30"/>
        <v>-7.4818770448157098E-3</v>
      </c>
      <c r="N244" s="113">
        <v>56.78</v>
      </c>
      <c r="O244" s="176">
        <f t="shared" si="31"/>
        <v>-2.5904957968776773E-2</v>
      </c>
      <c r="P244">
        <v>77.459999999999994</v>
      </c>
      <c r="Q244" s="176">
        <f t="shared" si="32"/>
        <v>5.9740259740258929E-3</v>
      </c>
      <c r="R244">
        <v>276.24</v>
      </c>
      <c r="S244" s="176">
        <f t="shared" si="33"/>
        <v>1.5289247541440896E-2</v>
      </c>
      <c r="T244">
        <v>202.67</v>
      </c>
      <c r="U244" s="176">
        <f t="shared" si="34"/>
        <v>6.0560933234053062E-3</v>
      </c>
      <c r="V244" s="121">
        <v>6038.81</v>
      </c>
      <c r="W244" s="176">
        <f t="shared" si="35"/>
        <v>5.4829600325015304E-3</v>
      </c>
    </row>
    <row r="245" spans="1:23" ht="13" x14ac:dyDescent="0.3">
      <c r="A245" s="1">
        <v>45819</v>
      </c>
      <c r="B245">
        <v>4.8895</v>
      </c>
      <c r="C245" s="176">
        <f t="shared" si="27"/>
        <v>1.8440733531401171E-3</v>
      </c>
      <c r="D245">
        <v>93.15</v>
      </c>
      <c r="E245" s="176">
        <f t="shared" si="27"/>
        <v>-6.9296375266523613E-3</v>
      </c>
      <c r="F245">
        <v>4.6180000000000003</v>
      </c>
      <c r="G245" s="176">
        <f t="shared" si="27"/>
        <v>-1.4090520922288607E-2</v>
      </c>
      <c r="H245" s="121">
        <v>1284.7639999999999</v>
      </c>
      <c r="I245" s="176">
        <f t="shared" si="28"/>
        <v>-8.9352856686269956E-4</v>
      </c>
      <c r="J245" s="121">
        <v>741.27</v>
      </c>
      <c r="K245" s="176">
        <f t="shared" si="29"/>
        <v>-2.3847911692744801E-3</v>
      </c>
      <c r="L245" s="121">
        <v>1418.125</v>
      </c>
      <c r="M245" s="176">
        <f t="shared" si="30"/>
        <v>-1.5672182439411895E-3</v>
      </c>
      <c r="N245" s="113">
        <v>57.02</v>
      </c>
      <c r="O245" s="176">
        <f t="shared" si="31"/>
        <v>4.226840436773547E-3</v>
      </c>
      <c r="P245">
        <v>77.36</v>
      </c>
      <c r="Q245" s="176">
        <f t="shared" si="32"/>
        <v>-1.2909888974954084E-3</v>
      </c>
      <c r="R245">
        <v>281.52</v>
      </c>
      <c r="S245" s="176">
        <f t="shared" si="33"/>
        <v>1.9113814074717538E-2</v>
      </c>
      <c r="T245">
        <v>198.78</v>
      </c>
      <c r="U245" s="176">
        <f t="shared" si="34"/>
        <v>-1.9193763260472622E-2</v>
      </c>
      <c r="V245" s="121">
        <v>6022.24</v>
      </c>
      <c r="W245" s="176">
        <f t="shared" si="35"/>
        <v>-2.7439180898224348E-3</v>
      </c>
    </row>
    <row r="246" spans="1:23" ht="13" x14ac:dyDescent="0.3">
      <c r="A246" s="1">
        <v>45820</v>
      </c>
      <c r="B246">
        <v>4.8600000000000003</v>
      </c>
      <c r="C246" s="176">
        <f t="shared" si="27"/>
        <v>-6.0333367419980856E-3</v>
      </c>
      <c r="D246">
        <v>92.85</v>
      </c>
      <c r="E246" s="176">
        <f t="shared" si="27"/>
        <v>-3.220611916264212E-3</v>
      </c>
      <c r="F246">
        <v>4.5739999999999998</v>
      </c>
      <c r="G246" s="176">
        <f t="shared" si="27"/>
        <v>-9.5279341706367426E-3</v>
      </c>
      <c r="H246" s="121">
        <v>1278.0650000000001</v>
      </c>
      <c r="I246" s="176">
        <f t="shared" si="28"/>
        <v>-5.2141871970259462E-3</v>
      </c>
      <c r="J246" s="121">
        <v>740.69799999999998</v>
      </c>
      <c r="K246" s="176">
        <f t="shared" si="29"/>
        <v>-7.7164865703455252E-4</v>
      </c>
      <c r="L246" s="121">
        <v>1407.2449999999999</v>
      </c>
      <c r="M246" s="176">
        <f t="shared" si="30"/>
        <v>-7.6721022476862822E-3</v>
      </c>
      <c r="N246" s="113">
        <v>56.98</v>
      </c>
      <c r="O246" s="176">
        <f t="shared" si="31"/>
        <v>-7.0150824272196155E-4</v>
      </c>
      <c r="P246">
        <v>76.900000000000006</v>
      </c>
      <c r="Q246" s="176">
        <f t="shared" si="32"/>
        <v>-5.9462254395035389E-3</v>
      </c>
      <c r="R246">
        <v>281.02999999999997</v>
      </c>
      <c r="S246" s="176">
        <f t="shared" si="33"/>
        <v>-1.7405512929809929E-3</v>
      </c>
      <c r="T246">
        <v>199.2</v>
      </c>
      <c r="U246" s="176">
        <f t="shared" si="34"/>
        <v>2.112888620585509E-3</v>
      </c>
      <c r="V246" s="121">
        <v>6045.26</v>
      </c>
      <c r="W246" s="176">
        <f t="shared" si="35"/>
        <v>3.8224979409655605E-3</v>
      </c>
    </row>
    <row r="247" spans="1:23" ht="13" x14ac:dyDescent="0.3">
      <c r="A247" s="1">
        <v>45821</v>
      </c>
      <c r="B247">
        <v>4.8205</v>
      </c>
      <c r="C247" s="176">
        <f t="shared" si="27"/>
        <v>-8.1275720164609693E-3</v>
      </c>
      <c r="D247">
        <v>90.85</v>
      </c>
      <c r="E247" s="176">
        <f t="shared" si="27"/>
        <v>-2.1540118470651591E-2</v>
      </c>
      <c r="F247">
        <v>4.49</v>
      </c>
      <c r="G247" s="176">
        <f t="shared" si="27"/>
        <v>-1.8364669873196248E-2</v>
      </c>
      <c r="H247" s="121">
        <v>1262.1980000000001</v>
      </c>
      <c r="I247" s="176">
        <f t="shared" si="28"/>
        <v>-1.2414861528951941E-2</v>
      </c>
      <c r="J247" s="121">
        <v>730.52200000000005</v>
      </c>
      <c r="K247" s="176">
        <f t="shared" si="29"/>
        <v>-1.3738392705259001E-2</v>
      </c>
      <c r="L247" s="121">
        <v>1391.6079999999999</v>
      </c>
      <c r="M247" s="176">
        <f t="shared" si="30"/>
        <v>-1.1111782241187529E-2</v>
      </c>
      <c r="N247" s="113">
        <v>56.15</v>
      </c>
      <c r="O247" s="176">
        <f t="shared" si="31"/>
        <v>-1.4566514566514538E-2</v>
      </c>
      <c r="P247">
        <v>75.52</v>
      </c>
      <c r="Q247" s="176">
        <f t="shared" si="32"/>
        <v>-1.7945383615084649E-2</v>
      </c>
      <c r="R247">
        <v>277.22000000000003</v>
      </c>
      <c r="S247" s="176">
        <f t="shared" si="33"/>
        <v>-1.3557271465679628E-2</v>
      </c>
      <c r="T247">
        <v>196.45</v>
      </c>
      <c r="U247" s="176">
        <f t="shared" si="34"/>
        <v>-1.3805220883534136E-2</v>
      </c>
      <c r="V247" s="121">
        <v>5976.97</v>
      </c>
      <c r="W247" s="176">
        <f t="shared" si="35"/>
        <v>-1.129645375054174E-2</v>
      </c>
    </row>
    <row r="248" spans="1:23" ht="13" x14ac:dyDescent="0.3">
      <c r="A248" s="1">
        <v>45824</v>
      </c>
      <c r="B248">
        <v>4.9340000000000002</v>
      </c>
      <c r="C248" s="176">
        <f t="shared" si="27"/>
        <v>2.3545275386370742E-2</v>
      </c>
      <c r="D248">
        <v>90.75</v>
      </c>
      <c r="E248" s="176">
        <f t="shared" si="27"/>
        <v>-1.1007154650522215E-3</v>
      </c>
      <c r="F248">
        <v>4.6040000000000001</v>
      </c>
      <c r="G248" s="176">
        <f t="shared" si="27"/>
        <v>2.5389755011135828E-2</v>
      </c>
      <c r="H248" s="121">
        <v>1278.482</v>
      </c>
      <c r="I248" s="176">
        <f t="shared" si="28"/>
        <v>1.2901303915867302E-2</v>
      </c>
      <c r="J248" s="121">
        <v>740.17</v>
      </c>
      <c r="K248" s="176">
        <f t="shared" si="29"/>
        <v>1.3206994450543462E-2</v>
      </c>
      <c r="L248" s="121">
        <v>1402.499</v>
      </c>
      <c r="M248" s="176">
        <f t="shared" si="30"/>
        <v>7.8261981822467797E-3</v>
      </c>
      <c r="N248" s="113">
        <v>58.08</v>
      </c>
      <c r="O248" s="176">
        <f t="shared" si="31"/>
        <v>3.4372217275155825E-2</v>
      </c>
      <c r="P248">
        <v>74.099999999999994</v>
      </c>
      <c r="Q248" s="176">
        <f t="shared" si="32"/>
        <v>-1.8802966101694938E-2</v>
      </c>
      <c r="R248">
        <v>281.83010000000002</v>
      </c>
      <c r="S248" s="176">
        <f t="shared" si="33"/>
        <v>1.6629752543106516E-2</v>
      </c>
      <c r="T248">
        <v>198.42</v>
      </c>
      <c r="U248" s="176">
        <f t="shared" si="34"/>
        <v>1.0027996945787727E-2</v>
      </c>
      <c r="V248" s="121">
        <v>6033.11</v>
      </c>
      <c r="W248" s="176">
        <f t="shared" si="35"/>
        <v>9.3927190532994836E-3</v>
      </c>
    </row>
    <row r="249" spans="1:23" ht="13" x14ac:dyDescent="0.3">
      <c r="A249" s="1">
        <v>45825</v>
      </c>
      <c r="B249">
        <v>4.8010000000000002</v>
      </c>
      <c r="C249" s="176">
        <f t="shared" si="27"/>
        <v>-2.6955816781516012E-2</v>
      </c>
      <c r="D249">
        <v>89.45</v>
      </c>
      <c r="E249" s="176">
        <f t="shared" si="27"/>
        <v>-1.4325068870523384E-2</v>
      </c>
      <c r="F249">
        <v>4.5030000000000001</v>
      </c>
      <c r="G249" s="176">
        <f t="shared" si="27"/>
        <v>-2.1937445699391829E-2</v>
      </c>
      <c r="H249" s="121">
        <v>1261.1489999999999</v>
      </c>
      <c r="I249" s="176">
        <f t="shared" si="28"/>
        <v>-1.3557484579368411E-2</v>
      </c>
      <c r="J249" s="121">
        <v>732.15499999999997</v>
      </c>
      <c r="K249" s="176">
        <f t="shared" si="29"/>
        <v>-1.0828593431238752E-2</v>
      </c>
      <c r="L249" s="121">
        <v>1386.9829999999999</v>
      </c>
      <c r="M249" s="176">
        <f t="shared" si="30"/>
        <v>-1.106310949241324E-2</v>
      </c>
      <c r="N249" s="113">
        <v>55.98</v>
      </c>
      <c r="O249" s="176">
        <f t="shared" si="31"/>
        <v>-3.6157024793388455E-2</v>
      </c>
      <c r="P249">
        <v>73.540000000000006</v>
      </c>
      <c r="Q249" s="176">
        <f t="shared" si="32"/>
        <v>-7.5573549257758176E-3</v>
      </c>
      <c r="R249">
        <v>283.05</v>
      </c>
      <c r="S249" s="176">
        <f t="shared" si="33"/>
        <v>4.3284943659317992E-3</v>
      </c>
      <c r="T249">
        <v>195.64</v>
      </c>
      <c r="U249" s="176">
        <f t="shared" si="34"/>
        <v>-1.4010684406813835E-2</v>
      </c>
      <c r="V249" s="121">
        <v>5982.72</v>
      </c>
      <c r="W249" s="176">
        <f t="shared" si="35"/>
        <v>-8.3522428730786313E-3</v>
      </c>
    </row>
    <row r="250" spans="1:23" ht="13" x14ac:dyDescent="0.3">
      <c r="A250" s="1">
        <v>45826</v>
      </c>
      <c r="B250">
        <v>4.8220000000000001</v>
      </c>
      <c r="C250" s="176">
        <f t="shared" si="27"/>
        <v>4.3740887315142484E-3</v>
      </c>
      <c r="D250">
        <v>89.85</v>
      </c>
      <c r="E250" s="176">
        <f t="shared" si="27"/>
        <v>4.4717719396309835E-3</v>
      </c>
      <c r="F250">
        <v>4.4960000000000004</v>
      </c>
      <c r="G250" s="176">
        <f t="shared" si="27"/>
        <v>-1.5545192094158723E-3</v>
      </c>
      <c r="H250" s="121">
        <v>1262.145</v>
      </c>
      <c r="I250" s="176">
        <f t="shared" si="28"/>
        <v>7.8975600821163457E-4</v>
      </c>
      <c r="J250" s="121">
        <v>732.19600000000003</v>
      </c>
      <c r="K250" s="176">
        <f t="shared" si="29"/>
        <v>5.5999071234989394E-5</v>
      </c>
      <c r="L250" s="121">
        <v>1378.6610000000001</v>
      </c>
      <c r="M250" s="176">
        <f t="shared" si="30"/>
        <v>-6.0000735409157062E-3</v>
      </c>
      <c r="N250" s="113">
        <v>56.49</v>
      </c>
      <c r="O250" s="176">
        <f t="shared" si="31"/>
        <v>9.1103965702037364E-3</v>
      </c>
      <c r="P250">
        <v>72.680000000000007</v>
      </c>
      <c r="Q250" s="176">
        <f t="shared" si="32"/>
        <v>-1.1694316018493328E-2</v>
      </c>
      <c r="R250">
        <v>283.20999999999998</v>
      </c>
      <c r="S250" s="176">
        <f t="shared" si="33"/>
        <v>5.6527115350633514E-4</v>
      </c>
      <c r="T250">
        <v>196.58</v>
      </c>
      <c r="U250" s="176">
        <f t="shared" si="34"/>
        <v>4.8047434062565234E-3</v>
      </c>
      <c r="V250" s="121">
        <v>5980.87</v>
      </c>
      <c r="W250" s="176">
        <f t="shared" si="35"/>
        <v>-3.0922389816009503E-4</v>
      </c>
    </row>
    <row r="251" spans="1:23" ht="13" x14ac:dyDescent="0.3">
      <c r="A251" s="1">
        <v>45827</v>
      </c>
      <c r="B251">
        <v>4.75</v>
      </c>
      <c r="C251" s="176">
        <f t="shared" si="27"/>
        <v>-1.4931563666528425E-2</v>
      </c>
      <c r="D251">
        <v>88.6</v>
      </c>
      <c r="E251" s="176">
        <f t="shared" si="27"/>
        <v>-1.3912075681691709E-2</v>
      </c>
      <c r="F251">
        <v>4.4189999999999996</v>
      </c>
      <c r="G251" s="176">
        <f t="shared" si="27"/>
        <v>-1.7126334519573141E-2</v>
      </c>
      <c r="H251" s="121">
        <v>1247.69</v>
      </c>
      <c r="I251" s="176">
        <f t="shared" si="28"/>
        <v>-1.1452725320783213E-2</v>
      </c>
      <c r="J251" s="121">
        <v>733.46100000000001</v>
      </c>
      <c r="K251" s="176">
        <f t="shared" si="29"/>
        <v>1.7276794738020781E-3</v>
      </c>
      <c r="L251" s="121">
        <v>1362.7809999999999</v>
      </c>
      <c r="M251" s="176">
        <f t="shared" si="30"/>
        <v>-1.1518422585392717E-2</v>
      </c>
      <c r="N251" s="113">
        <v>55.35</v>
      </c>
      <c r="O251" s="176">
        <f t="shared" si="31"/>
        <v>-2.0180562931492309E-2</v>
      </c>
      <c r="P251">
        <v>71.66</v>
      </c>
      <c r="Q251" s="176">
        <f t="shared" si="32"/>
        <v>-1.4034122179416761E-2</v>
      </c>
      <c r="R251">
        <v>283.20999999999998</v>
      </c>
      <c r="S251" s="176">
        <f t="shared" si="33"/>
        <v>0</v>
      </c>
      <c r="T251">
        <v>196.58</v>
      </c>
      <c r="U251" s="176">
        <f t="shared" si="34"/>
        <v>0</v>
      </c>
      <c r="V251" s="121">
        <v>5980.87</v>
      </c>
      <c r="W251" s="176">
        <f t="shared" si="35"/>
        <v>0</v>
      </c>
    </row>
    <row r="252" spans="1:23" ht="13" x14ac:dyDescent="0.3">
      <c r="A252" s="1">
        <v>45828</v>
      </c>
      <c r="B252">
        <v>4.8120000000000003</v>
      </c>
      <c r="C252" s="176">
        <f t="shared" si="27"/>
        <v>1.3052631578947427E-2</v>
      </c>
      <c r="D252">
        <v>89.3</v>
      </c>
      <c r="E252" s="176">
        <f t="shared" si="27"/>
        <v>7.9006772009029679E-3</v>
      </c>
      <c r="F252">
        <v>4.4189999999999996</v>
      </c>
      <c r="G252" s="176">
        <f t="shared" si="27"/>
        <v>0</v>
      </c>
      <c r="H252" s="121">
        <v>1257.047</v>
      </c>
      <c r="I252" s="176">
        <f t="shared" si="28"/>
        <v>7.4994590002324061E-3</v>
      </c>
      <c r="J252" s="121">
        <v>733.46100000000001</v>
      </c>
      <c r="K252" s="176">
        <f t="shared" si="29"/>
        <v>0</v>
      </c>
      <c r="L252" s="121">
        <v>1377.5509999999999</v>
      </c>
      <c r="M252" s="176">
        <f t="shared" si="30"/>
        <v>1.0838131732097807E-2</v>
      </c>
      <c r="N252" s="113">
        <v>55.79</v>
      </c>
      <c r="O252" s="176">
        <f t="shared" si="31"/>
        <v>7.9494128274615675E-3</v>
      </c>
      <c r="P252">
        <v>72.22</v>
      </c>
      <c r="Q252" s="176">
        <f t="shared" si="32"/>
        <v>7.8146804353893713E-3</v>
      </c>
      <c r="R252">
        <v>280.97000000000003</v>
      </c>
      <c r="S252" s="176">
        <f t="shared" si="33"/>
        <v>-7.9093252356906615E-3</v>
      </c>
      <c r="T252">
        <v>201</v>
      </c>
      <c r="U252" s="176">
        <f t="shared" si="34"/>
        <v>2.2484484688167602E-2</v>
      </c>
      <c r="V252" s="121">
        <v>5967.84</v>
      </c>
      <c r="W252" s="176">
        <f t="shared" si="35"/>
        <v>-2.1786128105108029E-3</v>
      </c>
    </row>
    <row r="253" spans="1:23" ht="13" x14ac:dyDescent="0.3">
      <c r="A253" s="1">
        <v>45831</v>
      </c>
      <c r="B253">
        <v>4.7545000000000002</v>
      </c>
      <c r="C253" s="176">
        <f t="shared" si="27"/>
        <v>-1.1949293433083978E-2</v>
      </c>
      <c r="D253">
        <v>89</v>
      </c>
      <c r="E253" s="176">
        <f t="shared" si="27"/>
        <v>-3.3594624860022078E-3</v>
      </c>
      <c r="F253">
        <v>4.4329999999999998</v>
      </c>
      <c r="G253" s="176">
        <f t="shared" si="27"/>
        <v>3.1681375876895759E-3</v>
      </c>
      <c r="H253" s="121">
        <v>1244.5070000000001</v>
      </c>
      <c r="I253" s="176">
        <f t="shared" si="28"/>
        <v>-9.9757606517496666E-3</v>
      </c>
      <c r="J253" s="121">
        <v>731.46</v>
      </c>
      <c r="K253" s="176">
        <f t="shared" si="29"/>
        <v>-2.7281614155353542E-3</v>
      </c>
      <c r="L253" s="121">
        <v>1372.979</v>
      </c>
      <c r="M253" s="176">
        <f t="shared" si="30"/>
        <v>-3.3189333825026364E-3</v>
      </c>
      <c r="N253" s="113">
        <v>55.01</v>
      </c>
      <c r="O253" s="176">
        <f t="shared" si="31"/>
        <v>-1.3981000179243613E-2</v>
      </c>
      <c r="P253">
        <v>71.86</v>
      </c>
      <c r="Q253" s="176">
        <f t="shared" si="32"/>
        <v>-4.9847687621157495E-3</v>
      </c>
      <c r="R253">
        <v>289.17989999999998</v>
      </c>
      <c r="S253" s="176">
        <f t="shared" si="33"/>
        <v>2.9219845535110322E-2</v>
      </c>
      <c r="T253">
        <v>201.5</v>
      </c>
      <c r="U253" s="176">
        <f t="shared" si="34"/>
        <v>2.4875621890547263E-3</v>
      </c>
      <c r="V253" s="121">
        <v>6025.17</v>
      </c>
      <c r="W253" s="176">
        <f t="shared" si="35"/>
        <v>9.6064907906378057E-3</v>
      </c>
    </row>
    <row r="254" spans="1:23" ht="13" x14ac:dyDescent="0.3">
      <c r="A254" s="1">
        <v>45832</v>
      </c>
      <c r="B254">
        <v>4.8665000000000003</v>
      </c>
      <c r="C254" s="176">
        <f t="shared" si="27"/>
        <v>2.3556630560521631E-2</v>
      </c>
      <c r="D254">
        <v>92.15</v>
      </c>
      <c r="E254" s="176">
        <f t="shared" si="27"/>
        <v>3.5393258426966355E-2</v>
      </c>
      <c r="F254">
        <v>4.508</v>
      </c>
      <c r="G254" s="176">
        <f t="shared" si="27"/>
        <v>1.6918565305662121E-2</v>
      </c>
      <c r="H254" s="121">
        <v>1262.261</v>
      </c>
      <c r="I254" s="176">
        <f t="shared" si="28"/>
        <v>1.4265890027135167E-2</v>
      </c>
      <c r="J254" s="121">
        <v>736.13199999999995</v>
      </c>
      <c r="K254" s="176">
        <f t="shared" si="29"/>
        <v>6.3872255489020747E-3</v>
      </c>
      <c r="L254" s="121">
        <v>1394.5409999999999</v>
      </c>
      <c r="M254" s="176">
        <f t="shared" si="30"/>
        <v>1.5704537360003247E-2</v>
      </c>
      <c r="N254" s="113">
        <v>57.2</v>
      </c>
      <c r="O254" s="176">
        <f t="shared" si="31"/>
        <v>3.9810943464824666E-2</v>
      </c>
      <c r="P254">
        <v>73.36</v>
      </c>
      <c r="Q254" s="176">
        <f t="shared" si="32"/>
        <v>2.0873921514055108E-2</v>
      </c>
      <c r="R254">
        <v>293.79000000000002</v>
      </c>
      <c r="S254" s="176">
        <f t="shared" si="33"/>
        <v>1.5941979369935622E-2</v>
      </c>
      <c r="T254">
        <v>200.3</v>
      </c>
      <c r="U254" s="176">
        <f t="shared" si="34"/>
        <v>-5.9553349875929957E-3</v>
      </c>
      <c r="V254" s="121">
        <v>6092.18</v>
      </c>
      <c r="W254" s="176">
        <f t="shared" si="35"/>
        <v>1.1121677894565666E-2</v>
      </c>
    </row>
    <row r="255" spans="1:23" ht="13" x14ac:dyDescent="0.3">
      <c r="A255" s="1">
        <v>45833</v>
      </c>
      <c r="B255">
        <v>4.8319999999999999</v>
      </c>
      <c r="C255" s="176">
        <f t="shared" si="27"/>
        <v>-7.089283879585003E-3</v>
      </c>
      <c r="D255">
        <v>92.05</v>
      </c>
      <c r="E255" s="176">
        <f t="shared" si="27"/>
        <v>-1.0851871947911939E-3</v>
      </c>
      <c r="F255">
        <v>4.4480000000000004</v>
      </c>
      <c r="G255" s="176">
        <f t="shared" si="27"/>
        <v>-1.3309671694764776E-2</v>
      </c>
      <c r="H255" s="121">
        <v>1258.6559999999999</v>
      </c>
      <c r="I255" s="176">
        <f t="shared" si="28"/>
        <v>-2.8559862025365739E-3</v>
      </c>
      <c r="J255" s="121">
        <v>730.58799999999997</v>
      </c>
      <c r="K255" s="176">
        <f t="shared" si="29"/>
        <v>-7.5312579809055759E-3</v>
      </c>
      <c r="L255" s="121">
        <v>1385.3140000000001</v>
      </c>
      <c r="M255" s="176">
        <f t="shared" si="30"/>
        <v>-6.6165139640927458E-3</v>
      </c>
      <c r="N255" s="113">
        <v>56.31</v>
      </c>
      <c r="O255" s="176">
        <f t="shared" si="31"/>
        <v>-1.5559440559440569E-2</v>
      </c>
      <c r="P255">
        <v>73.06</v>
      </c>
      <c r="Q255" s="176">
        <f t="shared" si="32"/>
        <v>-4.0894220283532873E-3</v>
      </c>
      <c r="R255">
        <v>291.06009999999998</v>
      </c>
      <c r="S255" s="176">
        <f t="shared" si="33"/>
        <v>-9.2920113005890027E-3</v>
      </c>
      <c r="T255">
        <v>201.56</v>
      </c>
      <c r="U255" s="176">
        <f t="shared" si="34"/>
        <v>6.2905641537693005E-3</v>
      </c>
      <c r="V255" s="121">
        <v>6092.16</v>
      </c>
      <c r="W255" s="176">
        <f t="shared" si="35"/>
        <v>-3.2828970910965462E-6</v>
      </c>
    </row>
    <row r="256" spans="1:23" ht="13" x14ac:dyDescent="0.3">
      <c r="A256" s="1">
        <v>45834</v>
      </c>
      <c r="B256">
        <v>4.8105000000000002</v>
      </c>
      <c r="C256" s="176">
        <f t="shared" si="27"/>
        <v>-4.449503311258202E-3</v>
      </c>
      <c r="D256">
        <v>90.35</v>
      </c>
      <c r="E256" s="176">
        <f t="shared" si="27"/>
        <v>-1.8468223791417739E-2</v>
      </c>
      <c r="F256">
        <v>4.3529999999999998</v>
      </c>
      <c r="G256" s="176">
        <f t="shared" si="27"/>
        <v>-2.135791366906489E-2</v>
      </c>
      <c r="H256" s="121">
        <v>1258.55</v>
      </c>
      <c r="I256" s="176">
        <f t="shared" si="28"/>
        <v>-8.4216815396736318E-5</v>
      </c>
      <c r="J256" s="121">
        <v>732.43799999999999</v>
      </c>
      <c r="K256" s="176">
        <f t="shared" si="29"/>
        <v>2.5322069346882551E-3</v>
      </c>
      <c r="L256" s="121">
        <v>1391.7550000000001</v>
      </c>
      <c r="M256" s="176">
        <f t="shared" si="30"/>
        <v>4.6494874086308452E-3</v>
      </c>
      <c r="N256" s="113">
        <v>56.16</v>
      </c>
      <c r="O256" s="176">
        <f t="shared" si="31"/>
        <v>-2.6638252530634997E-3</v>
      </c>
      <c r="P256">
        <v>72.8</v>
      </c>
      <c r="Q256" s="176">
        <f t="shared" si="32"/>
        <v>-3.5587188612100345E-3</v>
      </c>
      <c r="R256">
        <v>291.92989999999998</v>
      </c>
      <c r="S256" s="176">
        <f t="shared" si="33"/>
        <v>2.9883862473763941E-3</v>
      </c>
      <c r="T256">
        <v>201</v>
      </c>
      <c r="U256" s="176">
        <f t="shared" si="34"/>
        <v>-2.7783290335384116E-3</v>
      </c>
      <c r="V256" s="121">
        <v>6141.02</v>
      </c>
      <c r="W256" s="176">
        <f t="shared" si="35"/>
        <v>8.02014392268105E-3</v>
      </c>
    </row>
    <row r="257" spans="1:23" ht="13" x14ac:dyDescent="0.3">
      <c r="A257" s="1">
        <v>45835</v>
      </c>
      <c r="B257">
        <v>4.8780000000000001</v>
      </c>
      <c r="C257" s="176">
        <f t="shared" si="27"/>
        <v>1.4031805425631408E-2</v>
      </c>
      <c r="D257">
        <v>91.1</v>
      </c>
      <c r="E257" s="176">
        <f t="shared" si="27"/>
        <v>8.3010514665190927E-3</v>
      </c>
      <c r="F257">
        <v>4.3890000000000002</v>
      </c>
      <c r="G257" s="176">
        <f t="shared" si="27"/>
        <v>8.2701585113715784E-3</v>
      </c>
      <c r="H257" s="121">
        <v>1272.249</v>
      </c>
      <c r="I257" s="176">
        <f t="shared" si="28"/>
        <v>1.0884748321481124E-2</v>
      </c>
      <c r="J257" s="121">
        <v>741.86699999999996</v>
      </c>
      <c r="K257" s="176">
        <f t="shared" si="29"/>
        <v>1.2873444578244129E-2</v>
      </c>
      <c r="L257" s="121">
        <v>1414.404</v>
      </c>
      <c r="M257" s="176">
        <f t="shared" si="30"/>
        <v>1.6273697597637433E-2</v>
      </c>
      <c r="N257" s="113">
        <v>56.52</v>
      </c>
      <c r="O257" s="176">
        <f t="shared" si="31"/>
        <v>6.4102564102565271E-3</v>
      </c>
      <c r="P257">
        <v>76.239999999999995</v>
      </c>
      <c r="Q257" s="176">
        <f t="shared" si="32"/>
        <v>4.7252747252747224E-2</v>
      </c>
      <c r="R257">
        <v>289.7</v>
      </c>
      <c r="S257" s="176">
        <f t="shared" si="33"/>
        <v>-7.638477593422211E-3</v>
      </c>
      <c r="T257">
        <v>201.08</v>
      </c>
      <c r="U257" s="176">
        <f t="shared" si="34"/>
        <v>3.9800995024881844E-4</v>
      </c>
      <c r="V257" s="121">
        <v>6173.07</v>
      </c>
      <c r="W257" s="176">
        <f t="shared" si="35"/>
        <v>5.2190027063906764E-3</v>
      </c>
    </row>
    <row r="258" spans="1:23" ht="13" x14ac:dyDescent="0.3">
      <c r="A258" s="1">
        <v>45838</v>
      </c>
      <c r="B258">
        <v>4.8914999999999997</v>
      </c>
      <c r="C258" s="176">
        <f t="shared" si="27"/>
        <v>2.7675276752766754E-3</v>
      </c>
      <c r="D258">
        <v>92.1</v>
      </c>
      <c r="E258" s="176">
        <f t="shared" si="27"/>
        <v>1.0976948408342482E-2</v>
      </c>
      <c r="F258">
        <v>4.4059999999999997</v>
      </c>
      <c r="G258" s="176">
        <f t="shared" si="27"/>
        <v>3.8733196627932236E-3</v>
      </c>
      <c r="H258" s="121">
        <v>1273.058</v>
      </c>
      <c r="I258" s="176">
        <f t="shared" si="28"/>
        <v>6.3588181244392337E-4</v>
      </c>
      <c r="J258" s="121">
        <v>739.65300000000002</v>
      </c>
      <c r="K258" s="176">
        <f t="shared" si="29"/>
        <v>-2.984362426149083E-3</v>
      </c>
      <c r="L258" s="121">
        <v>1407.5409999999999</v>
      </c>
      <c r="M258" s="176">
        <f t="shared" si="30"/>
        <v>-4.8522204405530922E-3</v>
      </c>
      <c r="N258" s="113">
        <v>56.91</v>
      </c>
      <c r="O258" s="176">
        <f t="shared" si="31"/>
        <v>6.9002123142249371E-3</v>
      </c>
      <c r="P258">
        <v>75.64</v>
      </c>
      <c r="Q258" s="176">
        <f t="shared" si="32"/>
        <v>-7.8698845750261592E-3</v>
      </c>
      <c r="R258">
        <v>294.77999999999997</v>
      </c>
      <c r="S258" s="176">
        <f t="shared" si="33"/>
        <v>1.7535381429064495E-2</v>
      </c>
      <c r="T258">
        <v>205.17</v>
      </c>
      <c r="U258" s="176">
        <f t="shared" si="34"/>
        <v>2.0340163119156429E-2</v>
      </c>
      <c r="V258" s="121">
        <v>6204.95</v>
      </c>
      <c r="W258" s="176">
        <f t="shared" si="35"/>
        <v>5.1643671625301694E-3</v>
      </c>
    </row>
    <row r="259" spans="1:23" ht="13" x14ac:dyDescent="0.3">
      <c r="A259" s="1">
        <v>45839</v>
      </c>
      <c r="B259">
        <v>4.8449999999999998</v>
      </c>
      <c r="C259" s="176">
        <f t="shared" si="27"/>
        <v>-9.5062864152100565E-3</v>
      </c>
      <c r="D259">
        <v>90.95</v>
      </c>
      <c r="E259" s="176">
        <f t="shared" si="27"/>
        <v>-1.2486427795873958E-2</v>
      </c>
      <c r="F259">
        <v>4.3979999999999997</v>
      </c>
      <c r="G259" s="176">
        <f>(F259-F258)/F258</f>
        <v>-1.8157058556513863E-3</v>
      </c>
      <c r="H259" s="121">
        <v>1266.8119999999999</v>
      </c>
      <c r="I259" s="176">
        <f t="shared" si="28"/>
        <v>-4.9062964923829826E-3</v>
      </c>
      <c r="J259" s="121">
        <v>736.80200000000002</v>
      </c>
      <c r="K259" s="176">
        <f t="shared" si="29"/>
        <v>-3.8545101554377514E-3</v>
      </c>
      <c r="L259" s="121">
        <v>1395.8620000000001</v>
      </c>
      <c r="M259" s="176">
        <f t="shared" si="30"/>
        <v>-8.2974492394891942E-3</v>
      </c>
      <c r="N259" s="113">
        <v>55.93</v>
      </c>
      <c r="O259" s="176">
        <f t="shared" si="31"/>
        <v>-1.7220172201721964E-2</v>
      </c>
      <c r="P259">
        <v>75.06</v>
      </c>
      <c r="Q259" s="176">
        <f t="shared" si="32"/>
        <v>-7.6679005817027798E-3</v>
      </c>
      <c r="R259">
        <v>291.2</v>
      </c>
      <c r="S259" s="176">
        <f t="shared" si="33"/>
        <v>-1.2144650247642257E-2</v>
      </c>
      <c r="T259">
        <v>207.82</v>
      </c>
      <c r="U259" s="176">
        <f t="shared" si="34"/>
        <v>1.2916118340888072E-2</v>
      </c>
      <c r="V259" s="121">
        <v>6198.01</v>
      </c>
      <c r="W259" s="176">
        <f t="shared" si="35"/>
        <v>-1.1184618731818307E-3</v>
      </c>
    </row>
    <row r="260" spans="1:23" ht="13" x14ac:dyDescent="0.3">
      <c r="A260" s="1">
        <v>45840</v>
      </c>
      <c r="B260">
        <v>4.8879999999999999</v>
      </c>
      <c r="C260" s="176">
        <f t="shared" ref="C260:K302" si="36">(B260-B259)/B259</f>
        <v>8.8751289989680397E-3</v>
      </c>
      <c r="D260">
        <v>94.05</v>
      </c>
      <c r="E260" s="176">
        <f t="shared" si="36"/>
        <v>3.4084661902143973E-2</v>
      </c>
      <c r="F260">
        <v>4.4059999999999997</v>
      </c>
      <c r="G260" s="176">
        <f t="shared" si="36"/>
        <v>1.8190086402910431E-3</v>
      </c>
      <c r="H260" s="121">
        <v>1272.5139999999999</v>
      </c>
      <c r="I260" s="176">
        <f t="shared" si="36"/>
        <v>4.5010625096699418E-3</v>
      </c>
      <c r="J260" s="121">
        <v>740.67399999999998</v>
      </c>
      <c r="K260" s="176">
        <f t="shared" si="36"/>
        <v>5.2551431727926321E-3</v>
      </c>
      <c r="L260" s="121">
        <v>1400.443</v>
      </c>
      <c r="M260" s="176">
        <f t="shared" ref="M260:M302" si="37">(L260-L259)/L259</f>
        <v>3.2818430475218202E-3</v>
      </c>
      <c r="N260" s="113">
        <v>56.73</v>
      </c>
      <c r="O260" s="176">
        <f t="shared" ref="O260:O302" si="38">(N260-N259)/N259</f>
        <v>1.4303593777936656E-2</v>
      </c>
      <c r="P260">
        <v>79</v>
      </c>
      <c r="Q260" s="176">
        <f t="shared" ref="Q260:Q302" si="39">(P260-P259)/P259</f>
        <v>5.2491340261124404E-2</v>
      </c>
      <c r="R260">
        <v>287.6499</v>
      </c>
      <c r="S260" s="176">
        <f t="shared" ref="S260:S302" si="40">(R260-R259)/R259</f>
        <v>-1.2191277472527426E-2</v>
      </c>
      <c r="T260">
        <v>212.44</v>
      </c>
      <c r="U260" s="176">
        <f t="shared" ref="U260:U302" si="41">(T260-T259)/T259</f>
        <v>2.2230776633625274E-2</v>
      </c>
      <c r="V260" s="121">
        <v>6227.42</v>
      </c>
      <c r="W260" s="176">
        <f t="shared" ref="W260:W302" si="42">(V260-V259)/V259</f>
        <v>4.7450714019499568E-3</v>
      </c>
    </row>
    <row r="261" spans="1:23" ht="13" x14ac:dyDescent="0.3">
      <c r="A261" s="1">
        <v>45841</v>
      </c>
      <c r="B261">
        <v>4.9184999999999999</v>
      </c>
      <c r="C261" s="176">
        <f t="shared" si="36"/>
        <v>6.239770867430436E-3</v>
      </c>
      <c r="D261">
        <v>94.3</v>
      </c>
      <c r="E261" s="176">
        <f t="shared" si="36"/>
        <v>2.6581605528973951E-3</v>
      </c>
      <c r="F261">
        <v>4.4000000000000004</v>
      </c>
      <c r="G261" s="176">
        <f t="shared" si="36"/>
        <v>-1.3617793917383885E-3</v>
      </c>
      <c r="H261" s="121">
        <v>1276.8150000000001</v>
      </c>
      <c r="I261" s="176">
        <f t="shared" si="36"/>
        <v>3.3799235214702224E-3</v>
      </c>
      <c r="J261" s="121">
        <v>745.23599999999999</v>
      </c>
      <c r="K261" s="176">
        <f t="shared" si="36"/>
        <v>6.1592549488709092E-3</v>
      </c>
      <c r="L261" s="121">
        <v>1408.7180000000001</v>
      </c>
      <c r="M261" s="176">
        <f t="shared" si="37"/>
        <v>5.9088445584719197E-3</v>
      </c>
      <c r="N261" s="113">
        <v>57.02</v>
      </c>
      <c r="O261" s="176">
        <f t="shared" si="38"/>
        <v>5.111933721135312E-3</v>
      </c>
      <c r="P261">
        <v>78.62</v>
      </c>
      <c r="Q261" s="176">
        <f t="shared" si="39"/>
        <v>-4.810126582278423E-3</v>
      </c>
      <c r="R261">
        <v>291.97000000000003</v>
      </c>
      <c r="S261" s="176">
        <f t="shared" si="40"/>
        <v>1.5018604212968698E-2</v>
      </c>
      <c r="T261">
        <v>213.55</v>
      </c>
      <c r="U261" s="176">
        <f t="shared" si="41"/>
        <v>5.2250047072115125E-3</v>
      </c>
      <c r="V261" s="121">
        <v>6279.35</v>
      </c>
      <c r="W261" s="176">
        <f t="shared" si="42"/>
        <v>8.3389268750140976E-3</v>
      </c>
    </row>
    <row r="262" spans="1:23" ht="13" x14ac:dyDescent="0.3">
      <c r="A262" s="1">
        <v>45842</v>
      </c>
      <c r="B262">
        <v>4.8680000000000003</v>
      </c>
      <c r="C262" s="176">
        <f t="shared" si="36"/>
        <v>-1.026735793432948E-2</v>
      </c>
      <c r="D262">
        <v>93.1</v>
      </c>
      <c r="E262" s="176">
        <f t="shared" si="36"/>
        <v>-1.2725344644750825E-2</v>
      </c>
      <c r="F262">
        <v>4.3959999999999999</v>
      </c>
      <c r="G262" s="176">
        <f t="shared" si="36"/>
        <v>-9.0909090909101079E-4</v>
      </c>
      <c r="H262" s="121">
        <v>1266.319</v>
      </c>
      <c r="I262" s="176">
        <f t="shared" si="36"/>
        <v>-8.2204548035542304E-3</v>
      </c>
      <c r="J262" s="121">
        <v>741.048</v>
      </c>
      <c r="K262" s="176">
        <f t="shared" si="36"/>
        <v>-5.619696310967248E-3</v>
      </c>
      <c r="L262" s="121">
        <v>1400.104</v>
      </c>
      <c r="M262" s="176">
        <f t="shared" si="37"/>
        <v>-6.1147795371394647E-3</v>
      </c>
      <c r="N262" s="113">
        <v>56.45</v>
      </c>
      <c r="O262" s="176">
        <f t="shared" si="38"/>
        <v>-9.9964924587863952E-3</v>
      </c>
      <c r="P262">
        <v>77.62</v>
      </c>
      <c r="Q262" s="176">
        <f t="shared" si="39"/>
        <v>-1.2719409819384379E-2</v>
      </c>
      <c r="R262">
        <v>291.97000000000003</v>
      </c>
      <c r="S262" s="176">
        <f t="shared" si="40"/>
        <v>0</v>
      </c>
      <c r="T262">
        <v>213.55</v>
      </c>
      <c r="U262" s="176">
        <f t="shared" si="41"/>
        <v>0</v>
      </c>
      <c r="V262" s="121">
        <v>6279.35</v>
      </c>
      <c r="W262" s="176">
        <f t="shared" si="42"/>
        <v>0</v>
      </c>
    </row>
    <row r="263" spans="1:23" ht="13" x14ac:dyDescent="0.3">
      <c r="A263" s="1">
        <v>45845</v>
      </c>
      <c r="B263">
        <v>4.9385000000000003</v>
      </c>
      <c r="C263" s="176">
        <f t="shared" si="36"/>
        <v>1.4482333607230896E-2</v>
      </c>
      <c r="D263">
        <v>92.75</v>
      </c>
      <c r="E263" s="176">
        <f t="shared" si="36"/>
        <v>-3.7593984962405406E-3</v>
      </c>
      <c r="F263">
        <v>4.4119999999999999</v>
      </c>
      <c r="G263" s="176">
        <f t="shared" si="36"/>
        <v>3.6396724294813498E-3</v>
      </c>
      <c r="H263" s="121">
        <v>1275.6210000000001</v>
      </c>
      <c r="I263" s="176">
        <f t="shared" si="36"/>
        <v>7.3457004119816061E-3</v>
      </c>
      <c r="J263" s="121">
        <v>742.68499999999995</v>
      </c>
      <c r="K263" s="176">
        <f t="shared" si="36"/>
        <v>2.2090336928241405E-3</v>
      </c>
      <c r="L263" s="121">
        <v>1417.0440000000001</v>
      </c>
      <c r="M263" s="176">
        <f t="shared" si="37"/>
        <v>1.2099101209624466E-2</v>
      </c>
      <c r="N263" s="113">
        <v>57.35</v>
      </c>
      <c r="O263" s="176">
        <f t="shared" si="38"/>
        <v>1.5943312666076147E-2</v>
      </c>
      <c r="P263">
        <v>77.78</v>
      </c>
      <c r="Q263" s="176">
        <f t="shared" si="39"/>
        <v>2.0613244009275518E-3</v>
      </c>
      <c r="R263">
        <v>292.47000000000003</v>
      </c>
      <c r="S263" s="176">
        <f t="shared" si="40"/>
        <v>1.7125047093879506E-3</v>
      </c>
      <c r="T263">
        <v>209.95</v>
      </c>
      <c r="U263" s="176">
        <f t="shared" si="41"/>
        <v>-1.6857878716928225E-2</v>
      </c>
      <c r="V263" s="121">
        <v>6229.98</v>
      </c>
      <c r="W263" s="176">
        <f t="shared" si="42"/>
        <v>-7.8622787390415887E-3</v>
      </c>
    </row>
    <row r="264" spans="1:23" ht="13" x14ac:dyDescent="0.3">
      <c r="A264" s="1">
        <v>45846</v>
      </c>
      <c r="B264">
        <v>4.9379999999999997</v>
      </c>
      <c r="C264" s="176">
        <f t="shared" si="36"/>
        <v>-1.0124531740419379E-4</v>
      </c>
      <c r="D264">
        <v>93.4</v>
      </c>
      <c r="E264" s="176">
        <f t="shared" si="36"/>
        <v>7.0080862533693335E-3</v>
      </c>
      <c r="F264">
        <v>4.423</v>
      </c>
      <c r="G264" s="176">
        <f t="shared" si="36"/>
        <v>2.4932003626473528E-3</v>
      </c>
      <c r="H264" s="121">
        <v>1283.8910000000001</v>
      </c>
      <c r="I264" s="176">
        <f t="shared" si="36"/>
        <v>6.4831168505378803E-3</v>
      </c>
      <c r="J264" s="121">
        <v>742.77200000000005</v>
      </c>
      <c r="K264" s="176">
        <f t="shared" si="36"/>
        <v>1.1714253014414291E-4</v>
      </c>
      <c r="L264" s="121">
        <v>1424.3440000000001</v>
      </c>
      <c r="M264" s="176">
        <f t="shared" si="37"/>
        <v>5.1515690409048367E-3</v>
      </c>
      <c r="N264" s="113">
        <v>58.44</v>
      </c>
      <c r="O264" s="176">
        <f t="shared" si="38"/>
        <v>1.9006102877070555E-2</v>
      </c>
      <c r="P264">
        <v>79.540000000000006</v>
      </c>
      <c r="Q264" s="176">
        <f t="shared" si="39"/>
        <v>2.2627924916431025E-2</v>
      </c>
      <c r="R264">
        <v>290.41989999999998</v>
      </c>
      <c r="S264" s="176">
        <f t="shared" si="40"/>
        <v>-7.0096078230247301E-3</v>
      </c>
      <c r="T264">
        <v>210.01</v>
      </c>
      <c r="U264" s="176">
        <f t="shared" si="41"/>
        <v>2.8578232912599322E-4</v>
      </c>
      <c r="V264" s="121">
        <v>6225.52</v>
      </c>
      <c r="W264" s="176">
        <f t="shared" si="42"/>
        <v>-7.1589314893452747E-4</v>
      </c>
    </row>
    <row r="265" spans="1:23" ht="13" x14ac:dyDescent="0.3">
      <c r="A265" s="1">
        <v>45847</v>
      </c>
      <c r="B265">
        <v>5.0679999999999996</v>
      </c>
      <c r="C265" s="176">
        <f t="shared" si="36"/>
        <v>2.6326447954637486E-2</v>
      </c>
      <c r="D265">
        <v>95.05</v>
      </c>
      <c r="E265" s="176">
        <f t="shared" si="36"/>
        <v>1.7665952890792199E-2</v>
      </c>
      <c r="F265">
        <v>4.34</v>
      </c>
      <c r="G265" s="176">
        <f t="shared" si="36"/>
        <v>-1.8765543748586973E-2</v>
      </c>
      <c r="H265" s="121">
        <v>1305.5319999999999</v>
      </c>
      <c r="I265" s="176">
        <f t="shared" si="36"/>
        <v>1.6855792275200815E-2</v>
      </c>
      <c r="J265" s="121">
        <v>746.09900000000005</v>
      </c>
      <c r="K265" s="176">
        <f t="shared" si="36"/>
        <v>4.4791672276283945E-3</v>
      </c>
      <c r="L265" s="121">
        <v>1444.0820000000001</v>
      </c>
      <c r="M265" s="176">
        <f t="shared" si="37"/>
        <v>1.3857607431912555E-2</v>
      </c>
      <c r="N265" s="113">
        <v>61.12</v>
      </c>
      <c r="O265" s="176">
        <f t="shared" si="38"/>
        <v>4.5859000684462692E-2</v>
      </c>
      <c r="P265">
        <v>81.98</v>
      </c>
      <c r="Q265" s="176">
        <f t="shared" si="39"/>
        <v>3.0676389238119155E-2</v>
      </c>
      <c r="R265">
        <v>290.13990000000001</v>
      </c>
      <c r="S265" s="176">
        <f t="shared" si="40"/>
        <v>-9.6412126028544442E-4</v>
      </c>
      <c r="T265">
        <v>211.14</v>
      </c>
      <c r="U265" s="176">
        <f t="shared" si="41"/>
        <v>5.3806961573258198E-3</v>
      </c>
      <c r="V265" s="121">
        <v>6263.26</v>
      </c>
      <c r="W265" s="176">
        <f t="shared" si="42"/>
        <v>6.0621442064277007E-3</v>
      </c>
    </row>
    <row r="266" spans="1:23" ht="13" x14ac:dyDescent="0.3">
      <c r="A266" s="1">
        <v>45848</v>
      </c>
      <c r="B266">
        <v>4.9885000000000002</v>
      </c>
      <c r="C266" s="176">
        <f t="shared" si="36"/>
        <v>-1.5686661404893342E-2</v>
      </c>
      <c r="D266">
        <v>97.25</v>
      </c>
      <c r="E266" s="176">
        <f t="shared" si="36"/>
        <v>2.3145712782745954E-2</v>
      </c>
      <c r="F266">
        <v>4.3639999999999999</v>
      </c>
      <c r="G266" s="176">
        <f t="shared" si="36"/>
        <v>5.5299539170506964E-3</v>
      </c>
      <c r="H266" s="121">
        <v>1294.7190000000001</v>
      </c>
      <c r="I266" s="176">
        <f t="shared" si="36"/>
        <v>-8.2824473088364547E-3</v>
      </c>
      <c r="J266" s="121">
        <v>752.67399999999998</v>
      </c>
      <c r="K266" s="176">
        <f t="shared" si="36"/>
        <v>8.8125034345307145E-3</v>
      </c>
      <c r="L266" s="121">
        <v>1438.463</v>
      </c>
      <c r="M266" s="176">
        <f t="shared" si="37"/>
        <v>-3.8910532781380432E-3</v>
      </c>
      <c r="N266" s="113">
        <v>59.33</v>
      </c>
      <c r="O266" s="176">
        <f t="shared" si="38"/>
        <v>-2.9286649214659673E-2</v>
      </c>
      <c r="P266">
        <v>85.3</v>
      </c>
      <c r="Q266" s="176">
        <f t="shared" si="39"/>
        <v>4.0497682361551511E-2</v>
      </c>
      <c r="R266">
        <v>287.42989999999998</v>
      </c>
      <c r="S266" s="176">
        <f t="shared" si="40"/>
        <v>-9.340321686193578E-3</v>
      </c>
      <c r="T266">
        <v>212.41</v>
      </c>
      <c r="U266" s="176">
        <f t="shared" si="41"/>
        <v>6.0149663730226875E-3</v>
      </c>
      <c r="V266" s="121">
        <v>6280.46</v>
      </c>
      <c r="W266" s="176">
        <f t="shared" si="42"/>
        <v>2.7461737178402011E-3</v>
      </c>
    </row>
    <row r="267" spans="1:23" ht="13" x14ac:dyDescent="0.3">
      <c r="A267" s="1">
        <v>45849</v>
      </c>
      <c r="B267">
        <v>4.92</v>
      </c>
      <c r="C267" s="176">
        <f t="shared" si="36"/>
        <v>-1.3731582640072211E-2</v>
      </c>
      <c r="D267">
        <v>97</v>
      </c>
      <c r="E267" s="176">
        <f t="shared" si="36"/>
        <v>-2.5706940874035988E-3</v>
      </c>
      <c r="F267">
        <v>4.2699999999999996</v>
      </c>
      <c r="G267" s="176">
        <f t="shared" si="36"/>
        <v>-2.1539871677360291E-2</v>
      </c>
      <c r="H267" s="121">
        <v>1281.421</v>
      </c>
      <c r="I267" s="176">
        <f t="shared" si="36"/>
        <v>-1.0270954546893959E-2</v>
      </c>
      <c r="J267" s="121">
        <v>745.96500000000003</v>
      </c>
      <c r="K267" s="176">
        <f t="shared" si="36"/>
        <v>-8.913553543765225E-3</v>
      </c>
      <c r="L267" s="121">
        <v>1425.827</v>
      </c>
      <c r="M267" s="176">
        <f t="shared" si="37"/>
        <v>-8.7843761014360245E-3</v>
      </c>
      <c r="N267" s="113">
        <v>57.94</v>
      </c>
      <c r="O267" s="176">
        <f t="shared" si="38"/>
        <v>-2.3428282487780224E-2</v>
      </c>
      <c r="P267">
        <v>85.3</v>
      </c>
      <c r="Q267" s="176">
        <f t="shared" si="39"/>
        <v>0</v>
      </c>
      <c r="R267">
        <v>283.59010000000001</v>
      </c>
      <c r="S267" s="176">
        <f t="shared" si="40"/>
        <v>-1.3359083379982279E-2</v>
      </c>
      <c r="T267">
        <v>211.16</v>
      </c>
      <c r="U267" s="176">
        <f t="shared" si="41"/>
        <v>-5.8848453462642999E-3</v>
      </c>
      <c r="V267" s="121">
        <v>6259.75</v>
      </c>
      <c r="W267" s="176">
        <f t="shared" si="42"/>
        <v>-3.2975291618766835E-3</v>
      </c>
    </row>
    <row r="268" spans="1:23" ht="13" x14ac:dyDescent="0.3">
      <c r="A268" s="1">
        <v>45852</v>
      </c>
      <c r="B268">
        <v>4.93</v>
      </c>
      <c r="C268" s="176">
        <f t="shared" si="36"/>
        <v>2.0325203252032089E-3</v>
      </c>
      <c r="D268">
        <v>95.9</v>
      </c>
      <c r="E268" s="176">
        <f t="shared" si="36"/>
        <v>-1.1340206185566951E-2</v>
      </c>
      <c r="F268">
        <v>4.2750000000000004</v>
      </c>
      <c r="G268" s="176">
        <f t="shared" si="36"/>
        <v>1.1709601873538132E-3</v>
      </c>
      <c r="H268" s="121">
        <v>1284.357</v>
      </c>
      <c r="I268" s="176">
        <f t="shared" si="36"/>
        <v>2.2912064028917287E-3</v>
      </c>
      <c r="J268" s="121">
        <v>744.16099999999994</v>
      </c>
      <c r="K268" s="176">
        <f t="shared" si="36"/>
        <v>-2.4183440241835573E-3</v>
      </c>
      <c r="L268" s="121">
        <v>1419.6780000000001</v>
      </c>
      <c r="M268" s="176">
        <f t="shared" si="37"/>
        <v>-4.3125849068644988E-3</v>
      </c>
      <c r="N268" s="113">
        <v>58.24</v>
      </c>
      <c r="O268" s="176">
        <f t="shared" si="38"/>
        <v>5.1777701070073231E-3</v>
      </c>
      <c r="P268">
        <v>83.36</v>
      </c>
      <c r="Q268" s="176">
        <f t="shared" si="39"/>
        <v>-2.2743259085580277E-2</v>
      </c>
      <c r="R268">
        <v>283.79000000000002</v>
      </c>
      <c r="S268" s="176">
        <f t="shared" si="40"/>
        <v>7.048906150109391E-4</v>
      </c>
      <c r="T268">
        <v>208.62</v>
      </c>
      <c r="U268" s="176">
        <f t="shared" si="41"/>
        <v>-1.202879333207043E-2</v>
      </c>
      <c r="V268" s="121">
        <v>6268.56</v>
      </c>
      <c r="W268" s="176">
        <f t="shared" si="42"/>
        <v>1.4074044490595312E-3</v>
      </c>
    </row>
    <row r="269" spans="1:23" ht="13" x14ac:dyDescent="0.3">
      <c r="A269" s="1">
        <v>45853</v>
      </c>
      <c r="B269">
        <v>4.8760000000000003</v>
      </c>
      <c r="C269" s="176">
        <f t="shared" si="36"/>
        <v>-1.0953346855983648E-2</v>
      </c>
      <c r="D269">
        <v>95.7</v>
      </c>
      <c r="E269" s="176">
        <f t="shared" si="36"/>
        <v>-2.0855057351408012E-3</v>
      </c>
      <c r="F269">
        <v>4.1210000000000004</v>
      </c>
      <c r="G269" s="176">
        <f t="shared" si="36"/>
        <v>-3.6023391812865471E-2</v>
      </c>
      <c r="H269" s="121">
        <v>1275.876</v>
      </c>
      <c r="I269" s="176">
        <f t="shared" si="36"/>
        <v>-6.6033042214898151E-3</v>
      </c>
      <c r="J269" s="121">
        <v>739.37300000000005</v>
      </c>
      <c r="K269" s="176">
        <f t="shared" si="36"/>
        <v>-6.4340915473935041E-3</v>
      </c>
      <c r="L269" s="121">
        <v>1415.3430000000001</v>
      </c>
      <c r="M269" s="176">
        <f t="shared" si="37"/>
        <v>-3.0535093169014637E-3</v>
      </c>
      <c r="N269" s="113">
        <v>57.58</v>
      </c>
      <c r="O269" s="176">
        <f t="shared" si="38"/>
        <v>-1.1332417582417646E-2</v>
      </c>
      <c r="P269">
        <v>84.72</v>
      </c>
      <c r="Q269" s="176">
        <f t="shared" si="39"/>
        <v>1.6314779270633392E-2</v>
      </c>
      <c r="R269">
        <v>282.7</v>
      </c>
      <c r="S269" s="176">
        <f t="shared" si="40"/>
        <v>-3.8408682476480205E-3</v>
      </c>
      <c r="T269">
        <v>209.11</v>
      </c>
      <c r="U269" s="176">
        <f t="shared" si="41"/>
        <v>2.3487680951011845E-3</v>
      </c>
      <c r="V269" s="121">
        <v>6243.76</v>
      </c>
      <c r="W269" s="176">
        <f t="shared" si="42"/>
        <v>-3.9562515154996014E-3</v>
      </c>
    </row>
    <row r="270" spans="1:23" ht="13" x14ac:dyDescent="0.3">
      <c r="A270" s="1">
        <v>45854</v>
      </c>
      <c r="B270">
        <v>4.8849999999999998</v>
      </c>
      <c r="C270" s="176">
        <f t="shared" si="36"/>
        <v>1.8457752255946374E-3</v>
      </c>
      <c r="D270">
        <v>92.8</v>
      </c>
      <c r="E270" s="176">
        <f t="shared" si="36"/>
        <v>-3.0303030303030363E-2</v>
      </c>
      <c r="F270">
        <v>4.0990000000000002</v>
      </c>
      <c r="G270" s="176">
        <f t="shared" si="36"/>
        <v>-5.3385100703713271E-3</v>
      </c>
      <c r="H270" s="121">
        <v>1272.193</v>
      </c>
      <c r="I270" s="176">
        <f t="shared" si="36"/>
        <v>-2.8866441566421761E-3</v>
      </c>
      <c r="J270" s="121">
        <v>738.30200000000002</v>
      </c>
      <c r="K270" s="176">
        <f t="shared" si="36"/>
        <v>-1.4485246282999599E-3</v>
      </c>
      <c r="L270" s="121">
        <v>1411.3789999999999</v>
      </c>
      <c r="M270" s="176">
        <f t="shared" si="37"/>
        <v>-2.8007345215966509E-3</v>
      </c>
      <c r="N270" s="113">
        <v>57.34</v>
      </c>
      <c r="O270" s="176">
        <f t="shared" si="38"/>
        <v>-4.1681139284472889E-3</v>
      </c>
      <c r="P270">
        <v>84.42</v>
      </c>
      <c r="Q270" s="176">
        <f t="shared" si="39"/>
        <v>-3.5410764872520913E-3</v>
      </c>
      <c r="R270">
        <v>281.91989999999998</v>
      </c>
      <c r="S270" s="176">
        <f t="shared" si="40"/>
        <v>-2.7594623275557285E-3</v>
      </c>
      <c r="T270">
        <v>210.16</v>
      </c>
      <c r="U270" s="176">
        <f t="shared" si="41"/>
        <v>5.0212806656782689E-3</v>
      </c>
      <c r="V270" s="121">
        <v>6263.7</v>
      </c>
      <c r="W270" s="176">
        <f t="shared" si="42"/>
        <v>3.1935884787371071E-3</v>
      </c>
    </row>
    <row r="271" spans="1:23" ht="13" x14ac:dyDescent="0.3">
      <c r="A271" s="1">
        <v>45855</v>
      </c>
      <c r="B271">
        <v>4.9255000000000004</v>
      </c>
      <c r="C271" s="176">
        <f t="shared" si="36"/>
        <v>8.2906857727739307E-3</v>
      </c>
      <c r="D271">
        <v>93.2</v>
      </c>
      <c r="E271" s="176">
        <f t="shared" si="36"/>
        <v>4.3103448275862684E-3</v>
      </c>
      <c r="F271">
        <v>4.1559999999999997</v>
      </c>
      <c r="G271" s="176">
        <f t="shared" si="36"/>
        <v>1.3905830690412171E-2</v>
      </c>
      <c r="H271" s="121">
        <v>1283.9449999999999</v>
      </c>
      <c r="I271" s="176">
        <f t="shared" si="36"/>
        <v>9.2375920949100913E-3</v>
      </c>
      <c r="J271" s="121">
        <v>737.82100000000003</v>
      </c>
      <c r="K271" s="176">
        <f t="shared" si="36"/>
        <v>-6.5149491671429103E-4</v>
      </c>
      <c r="L271" s="121">
        <v>1431.511</v>
      </c>
      <c r="M271" s="176">
        <f t="shared" si="37"/>
        <v>1.4264063727744329E-2</v>
      </c>
      <c r="N271" s="113">
        <v>57.96</v>
      </c>
      <c r="O271" s="176">
        <f t="shared" si="38"/>
        <v>1.0812696198116452E-2</v>
      </c>
      <c r="P271">
        <v>84.02</v>
      </c>
      <c r="Q271" s="176">
        <f t="shared" si="39"/>
        <v>-4.7382136934376413E-3</v>
      </c>
      <c r="R271">
        <v>282</v>
      </c>
      <c r="S271" s="176">
        <f t="shared" si="40"/>
        <v>2.8412325628668226E-4</v>
      </c>
      <c r="T271">
        <v>210.02</v>
      </c>
      <c r="U271" s="176">
        <f t="shared" si="41"/>
        <v>-6.6615911686327735E-4</v>
      </c>
      <c r="V271" s="121">
        <v>6297.36</v>
      </c>
      <c r="W271" s="176">
        <f t="shared" si="42"/>
        <v>5.3738205852770496E-3</v>
      </c>
    </row>
    <row r="272" spans="1:23" ht="13" x14ac:dyDescent="0.3">
      <c r="A272" s="1">
        <v>45856</v>
      </c>
      <c r="B272">
        <v>4.931</v>
      </c>
      <c r="C272" s="176">
        <f t="shared" si="36"/>
        <v>1.1166379047811625E-3</v>
      </c>
      <c r="D272">
        <v>92.6</v>
      </c>
      <c r="E272" s="176">
        <f t="shared" si="36"/>
        <v>-6.4377682403434387E-3</v>
      </c>
      <c r="F272">
        <v>4.133</v>
      </c>
      <c r="G272" s="176">
        <f t="shared" si="36"/>
        <v>-5.5341674687198481E-3</v>
      </c>
      <c r="H272" s="121">
        <v>1288.6010000000001</v>
      </c>
      <c r="I272" s="176">
        <f t="shared" si="36"/>
        <v>3.6263235574733937E-3</v>
      </c>
      <c r="J272" s="121">
        <v>738.61500000000001</v>
      </c>
      <c r="K272" s="176">
        <f t="shared" si="36"/>
        <v>1.0761417742243481E-3</v>
      </c>
      <c r="L272" s="121">
        <v>1426.31</v>
      </c>
      <c r="M272" s="176">
        <f t="shared" si="37"/>
        <v>-3.6332239151498115E-3</v>
      </c>
      <c r="N272" s="113">
        <v>58.07</v>
      </c>
      <c r="O272" s="176">
        <f t="shared" si="38"/>
        <v>1.8978605935127575E-3</v>
      </c>
      <c r="P272">
        <v>83.54</v>
      </c>
      <c r="Q272" s="176">
        <f t="shared" si="39"/>
        <v>-5.712925493929895E-3</v>
      </c>
      <c r="R272">
        <v>285.87009999999998</v>
      </c>
      <c r="S272" s="176">
        <f t="shared" si="40"/>
        <v>1.3723758865248153E-2</v>
      </c>
      <c r="T272">
        <v>211.18</v>
      </c>
      <c r="U272" s="176">
        <f t="shared" si="41"/>
        <v>5.5232834968098115E-3</v>
      </c>
      <c r="V272" s="121">
        <v>6296.79</v>
      </c>
      <c r="W272" s="176">
        <f t="shared" si="42"/>
        <v>-9.0514120202705422E-5</v>
      </c>
    </row>
    <row r="273" spans="1:23" ht="13" x14ac:dyDescent="0.3">
      <c r="A273" s="1">
        <v>45859</v>
      </c>
      <c r="B273">
        <v>4.923</v>
      </c>
      <c r="C273" s="176">
        <f t="shared" si="36"/>
        <v>-1.6223889677550206E-3</v>
      </c>
      <c r="D273">
        <v>92.8</v>
      </c>
      <c r="E273" s="176">
        <f t="shared" si="36"/>
        <v>2.1598272138229251E-3</v>
      </c>
      <c r="F273">
        <v>4.1040000000000001</v>
      </c>
      <c r="G273" s="176">
        <f t="shared" si="36"/>
        <v>-7.0166948947495561E-3</v>
      </c>
      <c r="H273" s="121">
        <v>1282.4259999999999</v>
      </c>
      <c r="I273" s="176">
        <f t="shared" si="36"/>
        <v>-4.7920186310581644E-3</v>
      </c>
      <c r="J273" s="121">
        <v>742.06700000000001</v>
      </c>
      <c r="K273" s="176">
        <f t="shared" si="36"/>
        <v>4.6736120983191486E-3</v>
      </c>
      <c r="L273" s="121">
        <v>1428.13</v>
      </c>
      <c r="M273" s="176">
        <f t="shared" si="37"/>
        <v>1.2760199395644451E-3</v>
      </c>
      <c r="N273" s="113">
        <v>58.04</v>
      </c>
      <c r="O273" s="176">
        <f t="shared" si="38"/>
        <v>-5.1661787497849388E-4</v>
      </c>
      <c r="P273">
        <v>84.4</v>
      </c>
      <c r="Q273" s="176">
        <f t="shared" si="39"/>
        <v>1.0294469715106528E-2</v>
      </c>
      <c r="R273">
        <v>284.70999999999998</v>
      </c>
      <c r="S273" s="176">
        <f t="shared" si="40"/>
        <v>-4.0581368950442873E-3</v>
      </c>
      <c r="T273">
        <v>212.48</v>
      </c>
      <c r="U273" s="176">
        <f t="shared" si="41"/>
        <v>6.155885974050492E-3</v>
      </c>
      <c r="V273" s="121">
        <v>6305.6</v>
      </c>
      <c r="W273" s="176">
        <f t="shared" si="42"/>
        <v>1.3991255862114507E-3</v>
      </c>
    </row>
    <row r="274" spans="1:23" ht="13" x14ac:dyDescent="0.3">
      <c r="A274" s="1">
        <v>45860</v>
      </c>
      <c r="B274">
        <v>4.9219999999999997</v>
      </c>
      <c r="C274" s="176">
        <f t="shared" si="36"/>
        <v>-2.0312817387778469E-4</v>
      </c>
      <c r="D274">
        <v>92.95</v>
      </c>
      <c r="E274" s="176">
        <f t="shared" si="36"/>
        <v>1.6163793103448889E-3</v>
      </c>
      <c r="F274">
        <v>4.1070000000000002</v>
      </c>
      <c r="G274" s="176">
        <f t="shared" si="36"/>
        <v>7.3099415204681134E-4</v>
      </c>
      <c r="H274" s="121">
        <v>1282.056</v>
      </c>
      <c r="I274" s="176">
        <f t="shared" si="36"/>
        <v>-2.8851567263911594E-4</v>
      </c>
      <c r="J274" s="121">
        <v>738.29200000000003</v>
      </c>
      <c r="K274" s="176">
        <f t="shared" si="36"/>
        <v>-5.0871417270946925E-3</v>
      </c>
      <c r="L274" s="121">
        <v>1414.058</v>
      </c>
      <c r="M274" s="176">
        <f t="shared" si="37"/>
        <v>-9.8534447144168359E-3</v>
      </c>
      <c r="N274" s="113">
        <v>58.08</v>
      </c>
      <c r="O274" s="176">
        <f t="shared" si="38"/>
        <v>6.8917987594760768E-4</v>
      </c>
      <c r="P274">
        <v>83.02</v>
      </c>
      <c r="Q274" s="176">
        <f t="shared" si="39"/>
        <v>-1.6350710900474047E-2</v>
      </c>
      <c r="R274">
        <v>281.95999999999998</v>
      </c>
      <c r="S274" s="176">
        <f t="shared" si="40"/>
        <v>-9.658951213515508E-3</v>
      </c>
      <c r="T274">
        <v>214.4</v>
      </c>
      <c r="U274" s="176">
        <f t="shared" si="41"/>
        <v>9.0361445783133289E-3</v>
      </c>
      <c r="V274" s="121">
        <v>6309.62</v>
      </c>
      <c r="W274" s="176">
        <f t="shared" si="42"/>
        <v>6.3752854605422587E-4</v>
      </c>
    </row>
    <row r="275" spans="1:23" ht="13" x14ac:dyDescent="0.3">
      <c r="A275" s="1">
        <v>45861</v>
      </c>
      <c r="B275">
        <v>5.0179999999999998</v>
      </c>
      <c r="C275" s="176">
        <f t="shared" si="36"/>
        <v>1.9504266558309648E-2</v>
      </c>
      <c r="D275">
        <v>98</v>
      </c>
      <c r="E275" s="176">
        <f t="shared" si="36"/>
        <v>5.4330285099515839E-2</v>
      </c>
      <c r="F275">
        <v>3.7959999999999998</v>
      </c>
      <c r="G275" s="176">
        <f t="shared" si="36"/>
        <v>-7.5724373021670413E-2</v>
      </c>
      <c r="H275" s="121">
        <v>1301.296</v>
      </c>
      <c r="I275" s="176">
        <f t="shared" si="36"/>
        <v>1.5007144773707239E-2</v>
      </c>
      <c r="J275" s="121">
        <v>740.46100000000001</v>
      </c>
      <c r="K275" s="176">
        <f t="shared" si="36"/>
        <v>2.9378619841471704E-3</v>
      </c>
      <c r="L275" s="121">
        <v>1424.896</v>
      </c>
      <c r="M275" s="176">
        <f t="shared" si="37"/>
        <v>7.6644663797382894E-3</v>
      </c>
      <c r="N275" s="113">
        <v>60.19</v>
      </c>
      <c r="O275" s="176">
        <f t="shared" si="38"/>
        <v>3.6329201101928367E-2</v>
      </c>
      <c r="P275">
        <v>87.52</v>
      </c>
      <c r="Q275" s="176">
        <f t="shared" si="39"/>
        <v>5.4203806311732113E-2</v>
      </c>
      <c r="R275">
        <v>282.01</v>
      </c>
      <c r="S275" s="176">
        <f t="shared" si="40"/>
        <v>1.7733011774723851E-4</v>
      </c>
      <c r="T275">
        <v>214.15</v>
      </c>
      <c r="U275" s="176">
        <f t="shared" si="41"/>
        <v>-1.1660447761194029E-3</v>
      </c>
      <c r="V275" s="121">
        <v>6358.91</v>
      </c>
      <c r="W275" s="176">
        <f t="shared" si="42"/>
        <v>7.811880905664678E-3</v>
      </c>
    </row>
    <row r="276" spans="1:23" ht="13" x14ac:dyDescent="0.3">
      <c r="A276" s="1">
        <v>45862</v>
      </c>
      <c r="B276">
        <v>5.0659999999999998</v>
      </c>
      <c r="C276" s="176">
        <f t="shared" si="36"/>
        <v>9.565563969709057E-3</v>
      </c>
      <c r="D276">
        <v>98.05</v>
      </c>
      <c r="E276" s="176">
        <f t="shared" si="36"/>
        <v>5.1020408163262405E-4</v>
      </c>
      <c r="F276">
        <v>3.75</v>
      </c>
      <c r="G276" s="176">
        <f t="shared" si="36"/>
        <v>-1.2118018967333988E-2</v>
      </c>
      <c r="H276" s="121">
        <v>1305.8240000000001</v>
      </c>
      <c r="I276" s="176">
        <f t="shared" si="36"/>
        <v>3.4796080215416169E-3</v>
      </c>
      <c r="J276" s="121">
        <v>745.98299999999995</v>
      </c>
      <c r="K276" s="176">
        <f t="shared" si="36"/>
        <v>7.4575163310423298E-3</v>
      </c>
      <c r="L276" s="121">
        <v>1428.3109999999999</v>
      </c>
      <c r="M276" s="176">
        <f t="shared" si="37"/>
        <v>2.3966661426517892E-3</v>
      </c>
      <c r="N276" s="113">
        <v>61.24</v>
      </c>
      <c r="O276" s="176">
        <f t="shared" si="38"/>
        <v>1.7444758265492678E-2</v>
      </c>
      <c r="P276">
        <v>86.56</v>
      </c>
      <c r="Q276" s="176">
        <f t="shared" si="39"/>
        <v>-1.0968921389396638E-2</v>
      </c>
      <c r="R276">
        <v>260.51</v>
      </c>
      <c r="S276" s="176">
        <f t="shared" si="40"/>
        <v>-7.6238431261302794E-2</v>
      </c>
      <c r="T276">
        <v>213.76</v>
      </c>
      <c r="U276" s="176">
        <f t="shared" si="41"/>
        <v>-1.8211533971515983E-3</v>
      </c>
      <c r="V276" s="121">
        <v>6363.35</v>
      </c>
      <c r="W276" s="176">
        <f t="shared" si="42"/>
        <v>6.982328732440795E-4</v>
      </c>
    </row>
    <row r="277" spans="1:23" ht="13" x14ac:dyDescent="0.3">
      <c r="A277" s="1">
        <v>45863</v>
      </c>
      <c r="B277">
        <v>5.0590000000000002</v>
      </c>
      <c r="C277" s="176">
        <f t="shared" si="36"/>
        <v>-1.3817607579944084E-3</v>
      </c>
      <c r="D277">
        <v>102.6</v>
      </c>
      <c r="E277" s="176">
        <f t="shared" si="36"/>
        <v>4.6404895461499208E-2</v>
      </c>
      <c r="F277">
        <v>3.7010000000000001</v>
      </c>
      <c r="G277" s="176">
        <f t="shared" si="36"/>
        <v>-1.3066666666666648E-2</v>
      </c>
      <c r="H277" s="121">
        <v>1310.4059999999999</v>
      </c>
      <c r="I277" s="176">
        <f t="shared" si="36"/>
        <v>3.5088955326291137E-3</v>
      </c>
      <c r="J277" s="121">
        <v>745.81</v>
      </c>
      <c r="K277" s="176">
        <f t="shared" si="36"/>
        <v>-2.3190877003899797E-4</v>
      </c>
      <c r="L277" s="121">
        <v>1424.367</v>
      </c>
      <c r="M277" s="176">
        <f t="shared" si="37"/>
        <v>-2.7613033856071683E-3</v>
      </c>
      <c r="N277" s="113">
        <v>61.23</v>
      </c>
      <c r="O277" s="176">
        <f t="shared" si="38"/>
        <v>-1.6329196603535461E-4</v>
      </c>
      <c r="P277">
        <v>88.9</v>
      </c>
      <c r="Q277" s="176">
        <f t="shared" si="39"/>
        <v>2.7033271719038857E-2</v>
      </c>
      <c r="R277">
        <v>259.72000000000003</v>
      </c>
      <c r="S277" s="176">
        <f t="shared" si="40"/>
        <v>-3.0325131472878726E-3</v>
      </c>
      <c r="T277">
        <v>213.88</v>
      </c>
      <c r="U277" s="176">
        <f t="shared" si="41"/>
        <v>5.6137724550900337E-4</v>
      </c>
      <c r="V277" s="121">
        <v>6388.64</v>
      </c>
      <c r="W277" s="176">
        <f t="shared" si="42"/>
        <v>3.9743217016194243E-3</v>
      </c>
    </row>
    <row r="278" spans="1:23" ht="13" x14ac:dyDescent="0.3">
      <c r="A278" s="1">
        <v>45866</v>
      </c>
      <c r="B278">
        <v>5.085</v>
      </c>
      <c r="C278" s="176">
        <f t="shared" si="36"/>
        <v>5.139355603874244E-3</v>
      </c>
      <c r="D278">
        <v>99.45</v>
      </c>
      <c r="E278" s="176">
        <f t="shared" si="36"/>
        <v>-3.0701754385964831E-2</v>
      </c>
      <c r="F278">
        <v>3.657</v>
      </c>
      <c r="G278" s="176">
        <f t="shared" si="36"/>
        <v>-1.1888678735476908E-2</v>
      </c>
      <c r="H278" s="121">
        <v>1309.798</v>
      </c>
      <c r="I278" s="176">
        <f t="shared" si="36"/>
        <v>-4.6397833953747716E-4</v>
      </c>
      <c r="J278" s="121">
        <v>742.37300000000005</v>
      </c>
      <c r="K278" s="176">
        <f t="shared" si="36"/>
        <v>-4.6084123302180162E-3</v>
      </c>
      <c r="L278" s="121">
        <v>1410.5139999999999</v>
      </c>
      <c r="M278" s="176">
        <f t="shared" si="37"/>
        <v>-9.7257237776500471E-3</v>
      </c>
      <c r="N278" s="113">
        <v>61.68</v>
      </c>
      <c r="O278" s="176">
        <f t="shared" si="38"/>
        <v>7.3493385595296895E-3</v>
      </c>
      <c r="P278">
        <v>85.9</v>
      </c>
      <c r="Q278" s="176">
        <f t="shared" si="39"/>
        <v>-3.3745781777277835E-2</v>
      </c>
      <c r="R278">
        <v>263.20999999999998</v>
      </c>
      <c r="S278" s="176">
        <f t="shared" si="40"/>
        <v>1.3437548128753857E-2</v>
      </c>
      <c r="T278">
        <v>214.05</v>
      </c>
      <c r="U278" s="176">
        <f t="shared" si="41"/>
        <v>7.9483822704327618E-4</v>
      </c>
      <c r="V278" s="121">
        <v>6389.77</v>
      </c>
      <c r="W278" s="176">
        <f t="shared" si="42"/>
        <v>1.7687645570890035E-4</v>
      </c>
    </row>
    <row r="279" spans="1:23" ht="13" x14ac:dyDescent="0.3">
      <c r="A279" s="1">
        <v>45867</v>
      </c>
      <c r="B279">
        <v>5.1980000000000004</v>
      </c>
      <c r="C279" s="176">
        <f t="shared" si="36"/>
        <v>2.2222222222222306E-2</v>
      </c>
      <c r="D279">
        <v>97.25</v>
      </c>
      <c r="E279" s="176">
        <f t="shared" si="36"/>
        <v>-2.2121669180492739E-2</v>
      </c>
      <c r="F279">
        <v>3.5920000000000001</v>
      </c>
      <c r="G279" s="176">
        <f t="shared" si="36"/>
        <v>-1.7774131802023502E-2</v>
      </c>
      <c r="H279" s="121">
        <v>1325.5920000000001</v>
      </c>
      <c r="I279" s="176">
        <f t="shared" si="36"/>
        <v>1.2058347928459272E-2</v>
      </c>
      <c r="J279" s="121">
        <v>742.91099999999994</v>
      </c>
      <c r="K279" s="176">
        <f t="shared" si="36"/>
        <v>7.2470308052676651E-4</v>
      </c>
      <c r="L279" s="121">
        <v>1424.8</v>
      </c>
      <c r="M279" s="176">
        <f t="shared" si="37"/>
        <v>1.0128222761348032E-2</v>
      </c>
      <c r="N279" s="113">
        <v>63</v>
      </c>
      <c r="O279" s="176">
        <f t="shared" si="38"/>
        <v>2.1400778210116735E-2</v>
      </c>
      <c r="P279">
        <v>86.4</v>
      </c>
      <c r="Q279" s="176">
        <f t="shared" si="39"/>
        <v>5.8207217694994174E-3</v>
      </c>
      <c r="R279">
        <v>262.40989999999999</v>
      </c>
      <c r="S279" s="176">
        <f t="shared" si="40"/>
        <v>-3.0397781239314098E-3</v>
      </c>
      <c r="T279">
        <v>211.27</v>
      </c>
      <c r="U279" s="176">
        <f t="shared" si="41"/>
        <v>-1.298761971501986E-2</v>
      </c>
      <c r="V279" s="121">
        <v>6370.86</v>
      </c>
      <c r="W279" s="176">
        <f t="shared" si="42"/>
        <v>-2.9594179446209741E-3</v>
      </c>
    </row>
    <row r="280" spans="1:23" ht="13" x14ac:dyDescent="0.3">
      <c r="A280" s="1">
        <v>45868</v>
      </c>
      <c r="B280">
        <v>5.4260000000000002</v>
      </c>
      <c r="C280" s="176">
        <f t="shared" si="36"/>
        <v>4.3863024240092294E-2</v>
      </c>
      <c r="D280">
        <v>95</v>
      </c>
      <c r="E280" s="176">
        <f t="shared" si="36"/>
        <v>-2.313624678663239E-2</v>
      </c>
      <c r="F280">
        <v>3.5939999999999999</v>
      </c>
      <c r="G280" s="176">
        <f t="shared" si="36"/>
        <v>5.5679287305116366E-4</v>
      </c>
      <c r="H280" s="121">
        <v>1340.6669999999999</v>
      </c>
      <c r="I280" s="176">
        <f t="shared" si="36"/>
        <v>1.1372277442832951E-2</v>
      </c>
      <c r="J280" s="121">
        <v>739.56399999999996</v>
      </c>
      <c r="K280" s="176">
        <f t="shared" si="36"/>
        <v>-4.5052502924306957E-3</v>
      </c>
      <c r="L280" s="121">
        <v>1427.5519999999999</v>
      </c>
      <c r="M280" s="176">
        <f t="shared" si="37"/>
        <v>1.9314991577764969E-3</v>
      </c>
      <c r="N280" s="113">
        <v>64.16</v>
      </c>
      <c r="O280" s="176">
        <f t="shared" si="38"/>
        <v>1.841269841269836E-2</v>
      </c>
      <c r="P280">
        <v>84.3</v>
      </c>
      <c r="Q280" s="176">
        <f t="shared" si="39"/>
        <v>-2.4305555555555653E-2</v>
      </c>
      <c r="R280">
        <v>260.26</v>
      </c>
      <c r="S280" s="176">
        <f t="shared" si="40"/>
        <v>-8.1929073560105866E-3</v>
      </c>
      <c r="T280">
        <v>209.05</v>
      </c>
      <c r="U280" s="176">
        <f t="shared" si="41"/>
        <v>-1.0507880910683007E-2</v>
      </c>
      <c r="V280" s="121">
        <v>6362.9</v>
      </c>
      <c r="W280" s="176">
        <f t="shared" si="42"/>
        <v>-1.249438851269693E-3</v>
      </c>
    </row>
    <row r="281" spans="1:23" ht="13" x14ac:dyDescent="0.3">
      <c r="A281" s="1">
        <v>45869</v>
      </c>
      <c r="B281">
        <v>5.2949999999999999</v>
      </c>
      <c r="C281" s="176">
        <f t="shared" si="36"/>
        <v>-2.4143015112421715E-2</v>
      </c>
      <c r="D281">
        <v>95</v>
      </c>
      <c r="E281" s="176">
        <f t="shared" si="36"/>
        <v>0</v>
      </c>
      <c r="F281">
        <v>3.5880000000000001</v>
      </c>
      <c r="G281" s="176">
        <f t="shared" si="36"/>
        <v>-1.6694490818029448E-3</v>
      </c>
      <c r="H281" s="121">
        <v>1318.028</v>
      </c>
      <c r="I281" s="176">
        <f t="shared" si="36"/>
        <v>-1.6886370739340864E-2</v>
      </c>
      <c r="J281" s="121">
        <v>735.726</v>
      </c>
      <c r="K281" s="176">
        <f t="shared" si="36"/>
        <v>-5.1895441097727386E-3</v>
      </c>
      <c r="L281" s="121">
        <v>1417.357</v>
      </c>
      <c r="M281" s="176">
        <f t="shared" si="37"/>
        <v>-7.141596243079017E-3</v>
      </c>
      <c r="N281" s="113">
        <v>64.63</v>
      </c>
      <c r="O281" s="176">
        <f t="shared" si="38"/>
        <v>7.3254364089775387E-3</v>
      </c>
      <c r="P281">
        <v>83.6</v>
      </c>
      <c r="Q281" s="176">
        <f t="shared" si="39"/>
        <v>-8.3036773428232843E-3</v>
      </c>
      <c r="R281">
        <v>253.15</v>
      </c>
      <c r="S281" s="176">
        <f t="shared" si="40"/>
        <v>-2.7318835011142649E-2</v>
      </c>
      <c r="T281">
        <v>207.57</v>
      </c>
      <c r="U281" s="176">
        <f t="shared" si="41"/>
        <v>-7.0796460176992017E-3</v>
      </c>
      <c r="V281" s="121">
        <v>6339.39</v>
      </c>
      <c r="W281" s="176">
        <f t="shared" si="42"/>
        <v>-3.6948561190650979E-3</v>
      </c>
    </row>
    <row r="282" spans="1:23" ht="13" x14ac:dyDescent="0.3">
      <c r="A282" s="1">
        <v>45870</v>
      </c>
      <c r="B282">
        <v>5</v>
      </c>
      <c r="C282" s="176">
        <f t="shared" si="36"/>
        <v>-5.5712936732766748E-2</v>
      </c>
      <c r="D282">
        <v>91.3</v>
      </c>
      <c r="E282" s="176">
        <f t="shared" si="36"/>
        <v>-3.8947368421052661E-2</v>
      </c>
      <c r="F282">
        <v>3.47</v>
      </c>
      <c r="G282" s="176">
        <f t="shared" si="36"/>
        <v>-3.2887402452619813E-2</v>
      </c>
      <c r="H282" s="121">
        <v>1284.452</v>
      </c>
      <c r="I282" s="176">
        <f t="shared" si="36"/>
        <v>-2.5474420877249968E-2</v>
      </c>
      <c r="J282" s="121">
        <v>726.995</v>
      </c>
      <c r="K282" s="176">
        <f t="shared" si="36"/>
        <v>-1.1867189687465163E-2</v>
      </c>
      <c r="L282" s="121">
        <v>1381.6659999999999</v>
      </c>
      <c r="M282" s="176">
        <f t="shared" si="37"/>
        <v>-2.5181376322267454E-2</v>
      </c>
      <c r="N282" s="113">
        <v>62.21</v>
      </c>
      <c r="O282" s="176">
        <f t="shared" si="38"/>
        <v>-3.7443911496209112E-2</v>
      </c>
      <c r="P282">
        <v>82.16</v>
      </c>
      <c r="Q282" s="176">
        <f t="shared" si="39"/>
        <v>-1.7224880382775094E-2</v>
      </c>
      <c r="R282">
        <v>250.05</v>
      </c>
      <c r="S282" s="176">
        <f t="shared" si="40"/>
        <v>-1.2245704127987337E-2</v>
      </c>
      <c r="T282">
        <v>202.38</v>
      </c>
      <c r="U282" s="176">
        <f t="shared" si="41"/>
        <v>-2.5003613238907346E-2</v>
      </c>
      <c r="V282" s="121">
        <v>6238.01</v>
      </c>
      <c r="W282" s="176">
        <f t="shared" si="42"/>
        <v>-1.5992074947274122E-2</v>
      </c>
    </row>
    <row r="283" spans="1:23" ht="13" x14ac:dyDescent="0.3">
      <c r="A283" s="1">
        <v>45873</v>
      </c>
      <c r="B283">
        <v>5.1619999999999999</v>
      </c>
      <c r="C283" s="176">
        <f t="shared" si="36"/>
        <v>3.2399999999999984E-2</v>
      </c>
      <c r="D283">
        <v>91.9</v>
      </c>
      <c r="E283" s="176">
        <f t="shared" si="36"/>
        <v>6.5717415115006412E-3</v>
      </c>
      <c r="F283">
        <v>3.5329999999999999</v>
      </c>
      <c r="G283" s="176">
        <f t="shared" si="36"/>
        <v>1.8155619596541706E-2</v>
      </c>
      <c r="H283" s="121">
        <v>1309.567</v>
      </c>
      <c r="I283" s="176">
        <f t="shared" si="36"/>
        <v>1.9553085673890507E-2</v>
      </c>
      <c r="J283" s="121">
        <v>733.72299999999996</v>
      </c>
      <c r="K283" s="176">
        <f t="shared" si="36"/>
        <v>9.2545340751999002E-3</v>
      </c>
      <c r="L283" s="121">
        <v>1400.048</v>
      </c>
      <c r="M283" s="176">
        <f t="shared" si="37"/>
        <v>1.330422837357224E-2</v>
      </c>
      <c r="N283" s="113">
        <v>64.48</v>
      </c>
      <c r="O283" s="176">
        <f t="shared" si="38"/>
        <v>3.6489310400257241E-2</v>
      </c>
      <c r="P283">
        <v>82.88</v>
      </c>
      <c r="Q283" s="176">
        <f t="shared" si="39"/>
        <v>8.7633885102239399E-3</v>
      </c>
      <c r="R283">
        <v>251.98</v>
      </c>
      <c r="S283" s="176">
        <f t="shared" si="40"/>
        <v>7.7184563087381655E-3</v>
      </c>
      <c r="T283">
        <v>203.35</v>
      </c>
      <c r="U283" s="176">
        <f t="shared" si="41"/>
        <v>4.7929637315940257E-3</v>
      </c>
      <c r="V283" s="121">
        <v>6329.94</v>
      </c>
      <c r="W283" s="176">
        <f t="shared" si="42"/>
        <v>1.4737071598153798E-2</v>
      </c>
    </row>
    <row r="284" spans="1:23" ht="13" x14ac:dyDescent="0.3">
      <c r="A284" s="1">
        <v>45874</v>
      </c>
      <c r="B284">
        <v>5.1319999999999997</v>
      </c>
      <c r="C284" s="176">
        <f t="shared" si="36"/>
        <v>-5.8117008911275185E-3</v>
      </c>
      <c r="D284">
        <v>92.55</v>
      </c>
      <c r="E284" s="176">
        <f t="shared" si="36"/>
        <v>7.0729053318823879E-3</v>
      </c>
      <c r="F284">
        <v>3.5190000000000001</v>
      </c>
      <c r="G284" s="176">
        <f t="shared" si="36"/>
        <v>-3.9626379847154799E-3</v>
      </c>
      <c r="H284" s="121">
        <v>1312.0260000000001</v>
      </c>
      <c r="I284" s="176">
        <f t="shared" si="36"/>
        <v>1.877719887565936E-3</v>
      </c>
      <c r="J284" s="121">
        <v>736.45</v>
      </c>
      <c r="K284" s="176">
        <f t="shared" si="36"/>
        <v>3.7166614648853711E-3</v>
      </c>
      <c r="L284" s="121">
        <v>1404.6279999999999</v>
      </c>
      <c r="M284" s="176">
        <f t="shared" si="37"/>
        <v>3.2713164120086792E-3</v>
      </c>
      <c r="N284" s="113">
        <v>64.38</v>
      </c>
      <c r="O284" s="176">
        <f t="shared" si="38"/>
        <v>-1.5508684863524895E-3</v>
      </c>
      <c r="P284">
        <v>83.9</v>
      </c>
      <c r="Q284" s="176">
        <f t="shared" si="39"/>
        <v>1.2306949806949932E-2</v>
      </c>
      <c r="R284">
        <v>250.67</v>
      </c>
      <c r="S284" s="176">
        <f t="shared" si="40"/>
        <v>-5.1988253035955331E-3</v>
      </c>
      <c r="T284">
        <v>202.92</v>
      </c>
      <c r="U284" s="176">
        <f t="shared" si="41"/>
        <v>-2.114580772067897E-3</v>
      </c>
      <c r="V284" s="121">
        <v>6299.19</v>
      </c>
      <c r="W284" s="176">
        <f t="shared" si="42"/>
        <v>-4.8578659513360319E-3</v>
      </c>
    </row>
    <row r="285" spans="1:23" ht="13" x14ac:dyDescent="0.3">
      <c r="A285" s="1">
        <v>45875</v>
      </c>
      <c r="B285">
        <v>5.173</v>
      </c>
      <c r="C285" s="176">
        <f t="shared" si="36"/>
        <v>7.9890880748247021E-3</v>
      </c>
      <c r="D285">
        <v>94.2</v>
      </c>
      <c r="E285" s="176">
        <f t="shared" si="36"/>
        <v>1.7828200972447389E-2</v>
      </c>
      <c r="F285">
        <v>3.5139999999999998</v>
      </c>
      <c r="G285" s="176">
        <f t="shared" si="36"/>
        <v>-1.4208581983519003E-3</v>
      </c>
      <c r="H285" s="121">
        <v>1320.37</v>
      </c>
      <c r="I285" s="176">
        <f t="shared" si="36"/>
        <v>6.3596300683064384E-3</v>
      </c>
      <c r="J285" s="121">
        <v>739.16200000000003</v>
      </c>
      <c r="K285" s="176">
        <f t="shared" si="36"/>
        <v>3.682531061171823E-3</v>
      </c>
      <c r="L285" s="121">
        <v>1407.9659999999999</v>
      </c>
      <c r="M285" s="176">
        <f t="shared" si="37"/>
        <v>2.3764299159634906E-3</v>
      </c>
      <c r="N285" s="113">
        <v>64.73</v>
      </c>
      <c r="O285" s="176">
        <f t="shared" si="38"/>
        <v>5.4364709537124654E-3</v>
      </c>
      <c r="P285">
        <v>85.02</v>
      </c>
      <c r="Q285" s="176">
        <f t="shared" si="39"/>
        <v>1.3349225268176284E-2</v>
      </c>
      <c r="R285">
        <v>252.28</v>
      </c>
      <c r="S285" s="176">
        <f t="shared" si="40"/>
        <v>6.422786931024908E-3</v>
      </c>
      <c r="T285">
        <v>213.25</v>
      </c>
      <c r="U285" s="176">
        <f t="shared" si="41"/>
        <v>5.0906761285235629E-2</v>
      </c>
      <c r="V285" s="121">
        <v>6345.06</v>
      </c>
      <c r="W285" s="176">
        <f t="shared" si="42"/>
        <v>7.2818886237755653E-3</v>
      </c>
    </row>
    <row r="286" spans="1:23" ht="13" x14ac:dyDescent="0.3">
      <c r="A286" s="1">
        <v>45876</v>
      </c>
      <c r="B286">
        <v>5.258</v>
      </c>
      <c r="C286" s="176">
        <f t="shared" si="36"/>
        <v>1.6431471099941999E-2</v>
      </c>
      <c r="D286">
        <v>96.15</v>
      </c>
      <c r="E286" s="176">
        <f t="shared" si="36"/>
        <v>2.0700636942675189E-2</v>
      </c>
      <c r="F286">
        <v>3.52</v>
      </c>
      <c r="G286" s="176">
        <f t="shared" si="36"/>
        <v>1.7074558907228879E-3</v>
      </c>
      <c r="H286" s="121">
        <v>1331.896</v>
      </c>
      <c r="I286" s="176">
        <f t="shared" si="36"/>
        <v>8.729371312586675E-3</v>
      </c>
      <c r="J286" s="121">
        <v>745.33799999999997</v>
      </c>
      <c r="K286" s="176">
        <f t="shared" si="36"/>
        <v>8.3554078808162902E-3</v>
      </c>
      <c r="L286" s="121">
        <v>1425.8869999999999</v>
      </c>
      <c r="M286" s="176">
        <f t="shared" si="37"/>
        <v>1.2728290313828636E-2</v>
      </c>
      <c r="N286" s="113">
        <v>66.180000000000007</v>
      </c>
      <c r="O286" s="176">
        <f t="shared" si="38"/>
        <v>2.2400741541789011E-2</v>
      </c>
      <c r="P286">
        <v>85.94</v>
      </c>
      <c r="Q286" s="176">
        <f t="shared" si="39"/>
        <v>1.0820983298047539E-2</v>
      </c>
      <c r="R286">
        <v>250.16</v>
      </c>
      <c r="S286" s="176">
        <f t="shared" si="40"/>
        <v>-8.4033613445378338E-3</v>
      </c>
      <c r="T286">
        <v>220.03</v>
      </c>
      <c r="U286" s="176">
        <f t="shared" si="41"/>
        <v>3.1793669402110203E-2</v>
      </c>
      <c r="V286" s="121">
        <v>6340</v>
      </c>
      <c r="W286" s="176">
        <f t="shared" si="42"/>
        <v>-7.9747078829836126E-4</v>
      </c>
    </row>
    <row r="287" spans="1:23" ht="13" x14ac:dyDescent="0.3">
      <c r="A287" s="1">
        <v>45877</v>
      </c>
      <c r="B287">
        <v>5.3360000000000003</v>
      </c>
      <c r="C287" s="176">
        <f t="shared" si="36"/>
        <v>1.4834537847090204E-2</v>
      </c>
      <c r="D287">
        <v>97</v>
      </c>
      <c r="E287" s="176">
        <f t="shared" si="36"/>
        <v>8.8403536141445065E-3</v>
      </c>
      <c r="F287">
        <v>3.53</v>
      </c>
      <c r="G287" s="176">
        <f t="shared" si="36"/>
        <v>2.8409090909090303E-3</v>
      </c>
      <c r="H287" s="121">
        <v>1338.8710000000001</v>
      </c>
      <c r="I287" s="176">
        <f t="shared" si="36"/>
        <v>5.2368953732124255E-3</v>
      </c>
      <c r="J287" s="121">
        <v>747.4</v>
      </c>
      <c r="K287" s="176">
        <f t="shared" si="36"/>
        <v>2.7665300843375917E-3</v>
      </c>
      <c r="L287" s="121">
        <v>1424.412</v>
      </c>
      <c r="M287" s="176">
        <f t="shared" si="37"/>
        <v>-1.0344438233884656E-3</v>
      </c>
      <c r="N287" s="113">
        <v>67.53</v>
      </c>
      <c r="O287" s="176">
        <f t="shared" si="38"/>
        <v>2.0398912058023484E-2</v>
      </c>
      <c r="P287">
        <v>87.2</v>
      </c>
      <c r="Q287" s="176">
        <f t="shared" si="39"/>
        <v>1.4661391668606064E-2</v>
      </c>
      <c r="R287">
        <v>242.27</v>
      </c>
      <c r="S287" s="176">
        <f t="shared" si="40"/>
        <v>-3.1539814518707972E-2</v>
      </c>
      <c r="T287">
        <v>229.35</v>
      </c>
      <c r="U287" s="176">
        <f t="shared" si="41"/>
        <v>4.2357860291778363E-2</v>
      </c>
      <c r="V287" s="121">
        <v>6389.45</v>
      </c>
      <c r="W287" s="176">
        <f t="shared" si="42"/>
        <v>7.7996845425867224E-3</v>
      </c>
    </row>
    <row r="288" spans="1:23" ht="13" x14ac:dyDescent="0.3">
      <c r="A288" s="1">
        <v>45880</v>
      </c>
      <c r="B288">
        <v>5.3250000000000002</v>
      </c>
      <c r="C288" s="176">
        <f t="shared" si="36"/>
        <v>-2.061469265367339E-3</v>
      </c>
      <c r="D288">
        <v>99.05</v>
      </c>
      <c r="E288" s="176">
        <f t="shared" si="36"/>
        <v>2.1134020618556671E-2</v>
      </c>
      <c r="F288">
        <v>3.532</v>
      </c>
      <c r="G288" s="176">
        <f t="shared" si="36"/>
        <v>5.6657223796040333E-4</v>
      </c>
      <c r="H288" s="121">
        <v>1338.165</v>
      </c>
      <c r="I288" s="176">
        <f t="shared" si="36"/>
        <v>-5.2730994995046638E-4</v>
      </c>
      <c r="J288" s="121">
        <v>743.971</v>
      </c>
      <c r="K288" s="176">
        <f t="shared" si="36"/>
        <v>-4.5879047364195524E-3</v>
      </c>
      <c r="L288" s="121">
        <v>1419.222</v>
      </c>
      <c r="M288" s="176">
        <f t="shared" si="37"/>
        <v>-3.6436087311817471E-3</v>
      </c>
      <c r="N288" s="113">
        <v>67.349999999999994</v>
      </c>
      <c r="O288" s="176">
        <f t="shared" si="38"/>
        <v>-2.6654820079965468E-3</v>
      </c>
      <c r="P288">
        <v>86.32</v>
      </c>
      <c r="Q288" s="176">
        <f t="shared" si="39"/>
        <v>-1.0091743119266165E-2</v>
      </c>
      <c r="R288">
        <v>236.3</v>
      </c>
      <c r="S288" s="176">
        <f t="shared" si="40"/>
        <v>-2.4641928426961647E-2</v>
      </c>
      <c r="T288">
        <v>227.18</v>
      </c>
      <c r="U288" s="176">
        <f t="shared" si="41"/>
        <v>-9.4615216917374647E-3</v>
      </c>
      <c r="V288" s="121">
        <v>6373.45</v>
      </c>
      <c r="W288" s="176">
        <f t="shared" si="42"/>
        <v>-2.5041278983324072E-3</v>
      </c>
    </row>
    <row r="289" spans="1:23" ht="13" x14ac:dyDescent="0.3">
      <c r="A289" s="1">
        <v>45881</v>
      </c>
      <c r="B289">
        <v>5.343</v>
      </c>
      <c r="C289" s="176">
        <f t="shared" si="36"/>
        <v>3.3802816901408062E-3</v>
      </c>
      <c r="D289">
        <v>100</v>
      </c>
      <c r="E289" s="176">
        <f t="shared" si="36"/>
        <v>9.5911155981827645E-3</v>
      </c>
      <c r="F289">
        <v>3.5630000000000002</v>
      </c>
      <c r="G289" s="176">
        <f t="shared" si="36"/>
        <v>8.7768969422423945E-3</v>
      </c>
      <c r="H289" s="121">
        <v>1348.56</v>
      </c>
      <c r="I289" s="176">
        <f t="shared" si="36"/>
        <v>7.7681003463698287E-3</v>
      </c>
      <c r="J289" s="121">
        <v>746.226</v>
      </c>
      <c r="K289" s="176">
        <f t="shared" si="36"/>
        <v>3.0310321235639498E-3</v>
      </c>
      <c r="L289" s="121">
        <v>1410.7470000000001</v>
      </c>
      <c r="M289" s="176">
        <f t="shared" si="37"/>
        <v>-5.9715816130245366E-3</v>
      </c>
      <c r="N289" s="113">
        <v>68.41</v>
      </c>
      <c r="O289" s="176">
        <f t="shared" si="38"/>
        <v>1.5738678544914661E-2</v>
      </c>
      <c r="P289">
        <v>87.42</v>
      </c>
      <c r="Q289" s="176">
        <f t="shared" si="39"/>
        <v>1.2743280815570072E-2</v>
      </c>
      <c r="R289">
        <v>234.77</v>
      </c>
      <c r="S289" s="176">
        <f t="shared" si="40"/>
        <v>-6.4748201438848962E-3</v>
      </c>
      <c r="T289">
        <v>229.65</v>
      </c>
      <c r="U289" s="176">
        <f t="shared" si="41"/>
        <v>1.0872435953869173E-2</v>
      </c>
      <c r="V289" s="121">
        <v>6445.76</v>
      </c>
      <c r="W289" s="176">
        <f t="shared" si="42"/>
        <v>1.1345503612643137E-2</v>
      </c>
    </row>
    <row r="290" spans="1:23" ht="13" x14ac:dyDescent="0.3">
      <c r="A290" s="1">
        <v>45882</v>
      </c>
      <c r="B290">
        <v>5.43</v>
      </c>
      <c r="C290" s="176">
        <f t="shared" si="36"/>
        <v>1.6282987085906746E-2</v>
      </c>
      <c r="D290">
        <v>101</v>
      </c>
      <c r="E290" s="176">
        <f t="shared" si="36"/>
        <v>0.01</v>
      </c>
      <c r="F290">
        <v>3.58</v>
      </c>
      <c r="G290" s="176">
        <f t="shared" si="36"/>
        <v>4.7712601740106378E-3</v>
      </c>
      <c r="H290" s="121">
        <v>1357.5219999999999</v>
      </c>
      <c r="I290" s="176">
        <f t="shared" si="36"/>
        <v>6.6456071661624176E-3</v>
      </c>
      <c r="J290" s="121">
        <v>748.78</v>
      </c>
      <c r="K290" s="176">
        <f t="shared" si="36"/>
        <v>3.4225556332799631E-3</v>
      </c>
      <c r="L290" s="121">
        <v>1420.934</v>
      </c>
      <c r="M290" s="176">
        <f t="shared" si="37"/>
        <v>7.2209971029531857E-3</v>
      </c>
      <c r="N290" s="113">
        <v>68.38</v>
      </c>
      <c r="O290" s="176">
        <f t="shared" si="38"/>
        <v>-4.3853237830728166E-4</v>
      </c>
      <c r="P290">
        <v>88.9</v>
      </c>
      <c r="Q290" s="176">
        <f t="shared" si="39"/>
        <v>1.6929764355982656E-2</v>
      </c>
      <c r="R290">
        <v>240.07</v>
      </c>
      <c r="S290" s="176">
        <f t="shared" si="40"/>
        <v>2.2575286450568569E-2</v>
      </c>
      <c r="T290">
        <v>233.33</v>
      </c>
      <c r="U290" s="176">
        <f t="shared" si="41"/>
        <v>1.6024384933594631E-2</v>
      </c>
      <c r="V290" s="121">
        <v>6466.58</v>
      </c>
      <c r="W290" s="176">
        <f t="shared" si="42"/>
        <v>3.2300302834731218E-3</v>
      </c>
    </row>
    <row r="291" spans="1:23" ht="13" x14ac:dyDescent="0.3">
      <c r="A291" s="1">
        <v>45883</v>
      </c>
      <c r="B291">
        <v>5.5090000000000003</v>
      </c>
      <c r="C291" s="176">
        <f t="shared" si="36"/>
        <v>1.4548802946593118E-2</v>
      </c>
      <c r="D291">
        <v>100.4</v>
      </c>
      <c r="E291" s="176">
        <f t="shared" si="36"/>
        <v>-5.9405940594058843E-3</v>
      </c>
      <c r="F291">
        <v>3.556</v>
      </c>
      <c r="G291" s="176">
        <f t="shared" si="36"/>
        <v>-6.7039106145251456E-3</v>
      </c>
      <c r="H291" s="121">
        <v>1373.8240000000001</v>
      </c>
      <c r="I291" s="176">
        <f t="shared" si="36"/>
        <v>1.2008645163761718E-2</v>
      </c>
      <c r="J291" s="121">
        <v>753.23299999999995</v>
      </c>
      <c r="K291" s="176">
        <f t="shared" si="36"/>
        <v>5.9470071316007032E-3</v>
      </c>
      <c r="L291" s="121">
        <v>1430.9259999999999</v>
      </c>
      <c r="M291" s="176">
        <f t="shared" si="37"/>
        <v>7.0319944487217297E-3</v>
      </c>
      <c r="N291" s="113">
        <v>68.95</v>
      </c>
      <c r="O291" s="176">
        <f t="shared" si="38"/>
        <v>8.3357706931852498E-3</v>
      </c>
      <c r="P291">
        <v>88.88</v>
      </c>
      <c r="Q291" s="176">
        <f t="shared" si="39"/>
        <v>-2.2497187851530068E-4</v>
      </c>
      <c r="R291">
        <v>237.11</v>
      </c>
      <c r="S291" s="176">
        <f t="shared" si="40"/>
        <v>-1.2329737159994917E-2</v>
      </c>
      <c r="T291">
        <v>232.78</v>
      </c>
      <c r="U291" s="176">
        <f t="shared" si="41"/>
        <v>-2.3571765310933497E-3</v>
      </c>
      <c r="V291" s="121">
        <v>6468.54</v>
      </c>
      <c r="W291" s="176">
        <f t="shared" si="42"/>
        <v>3.0309684562783364E-4</v>
      </c>
    </row>
    <row r="292" spans="1:23" ht="13" x14ac:dyDescent="0.3">
      <c r="A292" s="1">
        <v>45884</v>
      </c>
      <c r="B292">
        <v>5.5090000000000003</v>
      </c>
      <c r="C292" s="176">
        <f t="shared" si="36"/>
        <v>0</v>
      </c>
      <c r="D292">
        <v>101.9</v>
      </c>
      <c r="E292" s="176">
        <f t="shared" si="36"/>
        <v>1.49402390438247E-2</v>
      </c>
      <c r="F292">
        <v>3.6139999999999999</v>
      </c>
      <c r="G292" s="176">
        <f t="shared" si="36"/>
        <v>1.6310461192350908E-2</v>
      </c>
      <c r="H292" s="121">
        <v>1373.8240000000001</v>
      </c>
      <c r="I292" s="176">
        <f t="shared" si="36"/>
        <v>0</v>
      </c>
      <c r="J292" s="121">
        <v>755.87099999999998</v>
      </c>
      <c r="K292" s="176">
        <f t="shared" si="36"/>
        <v>3.5022363597984074E-3</v>
      </c>
      <c r="L292" s="121">
        <v>1427.9159999999999</v>
      </c>
      <c r="M292" s="176">
        <f t="shared" si="37"/>
        <v>-2.1035329569802988E-3</v>
      </c>
      <c r="N292" s="113">
        <v>68.95</v>
      </c>
      <c r="O292" s="176">
        <f t="shared" si="38"/>
        <v>0</v>
      </c>
      <c r="P292">
        <v>89.84</v>
      </c>
      <c r="Q292" s="176">
        <f t="shared" si="39"/>
        <v>1.0801080108010891E-2</v>
      </c>
      <c r="R292">
        <v>239.72</v>
      </c>
      <c r="S292" s="176">
        <f t="shared" si="40"/>
        <v>1.1007549238749885E-2</v>
      </c>
      <c r="T292">
        <v>231.59</v>
      </c>
      <c r="U292" s="176">
        <f t="shared" si="41"/>
        <v>-5.1121230346249579E-3</v>
      </c>
      <c r="V292" s="121">
        <v>6449.8</v>
      </c>
      <c r="W292" s="176">
        <f t="shared" si="42"/>
        <v>-2.8970988816641439E-3</v>
      </c>
    </row>
    <row r="293" spans="1:23" ht="13" x14ac:dyDescent="0.3">
      <c r="A293" s="1">
        <v>45887</v>
      </c>
      <c r="B293">
        <v>5.4889999999999999</v>
      </c>
      <c r="C293" s="176">
        <f t="shared" si="36"/>
        <v>-3.6304229442730915E-3</v>
      </c>
      <c r="D293">
        <v>100.6</v>
      </c>
      <c r="E293" s="176">
        <f t="shared" si="36"/>
        <v>-1.2757605495584017E-2</v>
      </c>
      <c r="F293">
        <v>3.5920000000000001</v>
      </c>
      <c r="G293" s="176">
        <f t="shared" si="36"/>
        <v>-6.0874377421139452E-3</v>
      </c>
      <c r="H293" s="121">
        <v>1373.174</v>
      </c>
      <c r="I293" s="176">
        <f t="shared" si="36"/>
        <v>-4.731319295630961E-4</v>
      </c>
      <c r="J293" s="121">
        <v>751.88699999999994</v>
      </c>
      <c r="K293" s="176">
        <f t="shared" si="36"/>
        <v>-5.2707406422524972E-3</v>
      </c>
      <c r="L293" s="121">
        <v>1426.5170000000001</v>
      </c>
      <c r="M293" s="176">
        <f t="shared" si="37"/>
        <v>-9.7974950907468456E-4</v>
      </c>
      <c r="N293" s="113">
        <v>68.52</v>
      </c>
      <c r="O293" s="176">
        <f t="shared" si="38"/>
        <v>-6.2364031907180106E-3</v>
      </c>
      <c r="P293">
        <v>89.42</v>
      </c>
      <c r="Q293" s="176">
        <f t="shared" si="39"/>
        <v>-4.6749777382012652E-3</v>
      </c>
      <c r="R293">
        <v>239.45</v>
      </c>
      <c r="S293" s="176">
        <f t="shared" si="40"/>
        <v>-1.1263140330385877E-3</v>
      </c>
      <c r="T293">
        <v>230.89</v>
      </c>
      <c r="U293" s="176">
        <f t="shared" si="41"/>
        <v>-3.02258301308354E-3</v>
      </c>
      <c r="V293" s="121">
        <v>6449.15</v>
      </c>
      <c r="W293" s="176">
        <f t="shared" si="42"/>
        <v>-1.0077831870764143E-4</v>
      </c>
    </row>
    <row r="294" spans="1:23" ht="13" x14ac:dyDescent="0.3">
      <c r="A294" s="1">
        <v>45888</v>
      </c>
      <c r="B294">
        <v>5.6050000000000004</v>
      </c>
      <c r="C294" s="176">
        <f t="shared" si="36"/>
        <v>2.1133175441792777E-2</v>
      </c>
      <c r="D294">
        <v>102.6</v>
      </c>
      <c r="E294" s="176">
        <f t="shared" si="36"/>
        <v>1.9880715705765408E-2</v>
      </c>
      <c r="F294">
        <v>3.6459999999999999</v>
      </c>
      <c r="G294" s="176">
        <f t="shared" si="36"/>
        <v>1.5033407572383025E-2</v>
      </c>
      <c r="H294" s="121">
        <v>1385.229</v>
      </c>
      <c r="I294" s="176">
        <f t="shared" si="36"/>
        <v>8.7789311478371022E-3</v>
      </c>
      <c r="J294" s="121">
        <v>758.86900000000003</v>
      </c>
      <c r="K294" s="176">
        <f t="shared" si="36"/>
        <v>9.2859698332330327E-3</v>
      </c>
      <c r="L294" s="121">
        <v>1433.413</v>
      </c>
      <c r="M294" s="176">
        <f t="shared" si="37"/>
        <v>4.834151993982517E-3</v>
      </c>
      <c r="N294" s="113">
        <v>69.489999999999995</v>
      </c>
      <c r="O294" s="176">
        <f t="shared" si="38"/>
        <v>1.415645067133682E-2</v>
      </c>
      <c r="P294">
        <v>90.96</v>
      </c>
      <c r="Q294" s="176">
        <f t="shared" si="39"/>
        <v>1.7222097964661062E-2</v>
      </c>
      <c r="R294">
        <v>241.28</v>
      </c>
      <c r="S294" s="176">
        <f t="shared" si="40"/>
        <v>7.6425140948006374E-3</v>
      </c>
      <c r="T294">
        <v>230.56</v>
      </c>
      <c r="U294" s="176">
        <f t="shared" si="41"/>
        <v>-1.429252024773633E-3</v>
      </c>
      <c r="V294" s="121">
        <v>6411.37</v>
      </c>
      <c r="W294" s="176">
        <f t="shared" si="42"/>
        <v>-5.8581363435491109E-3</v>
      </c>
    </row>
    <row r="295" spans="1:23" ht="13" x14ac:dyDescent="0.3">
      <c r="A295" s="1">
        <v>45889</v>
      </c>
      <c r="B295">
        <v>5.5730000000000004</v>
      </c>
      <c r="C295" s="176">
        <f t="shared" si="36"/>
        <v>-5.7091882247992908E-3</v>
      </c>
      <c r="D295">
        <v>104.1</v>
      </c>
      <c r="E295" s="176">
        <f t="shared" si="36"/>
        <v>1.4619883040935673E-2</v>
      </c>
      <c r="F295">
        <v>3.625</v>
      </c>
      <c r="G295" s="176">
        <f t="shared" si="36"/>
        <v>-5.7597366977509348E-3</v>
      </c>
      <c r="H295" s="121">
        <v>1380.8130000000001</v>
      </c>
      <c r="I295" s="176">
        <f t="shared" si="36"/>
        <v>-3.1879205532081263E-3</v>
      </c>
      <c r="J295" s="121">
        <v>760.24900000000002</v>
      </c>
      <c r="K295" s="176">
        <f t="shared" si="36"/>
        <v>1.8184956823904988E-3</v>
      </c>
      <c r="L295" s="121">
        <v>1427.1479999999999</v>
      </c>
      <c r="M295" s="176">
        <f t="shared" si="37"/>
        <v>-4.3706873036592382E-3</v>
      </c>
      <c r="N295" s="113">
        <v>68.790000000000006</v>
      </c>
      <c r="O295" s="176">
        <f t="shared" si="38"/>
        <v>-1.0073391854942994E-2</v>
      </c>
      <c r="P295">
        <v>90.36</v>
      </c>
      <c r="Q295" s="176">
        <f t="shared" si="39"/>
        <v>-6.5963060686015209E-3</v>
      </c>
      <c r="R295">
        <v>242.55</v>
      </c>
      <c r="S295" s="176">
        <f t="shared" si="40"/>
        <v>5.2635941644562758E-3</v>
      </c>
      <c r="T295">
        <v>226.01</v>
      </c>
      <c r="U295" s="176">
        <f t="shared" si="41"/>
        <v>-1.9734559333796024E-2</v>
      </c>
      <c r="V295" s="121">
        <v>6395.78</v>
      </c>
      <c r="W295" s="176">
        <f t="shared" si="42"/>
        <v>-2.4316175793941304E-3</v>
      </c>
    </row>
    <row r="296" spans="1:23" ht="13" x14ac:dyDescent="0.3">
      <c r="A296" s="1">
        <v>45890</v>
      </c>
      <c r="B296">
        <v>5.609</v>
      </c>
      <c r="C296" s="176">
        <f t="shared" si="36"/>
        <v>6.4597164902206322E-3</v>
      </c>
      <c r="D296">
        <v>103.3</v>
      </c>
      <c r="E296" s="176">
        <f t="shared" si="36"/>
        <v>-7.6849183477425281E-3</v>
      </c>
      <c r="F296">
        <v>3.62</v>
      </c>
      <c r="G296" s="176">
        <f t="shared" si="36"/>
        <v>-1.3793103448275568E-3</v>
      </c>
      <c r="H296" s="121">
        <v>1385.6320000000001</v>
      </c>
      <c r="I296" s="176">
        <f t="shared" si="36"/>
        <v>3.4899729362339142E-3</v>
      </c>
      <c r="J296" s="121">
        <v>756.654</v>
      </c>
      <c r="K296" s="176">
        <f t="shared" si="36"/>
        <v>-4.7287138818992557E-3</v>
      </c>
      <c r="L296" s="121">
        <v>1425.598</v>
      </c>
      <c r="M296" s="176">
        <f t="shared" si="37"/>
        <v>-1.0860821722764244E-3</v>
      </c>
      <c r="N296" s="113">
        <v>69.180000000000007</v>
      </c>
      <c r="O296" s="176">
        <f t="shared" si="38"/>
        <v>5.6694286960314077E-3</v>
      </c>
      <c r="P296">
        <v>90.16</v>
      </c>
      <c r="Q296" s="176">
        <f t="shared" si="39"/>
        <v>-2.2133687472333206E-3</v>
      </c>
      <c r="R296">
        <v>239.4</v>
      </c>
      <c r="S296" s="176">
        <f t="shared" si="40"/>
        <v>-1.298701298701301E-2</v>
      </c>
      <c r="T296">
        <v>224.9</v>
      </c>
      <c r="U296" s="176">
        <f t="shared" si="41"/>
        <v>-4.9112871111897053E-3</v>
      </c>
      <c r="V296" s="121">
        <v>6370.17</v>
      </c>
      <c r="W296" s="176">
        <f t="shared" si="42"/>
        <v>-4.0042027712022107E-3</v>
      </c>
    </row>
    <row r="297" spans="1:23" ht="13" x14ac:dyDescent="0.3">
      <c r="A297" s="1">
        <v>45891</v>
      </c>
      <c r="B297">
        <v>5.6420000000000003</v>
      </c>
      <c r="C297" s="176">
        <f t="shared" si="36"/>
        <v>5.8834016758781181E-3</v>
      </c>
      <c r="D297">
        <v>104.7</v>
      </c>
      <c r="E297" s="176">
        <f t="shared" si="36"/>
        <v>1.3552758954501507E-2</v>
      </c>
      <c r="F297">
        <v>3.6850000000000001</v>
      </c>
      <c r="G297" s="176">
        <f t="shared" si="36"/>
        <v>1.7955801104972361E-2</v>
      </c>
      <c r="H297" s="121">
        <v>1393.1969999999999</v>
      </c>
      <c r="I297" s="176">
        <f t="shared" si="36"/>
        <v>5.459602549594573E-3</v>
      </c>
      <c r="J297" s="121">
        <v>766.19600000000003</v>
      </c>
      <c r="K297" s="176">
        <f t="shared" si="36"/>
        <v>1.2610783792856484E-2</v>
      </c>
      <c r="L297" s="121">
        <v>1430.251</v>
      </c>
      <c r="M297" s="176">
        <f t="shared" si="37"/>
        <v>3.2638934678640261E-3</v>
      </c>
      <c r="N297" s="113">
        <v>69.19</v>
      </c>
      <c r="O297" s="176">
        <f t="shared" si="38"/>
        <v>1.4455044810625766E-4</v>
      </c>
      <c r="P297">
        <v>91.12</v>
      </c>
      <c r="Q297" s="176">
        <f t="shared" si="39"/>
        <v>1.0647737355811978E-2</v>
      </c>
      <c r="R297">
        <v>242.09</v>
      </c>
      <c r="S297" s="176">
        <f t="shared" si="40"/>
        <v>1.1236424394319121E-2</v>
      </c>
      <c r="T297">
        <v>227.76</v>
      </c>
      <c r="U297" s="176">
        <f t="shared" si="41"/>
        <v>1.2716763005780281E-2</v>
      </c>
      <c r="V297" s="121">
        <v>6466.91</v>
      </c>
      <c r="W297" s="176">
        <f t="shared" si="42"/>
        <v>1.518640789806234E-2</v>
      </c>
    </row>
    <row r="298" spans="1:23" ht="13" x14ac:dyDescent="0.3">
      <c r="A298" s="1">
        <v>45894</v>
      </c>
      <c r="B298">
        <v>5.6349999999999998</v>
      </c>
      <c r="C298" s="176">
        <f t="shared" si="36"/>
        <v>-1.2406947890819852E-3</v>
      </c>
      <c r="D298">
        <v>104.1</v>
      </c>
      <c r="E298" s="176">
        <f t="shared" si="36"/>
        <v>-5.730659025788047E-3</v>
      </c>
      <c r="F298">
        <v>3.7120000000000002</v>
      </c>
      <c r="G298" s="176">
        <f t="shared" si="36"/>
        <v>7.3270013568521395E-3</v>
      </c>
      <c r="H298" s="121">
        <v>1390.079</v>
      </c>
      <c r="I298" s="176">
        <f t="shared" si="36"/>
        <v>-2.2380180261656738E-3</v>
      </c>
      <c r="J298" s="121">
        <v>764.99</v>
      </c>
      <c r="K298" s="176">
        <f t="shared" si="36"/>
        <v>-1.5740097833974822E-3</v>
      </c>
      <c r="L298" s="121">
        <v>1425.078</v>
      </c>
      <c r="M298" s="176">
        <f t="shared" si="37"/>
        <v>-3.6168476721918055E-3</v>
      </c>
      <c r="N298" s="113">
        <v>68.92</v>
      </c>
      <c r="O298" s="176">
        <f t="shared" si="38"/>
        <v>-3.9022980199450216E-3</v>
      </c>
      <c r="P298">
        <v>91.22</v>
      </c>
      <c r="Q298" s="176">
        <f t="shared" si="39"/>
        <v>1.0974539069358463E-3</v>
      </c>
      <c r="R298">
        <v>239.43</v>
      </c>
      <c r="S298" s="176">
        <f t="shared" si="40"/>
        <v>-1.0987649221363941E-2</v>
      </c>
      <c r="T298">
        <v>227.16</v>
      </c>
      <c r="U298" s="176">
        <f t="shared" si="41"/>
        <v>-2.6343519494204178E-3</v>
      </c>
      <c r="V298" s="121">
        <v>6439.32</v>
      </c>
      <c r="W298" s="176">
        <f t="shared" si="42"/>
        <v>-4.2663343080389469E-3</v>
      </c>
    </row>
    <row r="299" spans="1:23" ht="13" x14ac:dyDescent="0.3">
      <c r="A299" s="1">
        <v>45895</v>
      </c>
      <c r="B299">
        <v>5.5279999999999996</v>
      </c>
      <c r="C299" s="176">
        <f t="shared" si="36"/>
        <v>-1.8988464951197909E-2</v>
      </c>
      <c r="D299">
        <v>104.5</v>
      </c>
      <c r="E299" s="176">
        <f t="shared" si="36"/>
        <v>3.8424591738713326E-3</v>
      </c>
      <c r="F299">
        <v>3.6720000000000002</v>
      </c>
      <c r="G299" s="176">
        <f t="shared" si="36"/>
        <v>-1.0775862068965527E-2</v>
      </c>
      <c r="H299" s="121">
        <v>1371.4269999999999</v>
      </c>
      <c r="I299" s="176">
        <f t="shared" si="36"/>
        <v>-1.3417942433487625E-2</v>
      </c>
      <c r="J299" s="121">
        <v>760.18100000000004</v>
      </c>
      <c r="K299" s="176">
        <f t="shared" si="36"/>
        <v>-6.2863566844010626E-3</v>
      </c>
      <c r="L299" s="121">
        <v>1418.029</v>
      </c>
      <c r="M299" s="176">
        <f t="shared" si="37"/>
        <v>-4.9463959165743756E-3</v>
      </c>
      <c r="N299" s="113">
        <v>66.430000000000007</v>
      </c>
      <c r="O299" s="176">
        <f t="shared" si="38"/>
        <v>-3.6128845037724823E-2</v>
      </c>
      <c r="P299">
        <v>90.74</v>
      </c>
      <c r="Q299" s="176">
        <f t="shared" si="39"/>
        <v>-5.2620039465030039E-3</v>
      </c>
      <c r="R299">
        <v>242.63</v>
      </c>
      <c r="S299" s="176">
        <f t="shared" si="40"/>
        <v>1.3365075387378309E-2</v>
      </c>
      <c r="T299">
        <v>229.31</v>
      </c>
      <c r="U299" s="176">
        <f t="shared" si="41"/>
        <v>9.4646944884663048E-3</v>
      </c>
      <c r="V299" s="121">
        <v>6465.94</v>
      </c>
      <c r="W299" s="176">
        <f t="shared" si="42"/>
        <v>4.133976879546271E-3</v>
      </c>
    </row>
    <row r="300" spans="1:23" ht="13" x14ac:dyDescent="0.3">
      <c r="A300" s="1">
        <v>45896</v>
      </c>
      <c r="B300">
        <v>5.3879999999999999</v>
      </c>
      <c r="C300" s="176">
        <f t="shared" si="36"/>
        <v>-2.5325615050651173E-2</v>
      </c>
      <c r="D300">
        <v>103.7</v>
      </c>
      <c r="E300" s="176">
        <f t="shared" si="36"/>
        <v>-7.6555023923444701E-3</v>
      </c>
      <c r="F300">
        <v>3.71</v>
      </c>
      <c r="G300" s="176">
        <f t="shared" si="36"/>
        <v>1.0348583877995591E-2</v>
      </c>
      <c r="H300" s="121">
        <v>1361.8789999999999</v>
      </c>
      <c r="I300" s="176">
        <f t="shared" si="36"/>
        <v>-6.9620913107296288E-3</v>
      </c>
      <c r="J300" s="121">
        <v>758.45699999999999</v>
      </c>
      <c r="K300" s="176">
        <f>(J300-J299)/J299</f>
        <v>-2.2678809388817218E-3</v>
      </c>
      <c r="L300" s="121">
        <v>1412.654</v>
      </c>
      <c r="M300" s="176">
        <f t="shared" si="37"/>
        <v>-3.7904725502792961E-3</v>
      </c>
      <c r="N300" s="113">
        <v>66.23</v>
      </c>
      <c r="O300" s="176">
        <f t="shared" si="38"/>
        <v>-3.010687942194834E-3</v>
      </c>
      <c r="P300">
        <v>89.7</v>
      </c>
      <c r="Q300" s="176">
        <f t="shared" si="39"/>
        <v>-1.1461318051575844E-2</v>
      </c>
      <c r="R300">
        <v>244.84</v>
      </c>
      <c r="S300" s="176">
        <f t="shared" si="40"/>
        <v>9.1085191443762443E-3</v>
      </c>
      <c r="T300">
        <v>230.49</v>
      </c>
      <c r="U300" s="176">
        <f t="shared" si="41"/>
        <v>5.1458723998081494E-3</v>
      </c>
      <c r="V300" s="121">
        <v>6481.4</v>
      </c>
      <c r="W300" s="176">
        <f t="shared" si="42"/>
        <v>2.3909903277791068E-3</v>
      </c>
    </row>
    <row r="301" spans="1:23" ht="13" x14ac:dyDescent="0.3">
      <c r="A301" s="1">
        <v>45897</v>
      </c>
      <c r="B301">
        <v>5.4089999999999998</v>
      </c>
      <c r="C301" s="176">
        <f t="shared" si="36"/>
        <v>3.8975501113585574E-3</v>
      </c>
      <c r="D301">
        <v>103.2</v>
      </c>
      <c r="E301" s="176">
        <f t="shared" si="36"/>
        <v>-4.8216007714561235E-3</v>
      </c>
      <c r="F301">
        <v>3.67</v>
      </c>
      <c r="G301" s="176">
        <f t="shared" si="36"/>
        <v>-1.0781671159029659E-2</v>
      </c>
      <c r="H301" s="121">
        <v>1364.6079999999999</v>
      </c>
      <c r="I301" s="176">
        <f t="shared" si="36"/>
        <v>2.0038490937888329E-3</v>
      </c>
      <c r="J301" s="121">
        <v>754.42899999999997</v>
      </c>
      <c r="K301" s="176">
        <f>(J301-J300)/J300</f>
        <v>-5.3107822856141088E-3</v>
      </c>
      <c r="L301" s="121">
        <v>1411.8030000000001</v>
      </c>
      <c r="M301" s="176">
        <f t="shared" si="37"/>
        <v>-6.0241219718337638E-4</v>
      </c>
      <c r="N301" s="113">
        <v>66.16</v>
      </c>
      <c r="O301" s="176">
        <f t="shared" si="38"/>
        <v>-1.0569228446324535E-3</v>
      </c>
      <c r="P301">
        <v>90.5</v>
      </c>
      <c r="Q301" s="176">
        <f t="shared" si="39"/>
        <v>8.9186176142697568E-3</v>
      </c>
      <c r="R301">
        <v>245.73</v>
      </c>
      <c r="S301" s="176">
        <f t="shared" si="40"/>
        <v>3.6350269563796209E-3</v>
      </c>
      <c r="T301">
        <v>232.56</v>
      </c>
      <c r="U301" s="176">
        <f t="shared" si="41"/>
        <v>8.9808668488871243E-3</v>
      </c>
      <c r="V301" s="121">
        <v>6501.86</v>
      </c>
      <c r="W301" s="176">
        <f t="shared" si="42"/>
        <v>3.1567253988335911E-3</v>
      </c>
    </row>
    <row r="302" spans="1:23" ht="13" x14ac:dyDescent="0.3">
      <c r="A302" s="1">
        <v>45898</v>
      </c>
      <c r="B302">
        <v>5.375</v>
      </c>
      <c r="C302" s="176">
        <f t="shared" si="36"/>
        <v>-6.2858199297466831E-3</v>
      </c>
      <c r="D302">
        <v>102.6</v>
      </c>
      <c r="E302" s="176">
        <f t="shared" si="36"/>
        <v>-5.8139534883721753E-3</v>
      </c>
      <c r="F302">
        <v>3.6789999999999998</v>
      </c>
      <c r="G302" s="176">
        <f t="shared" si="36"/>
        <v>2.45231607629425E-3</v>
      </c>
      <c r="H302" s="121">
        <v>1357.4649999999999</v>
      </c>
      <c r="I302" s="176">
        <f t="shared" si="36"/>
        <v>-5.2344702654535434E-3</v>
      </c>
      <c r="J302" s="121">
        <v>752.61099999999999</v>
      </c>
      <c r="K302" s="176">
        <f>(J302-J301)/J301</f>
        <v>-2.4097695077999171E-3</v>
      </c>
      <c r="L302" s="121">
        <v>1402.991</v>
      </c>
      <c r="M302" s="176">
        <f t="shared" si="37"/>
        <v>-6.2416640281966569E-3</v>
      </c>
      <c r="N302" s="113">
        <v>66.040000000000006</v>
      </c>
      <c r="O302" s="176">
        <f t="shared" si="38"/>
        <v>-1.8137847642078347E-3</v>
      </c>
      <c r="P302">
        <v>89.3</v>
      </c>
      <c r="Q302" s="176">
        <f t="shared" si="39"/>
        <v>-1.3259668508287324E-2</v>
      </c>
      <c r="R302">
        <v>243.49</v>
      </c>
      <c r="S302" s="176">
        <f t="shared" si="40"/>
        <v>-9.1156960892035191E-3</v>
      </c>
      <c r="T302">
        <v>232.14</v>
      </c>
      <c r="U302" s="176">
        <f t="shared" si="41"/>
        <v>-1.8059855521156516E-3</v>
      </c>
      <c r="V302" s="121">
        <v>6460.26</v>
      </c>
      <c r="W302" s="176">
        <f t="shared" si="42"/>
        <v>-6.3981691392923654E-3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D01A-D53B-46F4-BCE9-89E23BB5364B}">
  <sheetPr codeName="Foglio3"/>
  <dimension ref="A1:F301"/>
  <sheetViews>
    <sheetView zoomScale="190" zoomScaleNormal="190" workbookViewId="0">
      <selection activeCell="D3" sqref="D3:E3"/>
    </sheetView>
  </sheetViews>
  <sheetFormatPr defaultRowHeight="12.5" x14ac:dyDescent="0.25"/>
  <cols>
    <col min="1" max="1" width="10.54296875" bestFit="1" customWidth="1"/>
    <col min="2" max="2" width="9.453125" bestFit="1" customWidth="1"/>
    <col min="3" max="3" width="13" bestFit="1" customWidth="1"/>
    <col min="4" max="4" width="16.7265625" customWidth="1"/>
    <col min="5" max="5" width="14" bestFit="1" customWidth="1"/>
    <col min="6" max="6" width="14.1796875" bestFit="1" customWidth="1"/>
  </cols>
  <sheetData>
    <row r="1" spans="1:6" ht="13" x14ac:dyDescent="0.3">
      <c r="A1" s="2" t="s">
        <v>0</v>
      </c>
      <c r="B1" s="2" t="s">
        <v>384</v>
      </c>
      <c r="D1" s="20" t="s">
        <v>17</v>
      </c>
      <c r="E1" s="21">
        <f>'Capital Allocation'!C11</f>
        <v>43412.157106222963</v>
      </c>
    </row>
    <row r="2" spans="1:6" ht="13" x14ac:dyDescent="0.3">
      <c r="A2" s="3">
        <v>45751</v>
      </c>
      <c r="B2" s="13">
        <v>-7.3063973063973039E-2</v>
      </c>
      <c r="D2" s="20" t="s">
        <v>18</v>
      </c>
      <c r="E2" s="21">
        <v>750000</v>
      </c>
      <c r="F2" s="159"/>
    </row>
    <row r="3" spans="1:6" ht="13" x14ac:dyDescent="0.3">
      <c r="A3" s="3">
        <v>45750</v>
      </c>
      <c r="B3" s="13">
        <v>-6.9646026939542638E-2</v>
      </c>
      <c r="C3" s="108"/>
      <c r="D3" s="22" t="s">
        <v>19</v>
      </c>
      <c r="E3" s="23">
        <f>E2*ABS(B5)</f>
        <v>41681.801670904519</v>
      </c>
    </row>
    <row r="4" spans="1:6" ht="13" x14ac:dyDescent="0.3">
      <c r="A4" s="3">
        <v>45870</v>
      </c>
      <c r="B4" s="13">
        <v>-5.5712936732766748E-2</v>
      </c>
    </row>
    <row r="5" spans="1:6" ht="13" x14ac:dyDescent="0.3">
      <c r="A5" s="3">
        <v>45754</v>
      </c>
      <c r="B5" s="117">
        <v>-5.557573556120602E-2</v>
      </c>
      <c r="C5" s="24"/>
      <c r="D5" s="20" t="s">
        <v>17</v>
      </c>
      <c r="E5" s="21">
        <f>E1</f>
        <v>43412.157106222963</v>
      </c>
    </row>
    <row r="6" spans="1:6" ht="13" x14ac:dyDescent="0.3">
      <c r="A6" s="3">
        <v>45506</v>
      </c>
      <c r="B6" s="13">
        <v>-4.4123768558346002E-2</v>
      </c>
      <c r="D6" s="20" t="s">
        <v>18</v>
      </c>
      <c r="E6" s="21">
        <f>E2</f>
        <v>750000</v>
      </c>
      <c r="F6" s="159"/>
    </row>
    <row r="7" spans="1:6" ht="13" x14ac:dyDescent="0.3">
      <c r="A7" s="3">
        <v>45505</v>
      </c>
      <c r="B7" s="13">
        <v>-3.919477403012938E-2</v>
      </c>
      <c r="D7" s="22" t="s">
        <v>20</v>
      </c>
      <c r="E7" s="23">
        <f>E6*ABS(B8)</f>
        <v>27692.307692307717</v>
      </c>
    </row>
    <row r="8" spans="1:6" ht="13" x14ac:dyDescent="0.3">
      <c r="A8" s="3">
        <v>45614</v>
      </c>
      <c r="B8" s="117">
        <v>-3.6923076923076954E-2</v>
      </c>
      <c r="C8" s="24"/>
    </row>
    <row r="9" spans="1:6" ht="13" x14ac:dyDescent="0.3">
      <c r="A9" s="3">
        <v>45800</v>
      </c>
      <c r="B9" s="13">
        <v>-3.4930950446791342E-2</v>
      </c>
      <c r="D9" s="20" t="s">
        <v>17</v>
      </c>
      <c r="E9" s="21">
        <f>E5</f>
        <v>43412.157106222963</v>
      </c>
    </row>
    <row r="10" spans="1:6" ht="13" x14ac:dyDescent="0.3">
      <c r="A10" s="3">
        <v>45602</v>
      </c>
      <c r="B10" s="13">
        <v>-3.1219512195121875E-2</v>
      </c>
      <c r="D10" s="20" t="s">
        <v>18</v>
      </c>
      <c r="E10" s="21">
        <f>E6</f>
        <v>750000</v>
      </c>
      <c r="F10" s="159"/>
    </row>
    <row r="11" spans="1:6" ht="13" x14ac:dyDescent="0.3">
      <c r="A11" s="3">
        <v>45603</v>
      </c>
      <c r="B11" s="13">
        <v>-2.9456193353474318E-2</v>
      </c>
      <c r="D11" s="22" t="s">
        <v>21</v>
      </c>
      <c r="E11" s="23">
        <f>E10*ABS(B17)</f>
        <v>18994.211287988379</v>
      </c>
    </row>
    <row r="12" spans="1:6" ht="13" x14ac:dyDescent="0.3">
      <c r="A12" s="3">
        <v>45720</v>
      </c>
      <c r="B12" s="13">
        <v>-2.9448491155046774E-2</v>
      </c>
    </row>
    <row r="13" spans="1:6" ht="13" x14ac:dyDescent="0.3">
      <c r="A13" s="3">
        <v>45736</v>
      </c>
      <c r="B13" s="13">
        <v>-2.9102667744543273E-2</v>
      </c>
    </row>
    <row r="14" spans="1:6" ht="13" x14ac:dyDescent="0.3">
      <c r="A14" s="3">
        <v>45825</v>
      </c>
      <c r="B14" s="13">
        <v>-2.6955816781516012E-2</v>
      </c>
    </row>
    <row r="15" spans="1:6" ht="13" x14ac:dyDescent="0.3">
      <c r="A15" s="3">
        <v>45566</v>
      </c>
      <c r="B15" s="13">
        <v>-2.6579804560260552E-2</v>
      </c>
    </row>
    <row r="16" spans="1:6" ht="13" x14ac:dyDescent="0.3">
      <c r="A16" s="3">
        <v>45818</v>
      </c>
      <c r="B16" s="13">
        <v>-2.6042706046697367E-2</v>
      </c>
    </row>
    <row r="17" spans="1:3" ht="13" x14ac:dyDescent="0.3">
      <c r="A17" s="3">
        <v>45896</v>
      </c>
      <c r="B17" s="117">
        <v>-2.5325615050651173E-2</v>
      </c>
      <c r="C17" s="24"/>
    </row>
    <row r="18" spans="1:3" ht="13" x14ac:dyDescent="0.3">
      <c r="A18" s="3">
        <v>45608</v>
      </c>
      <c r="B18" s="13">
        <v>-2.4493459861502927E-2</v>
      </c>
    </row>
    <row r="19" spans="1:3" ht="13" x14ac:dyDescent="0.3">
      <c r="A19" s="3">
        <v>45869</v>
      </c>
      <c r="B19" s="13">
        <v>-2.4143015112421715E-2</v>
      </c>
    </row>
    <row r="20" spans="1:3" ht="13" x14ac:dyDescent="0.3">
      <c r="A20" s="3">
        <v>45796</v>
      </c>
      <c r="B20" s="13">
        <v>-2.3209082688636581E-2</v>
      </c>
    </row>
    <row r="21" spans="1:3" ht="13" x14ac:dyDescent="0.3">
      <c r="A21" s="3">
        <v>45541</v>
      </c>
      <c r="B21" s="13">
        <v>-2.2527326046387578E-2</v>
      </c>
    </row>
    <row r="22" spans="1:3" ht="13" x14ac:dyDescent="0.3">
      <c r="A22" s="3">
        <v>45756</v>
      </c>
      <c r="B22" s="13">
        <v>-2.2027534418022549E-2</v>
      </c>
    </row>
    <row r="23" spans="1:3" ht="13" x14ac:dyDescent="0.3">
      <c r="A23" s="3">
        <v>45726</v>
      </c>
      <c r="B23" s="13">
        <v>-2.1350495454081075E-2</v>
      </c>
    </row>
    <row r="24" spans="1:3" ht="13" x14ac:dyDescent="0.3">
      <c r="A24" s="3">
        <v>45727</v>
      </c>
      <c r="B24" s="13">
        <v>-2.1085594989561581E-2</v>
      </c>
    </row>
    <row r="25" spans="1:3" ht="13" x14ac:dyDescent="0.3">
      <c r="A25" s="3">
        <v>45784</v>
      </c>
      <c r="B25" s="13">
        <v>-1.9943318988138923E-2</v>
      </c>
    </row>
    <row r="26" spans="1:3" ht="13" x14ac:dyDescent="0.3">
      <c r="A26" s="3">
        <v>45643</v>
      </c>
      <c r="B26" s="13">
        <v>-1.9525801952580187E-2</v>
      </c>
    </row>
    <row r="27" spans="1:3" ht="13" x14ac:dyDescent="0.3">
      <c r="A27" s="3">
        <v>45744</v>
      </c>
      <c r="B27" s="13">
        <v>-1.9320724018710544E-2</v>
      </c>
    </row>
    <row r="28" spans="1:3" ht="13" x14ac:dyDescent="0.3">
      <c r="A28" s="3">
        <v>45895</v>
      </c>
      <c r="B28" s="13">
        <v>-1.8988464951197909E-2</v>
      </c>
    </row>
    <row r="29" spans="1:3" ht="13" x14ac:dyDescent="0.3">
      <c r="A29" s="3">
        <v>45558</v>
      </c>
      <c r="B29" s="13">
        <v>-1.8823529411764722E-2</v>
      </c>
    </row>
    <row r="30" spans="1:3" ht="13" x14ac:dyDescent="0.3">
      <c r="A30" s="3">
        <v>45747</v>
      </c>
      <c r="B30" s="13">
        <v>-1.8249688925756964E-2</v>
      </c>
    </row>
    <row r="31" spans="1:3" ht="13" x14ac:dyDescent="0.3">
      <c r="A31" s="3">
        <v>45538</v>
      </c>
      <c r="B31" s="13">
        <v>-1.643036968331783E-2</v>
      </c>
    </row>
    <row r="32" spans="1:3" ht="13" x14ac:dyDescent="0.3">
      <c r="A32" s="3">
        <v>45848</v>
      </c>
      <c r="B32" s="13">
        <v>-1.5686661404893342E-2</v>
      </c>
    </row>
    <row r="33" spans="1:2" ht="13" x14ac:dyDescent="0.3">
      <c r="A33" s="3">
        <v>45679</v>
      </c>
      <c r="B33" s="13">
        <v>-1.5379070046858116E-2</v>
      </c>
    </row>
    <row r="34" spans="1:2" ht="13" x14ac:dyDescent="0.3">
      <c r="A34" s="3">
        <v>45777</v>
      </c>
      <c r="B34" s="13">
        <v>-1.5352260778128183E-2</v>
      </c>
    </row>
    <row r="35" spans="1:2" ht="13" x14ac:dyDescent="0.3">
      <c r="A35" s="3">
        <v>45827</v>
      </c>
      <c r="B35" s="13">
        <v>-1.4931563666528425E-2</v>
      </c>
    </row>
    <row r="36" spans="1:2" ht="13" x14ac:dyDescent="0.3">
      <c r="A36" s="3">
        <v>45510</v>
      </c>
      <c r="B36" s="13">
        <v>-1.4365288771621205E-2</v>
      </c>
    </row>
    <row r="37" spans="1:2" ht="13" x14ac:dyDescent="0.3">
      <c r="A37" s="3">
        <v>45849</v>
      </c>
      <c r="B37" s="13">
        <v>-1.3731582640072211E-2</v>
      </c>
    </row>
    <row r="38" spans="1:2" ht="13" x14ac:dyDescent="0.3">
      <c r="A38" s="3">
        <v>45670</v>
      </c>
      <c r="B38" s="13">
        <v>-1.258880717935934E-2</v>
      </c>
    </row>
    <row r="39" spans="1:2" ht="13" x14ac:dyDescent="0.3">
      <c r="A39" s="3">
        <v>45504</v>
      </c>
      <c r="B39" s="13">
        <v>-1.2376563528637185E-2</v>
      </c>
    </row>
    <row r="40" spans="1:2" ht="13" x14ac:dyDescent="0.3">
      <c r="A40" s="3">
        <v>45645</v>
      </c>
      <c r="B40" s="13">
        <v>-1.2051282051281977E-2</v>
      </c>
    </row>
    <row r="41" spans="1:2" ht="13" x14ac:dyDescent="0.3">
      <c r="A41" s="3">
        <v>45588</v>
      </c>
      <c r="B41" s="13">
        <v>-1.1956245230221357E-2</v>
      </c>
    </row>
    <row r="42" spans="1:2" ht="13" x14ac:dyDescent="0.3">
      <c r="A42" s="3">
        <v>45831</v>
      </c>
      <c r="B42" s="13">
        <v>-1.1949293433083978E-2</v>
      </c>
    </row>
    <row r="43" spans="1:2" ht="13" x14ac:dyDescent="0.3">
      <c r="A43" s="3">
        <v>45615</v>
      </c>
      <c r="B43" s="13">
        <v>-1.1048988285409917E-2</v>
      </c>
    </row>
    <row r="44" spans="1:2" ht="13" x14ac:dyDescent="0.3">
      <c r="A44" s="3">
        <v>45853</v>
      </c>
      <c r="B44" s="13">
        <v>-1.0953346855983648E-2</v>
      </c>
    </row>
    <row r="45" spans="1:2" ht="13" x14ac:dyDescent="0.3">
      <c r="A45" s="3">
        <v>45729</v>
      </c>
      <c r="B45" s="13">
        <v>-1.0484378276368174E-2</v>
      </c>
    </row>
    <row r="46" spans="1:2" ht="13" x14ac:dyDescent="0.3">
      <c r="A46" s="3">
        <v>45842</v>
      </c>
      <c r="B46" s="13">
        <v>-1.026735793432948E-2</v>
      </c>
    </row>
    <row r="47" spans="1:2" ht="13" x14ac:dyDescent="0.3">
      <c r="A47" s="3">
        <v>45545</v>
      </c>
      <c r="B47" s="13">
        <v>-1.0063061854286888E-2</v>
      </c>
    </row>
    <row r="48" spans="1:2" ht="13" x14ac:dyDescent="0.3">
      <c r="A48" s="3">
        <v>45502</v>
      </c>
      <c r="B48" s="13">
        <v>-9.9878526116884657E-3</v>
      </c>
    </row>
    <row r="49" spans="1:2" ht="13" x14ac:dyDescent="0.3">
      <c r="A49" s="3">
        <v>45509</v>
      </c>
      <c r="B49" s="13">
        <v>-9.725649586297019E-3</v>
      </c>
    </row>
    <row r="50" spans="1:2" ht="13" x14ac:dyDescent="0.3">
      <c r="A50" s="3">
        <v>45839</v>
      </c>
      <c r="B50" s="13">
        <v>-9.5062864152100565E-3</v>
      </c>
    </row>
    <row r="51" spans="1:2" ht="13" x14ac:dyDescent="0.3">
      <c r="A51" s="3">
        <v>45701</v>
      </c>
      <c r="B51" s="13">
        <v>-9.3891402714932331E-3</v>
      </c>
    </row>
    <row r="52" spans="1:2" ht="13" x14ac:dyDescent="0.3">
      <c r="A52" s="3">
        <v>45618</v>
      </c>
      <c r="B52" s="13">
        <v>-9.2706203135650474E-3</v>
      </c>
    </row>
    <row r="53" spans="1:2" ht="13" x14ac:dyDescent="0.3">
      <c r="A53" s="3">
        <v>45707</v>
      </c>
      <c r="B53" s="13">
        <v>-9.22468701954751E-3</v>
      </c>
    </row>
    <row r="54" spans="1:2" ht="13" x14ac:dyDescent="0.3">
      <c r="A54" s="3">
        <v>45586</v>
      </c>
      <c r="B54" s="13">
        <v>-8.8749999999999662E-3</v>
      </c>
    </row>
    <row r="55" spans="1:2" ht="13" x14ac:dyDescent="0.3">
      <c r="A55" s="3">
        <v>45764</v>
      </c>
      <c r="B55" s="13">
        <v>-8.6432389400658179E-3</v>
      </c>
    </row>
    <row r="56" spans="1:2" ht="13" x14ac:dyDescent="0.3">
      <c r="A56" s="3">
        <v>45565</v>
      </c>
      <c r="B56" s="13">
        <v>-8.5260302286526077E-3</v>
      </c>
    </row>
    <row r="57" spans="1:2" ht="13" x14ac:dyDescent="0.3">
      <c r="A57" s="3">
        <v>45587</v>
      </c>
      <c r="B57" s="13">
        <v>-8.4499936940345775E-3</v>
      </c>
    </row>
    <row r="58" spans="1:2" ht="13" x14ac:dyDescent="0.3">
      <c r="A58" s="3">
        <v>45821</v>
      </c>
      <c r="B58" s="13">
        <v>-8.1275720164609693E-3</v>
      </c>
    </row>
    <row r="59" spans="1:2" ht="13" x14ac:dyDescent="0.3">
      <c r="A59" s="3">
        <v>45568</v>
      </c>
      <c r="B59" s="13">
        <v>-8.0731969860065259E-3</v>
      </c>
    </row>
    <row r="60" spans="1:2" ht="13" x14ac:dyDescent="0.3">
      <c r="A60" s="3">
        <v>45617</v>
      </c>
      <c r="B60" s="13">
        <v>-7.8452590288110146E-3</v>
      </c>
    </row>
    <row r="61" spans="1:2" ht="13" x14ac:dyDescent="0.3">
      <c r="A61" s="3">
        <v>45783</v>
      </c>
      <c r="B61" s="13">
        <v>-7.8108727348470174E-3</v>
      </c>
    </row>
    <row r="62" spans="1:2" ht="13" x14ac:dyDescent="0.3">
      <c r="A62" s="3">
        <v>45742</v>
      </c>
      <c r="B62" s="13">
        <v>-7.6923076923077439E-3</v>
      </c>
    </row>
    <row r="63" spans="1:2" ht="13" x14ac:dyDescent="0.3">
      <c r="A63" s="3">
        <v>45687</v>
      </c>
      <c r="B63" s="13">
        <v>-7.6470588235293532E-3</v>
      </c>
    </row>
    <row r="64" spans="1:2" ht="13" x14ac:dyDescent="0.3">
      <c r="A64" s="3">
        <v>45622</v>
      </c>
      <c r="B64" s="13">
        <v>-7.3427542255472345E-3</v>
      </c>
    </row>
    <row r="65" spans="1:2" ht="13" x14ac:dyDescent="0.3">
      <c r="A65" s="3">
        <v>45595</v>
      </c>
      <c r="B65" s="13">
        <v>-7.1734205889755218E-3</v>
      </c>
    </row>
    <row r="66" spans="1:2" ht="13" x14ac:dyDescent="0.3">
      <c r="A66" s="3">
        <v>45833</v>
      </c>
      <c r="B66" s="13">
        <v>-7.089283879585003E-3</v>
      </c>
    </row>
    <row r="67" spans="1:2" ht="13" x14ac:dyDescent="0.3">
      <c r="A67" s="3">
        <v>45498</v>
      </c>
      <c r="B67" s="13">
        <v>-6.8456375838926381E-3</v>
      </c>
    </row>
    <row r="68" spans="1:2" ht="13" x14ac:dyDescent="0.3">
      <c r="A68" s="3">
        <v>45693</v>
      </c>
      <c r="B68" s="13">
        <v>-6.8203198494825763E-3</v>
      </c>
    </row>
    <row r="69" spans="1:2" ht="13" x14ac:dyDescent="0.3">
      <c r="A69" s="3">
        <v>45621</v>
      </c>
      <c r="B69" s="13">
        <v>-6.7428099628457925E-3</v>
      </c>
    </row>
    <row r="70" spans="1:2" ht="13" x14ac:dyDescent="0.3">
      <c r="A70" s="3">
        <v>45898</v>
      </c>
      <c r="B70" s="13">
        <v>-6.2858199297466831E-3</v>
      </c>
    </row>
    <row r="71" spans="1:2" ht="13" x14ac:dyDescent="0.3">
      <c r="A71" s="3">
        <v>45492</v>
      </c>
      <c r="B71" s="13">
        <v>-6.1349693251533648E-3</v>
      </c>
    </row>
    <row r="72" spans="1:2" ht="13" x14ac:dyDescent="0.3">
      <c r="A72" s="3">
        <v>45820</v>
      </c>
      <c r="B72" s="13">
        <v>-6.0333367419980856E-3</v>
      </c>
    </row>
    <row r="73" spans="1:2" ht="13" x14ac:dyDescent="0.3">
      <c r="A73" s="3">
        <v>45874</v>
      </c>
      <c r="B73" s="13">
        <v>-5.8117008911275185E-3</v>
      </c>
    </row>
    <row r="74" spans="1:2" ht="13" x14ac:dyDescent="0.3">
      <c r="A74" s="3">
        <v>45688</v>
      </c>
      <c r="B74" s="13">
        <v>-5.8091286307055436E-3</v>
      </c>
    </row>
    <row r="75" spans="1:2" ht="13" x14ac:dyDescent="0.3">
      <c r="A75" s="3">
        <v>45889</v>
      </c>
      <c r="B75" s="13">
        <v>-5.7091882247992908E-3</v>
      </c>
    </row>
    <row r="76" spans="1:2" ht="13" x14ac:dyDescent="0.3">
      <c r="A76" s="3">
        <v>45799</v>
      </c>
      <c r="B76" s="13">
        <v>-5.4534437487374771E-3</v>
      </c>
    </row>
    <row r="77" spans="1:2" ht="13" x14ac:dyDescent="0.3">
      <c r="A77" s="3">
        <v>45524</v>
      </c>
      <c r="B77" s="13">
        <v>-5.3956834532373687E-3</v>
      </c>
    </row>
    <row r="78" spans="1:2" ht="13" x14ac:dyDescent="0.3">
      <c r="A78" s="3">
        <v>45567</v>
      </c>
      <c r="B78" s="13">
        <v>-5.2201847142283094E-3</v>
      </c>
    </row>
    <row r="79" spans="1:2" ht="13" x14ac:dyDescent="0.3">
      <c r="A79" s="3">
        <v>45691</v>
      </c>
      <c r="B79" s="13">
        <v>-5.1275936083948559E-3</v>
      </c>
    </row>
    <row r="80" spans="1:2" ht="13" x14ac:dyDescent="0.3">
      <c r="A80" s="3">
        <v>45636</v>
      </c>
      <c r="B80" s="13">
        <v>-5.0794477728574759E-3</v>
      </c>
    </row>
    <row r="81" spans="1:2" ht="13" x14ac:dyDescent="0.3">
      <c r="A81" s="3">
        <v>45497</v>
      </c>
      <c r="B81" s="13">
        <v>-5.0747863247863588E-3</v>
      </c>
    </row>
    <row r="82" spans="1:2" ht="13" x14ac:dyDescent="0.3">
      <c r="A82" s="3">
        <v>45604</v>
      </c>
      <c r="B82" s="13">
        <v>-5.058365758754825E-3</v>
      </c>
    </row>
    <row r="83" spans="1:2" ht="13" x14ac:dyDescent="0.3">
      <c r="A83" s="3">
        <v>45646</v>
      </c>
      <c r="B83" s="13">
        <v>-4.9312224240851618E-3</v>
      </c>
    </row>
    <row r="84" spans="1:2" ht="13" x14ac:dyDescent="0.3">
      <c r="A84" s="3">
        <v>45708</v>
      </c>
      <c r="B84" s="13">
        <v>-4.8769674129905214E-3</v>
      </c>
    </row>
    <row r="85" spans="1:2" ht="13" x14ac:dyDescent="0.3">
      <c r="A85" s="3">
        <v>45616</v>
      </c>
      <c r="B85" s="13">
        <v>-4.8458742764841125E-3</v>
      </c>
    </row>
    <row r="86" spans="1:2" ht="13" x14ac:dyDescent="0.3">
      <c r="A86" s="3">
        <v>45664</v>
      </c>
      <c r="B86" s="13">
        <v>-4.7079781142638916E-3</v>
      </c>
    </row>
    <row r="87" spans="1:2" ht="13" x14ac:dyDescent="0.3">
      <c r="A87" s="3">
        <v>45812</v>
      </c>
      <c r="B87" s="13">
        <v>-4.7020341408565243E-3</v>
      </c>
    </row>
    <row r="88" spans="1:2" ht="13" x14ac:dyDescent="0.3">
      <c r="A88" s="3">
        <v>45573</v>
      </c>
      <c r="B88" s="13">
        <v>-4.4701551406783864E-3</v>
      </c>
    </row>
    <row r="89" spans="1:2" ht="13" x14ac:dyDescent="0.3">
      <c r="A89" s="3">
        <v>45834</v>
      </c>
      <c r="B89" s="13">
        <v>-4.449503311258202E-3</v>
      </c>
    </row>
    <row r="90" spans="1:2" ht="13" x14ac:dyDescent="0.3">
      <c r="A90" s="3">
        <v>45684</v>
      </c>
      <c r="B90" s="13">
        <v>-4.2918454935621823E-3</v>
      </c>
    </row>
    <row r="91" spans="1:2" ht="13" x14ac:dyDescent="0.3">
      <c r="A91" s="3">
        <v>45551</v>
      </c>
      <c r="B91" s="13">
        <v>-4.2609853528628536E-3</v>
      </c>
    </row>
    <row r="92" spans="1:2" ht="13" x14ac:dyDescent="0.3">
      <c r="A92" s="3">
        <v>45716</v>
      </c>
      <c r="B92" s="13">
        <v>-4.1031036296687506E-3</v>
      </c>
    </row>
    <row r="93" spans="1:2" ht="13" x14ac:dyDescent="0.3">
      <c r="A93" s="3">
        <v>45530</v>
      </c>
      <c r="B93" s="13">
        <v>-3.9428959891231541E-3</v>
      </c>
    </row>
    <row r="94" spans="1:2" ht="13" x14ac:dyDescent="0.3">
      <c r="A94" s="3">
        <v>45649</v>
      </c>
      <c r="B94" s="13">
        <v>-3.6515388628065295E-3</v>
      </c>
    </row>
    <row r="95" spans="1:2" ht="13" x14ac:dyDescent="0.3">
      <c r="A95" s="3">
        <v>45482</v>
      </c>
      <c r="B95" s="13">
        <v>-3.6455412226584129E-3</v>
      </c>
    </row>
    <row r="96" spans="1:2" ht="13" x14ac:dyDescent="0.3">
      <c r="A96" s="3">
        <v>45887</v>
      </c>
      <c r="B96" s="13">
        <v>-3.6304229442730915E-3</v>
      </c>
    </row>
    <row r="97" spans="1:2" ht="13" x14ac:dyDescent="0.3">
      <c r="A97" s="3">
        <v>45715</v>
      </c>
      <c r="B97" s="13">
        <v>-3.5643149177061453E-3</v>
      </c>
    </row>
    <row r="98" spans="1:2" ht="13" x14ac:dyDescent="0.3">
      <c r="A98" s="3">
        <v>45659</v>
      </c>
      <c r="B98" s="13">
        <v>-3.3652601604969973E-3</v>
      </c>
    </row>
    <row r="99" spans="1:2" ht="13" x14ac:dyDescent="0.3">
      <c r="A99" s="3">
        <v>45512</v>
      </c>
      <c r="B99" s="13">
        <v>-3.328509406657102E-3</v>
      </c>
    </row>
    <row r="100" spans="1:2" ht="13" x14ac:dyDescent="0.3">
      <c r="A100" s="3">
        <v>45488</v>
      </c>
      <c r="B100" s="13">
        <v>-3.1772344246442448E-3</v>
      </c>
    </row>
    <row r="101" spans="1:2" ht="13" x14ac:dyDescent="0.3">
      <c r="A101" s="3">
        <v>45581</v>
      </c>
      <c r="B101" s="13">
        <v>-2.6714158504007007E-3</v>
      </c>
    </row>
    <row r="102" spans="1:2" ht="13" x14ac:dyDescent="0.3">
      <c r="A102" s="3">
        <v>45698</v>
      </c>
      <c r="B102" s="13">
        <v>-2.0687277324446247E-3</v>
      </c>
    </row>
    <row r="103" spans="1:2" ht="13" x14ac:dyDescent="0.3">
      <c r="A103" s="3">
        <v>45880</v>
      </c>
      <c r="B103" s="13">
        <v>-2.061469265367339E-3</v>
      </c>
    </row>
    <row r="104" spans="1:2" ht="13" x14ac:dyDescent="0.3">
      <c r="A104" s="3">
        <v>45811</v>
      </c>
      <c r="B104" s="13">
        <v>-1.9383799224648162E-3</v>
      </c>
    </row>
    <row r="105" spans="1:2" ht="13" x14ac:dyDescent="0.3">
      <c r="A105" s="3">
        <v>45596</v>
      </c>
      <c r="B105" s="13">
        <v>-1.9013816706807667E-3</v>
      </c>
    </row>
    <row r="106" spans="1:2" ht="13" x14ac:dyDescent="0.3">
      <c r="A106" s="3">
        <v>45810</v>
      </c>
      <c r="B106" s="13">
        <v>-1.832993890020436E-3</v>
      </c>
    </row>
    <row r="107" spans="1:2" ht="13" x14ac:dyDescent="0.3">
      <c r="A107" s="3">
        <v>45758</v>
      </c>
      <c r="B107" s="13">
        <v>-1.8148820326679453E-3</v>
      </c>
    </row>
    <row r="108" spans="1:2" ht="13" x14ac:dyDescent="0.3">
      <c r="A108" s="3">
        <v>45817</v>
      </c>
      <c r="B108" s="13">
        <v>-1.7928286852588553E-3</v>
      </c>
    </row>
    <row r="109" spans="1:2" ht="13" x14ac:dyDescent="0.3">
      <c r="A109" s="3">
        <v>45517</v>
      </c>
      <c r="B109" s="13">
        <v>-1.7288575133265476E-3</v>
      </c>
    </row>
    <row r="110" spans="1:2" ht="13" x14ac:dyDescent="0.3">
      <c r="A110" s="3">
        <v>45859</v>
      </c>
      <c r="B110" s="13">
        <v>-1.6223889677550206E-3</v>
      </c>
    </row>
    <row r="111" spans="1:2" ht="13" x14ac:dyDescent="0.3">
      <c r="A111" s="3">
        <v>45678</v>
      </c>
      <c r="B111" s="13">
        <v>-1.4397120575885367E-3</v>
      </c>
    </row>
    <row r="112" spans="1:2" ht="13" x14ac:dyDescent="0.3">
      <c r="A112" s="3">
        <v>45562</v>
      </c>
      <c r="B112" s="13">
        <v>-1.4189886480908309E-3</v>
      </c>
    </row>
    <row r="113" spans="1:2" ht="13" x14ac:dyDescent="0.3">
      <c r="A113" s="3">
        <v>45623</v>
      </c>
      <c r="B113" s="13">
        <v>-1.3956734124214636E-3</v>
      </c>
    </row>
    <row r="114" spans="1:2" ht="13" x14ac:dyDescent="0.3">
      <c r="A114" s="3">
        <v>45863</v>
      </c>
      <c r="B114" s="13">
        <v>-1.3817607579944084E-3</v>
      </c>
    </row>
    <row r="115" spans="1:2" ht="13" x14ac:dyDescent="0.3">
      <c r="A115" s="3">
        <v>45611</v>
      </c>
      <c r="B115" s="13">
        <v>-1.2804097311139293E-3</v>
      </c>
    </row>
    <row r="116" spans="1:2" ht="13" x14ac:dyDescent="0.3">
      <c r="A116" s="3">
        <v>45894</v>
      </c>
      <c r="B116" s="13">
        <v>-1.2406947890819852E-3</v>
      </c>
    </row>
    <row r="117" spans="1:2" ht="13" x14ac:dyDescent="0.3">
      <c r="A117" s="3">
        <v>45589</v>
      </c>
      <c r="B117" s="13">
        <v>-1.1585993820802591E-3</v>
      </c>
    </row>
    <row r="118" spans="1:2" ht="13" x14ac:dyDescent="0.3">
      <c r="A118" s="3">
        <v>45590</v>
      </c>
      <c r="B118" s="13">
        <v>-9.0217811573663632E-4</v>
      </c>
    </row>
    <row r="119" spans="1:2" ht="13" x14ac:dyDescent="0.3">
      <c r="A119" s="3">
        <v>45749</v>
      </c>
      <c r="B119" s="13">
        <v>-5.2181173032777933E-4</v>
      </c>
    </row>
    <row r="120" spans="1:2" ht="13" x14ac:dyDescent="0.3">
      <c r="A120" s="3">
        <v>45656</v>
      </c>
      <c r="B120" s="13">
        <v>-5.1746442432088586E-4</v>
      </c>
    </row>
    <row r="121" spans="1:2" ht="13" x14ac:dyDescent="0.3">
      <c r="A121" s="3">
        <v>45700</v>
      </c>
      <c r="B121" s="13">
        <v>-4.5228403437353685E-4</v>
      </c>
    </row>
    <row r="122" spans="1:2" ht="13" x14ac:dyDescent="0.3">
      <c r="A122" s="3">
        <v>45805</v>
      </c>
      <c r="B122" s="13">
        <v>-4.1279669762637355E-4</v>
      </c>
    </row>
    <row r="123" spans="1:2" ht="13" x14ac:dyDescent="0.3">
      <c r="A123" s="3">
        <v>45660</v>
      </c>
      <c r="B123" s="13">
        <v>-2.5974025974023112E-4</v>
      </c>
    </row>
    <row r="124" spans="1:2" ht="13" x14ac:dyDescent="0.3">
      <c r="A124" s="3">
        <v>45860</v>
      </c>
      <c r="B124" s="13">
        <v>-2.0312817387778469E-4</v>
      </c>
    </row>
    <row r="125" spans="1:2" ht="13" x14ac:dyDescent="0.3">
      <c r="A125" s="3">
        <v>45846</v>
      </c>
      <c r="B125" s="13">
        <v>-1.0124531740419379E-4</v>
      </c>
    </row>
    <row r="126" spans="1:2" ht="13" x14ac:dyDescent="0.3">
      <c r="A126" s="3">
        <v>45519</v>
      </c>
      <c r="B126" s="13">
        <v>0</v>
      </c>
    </row>
    <row r="127" spans="1:2" ht="13" x14ac:dyDescent="0.3">
      <c r="A127" s="3">
        <v>45560</v>
      </c>
      <c r="B127" s="13">
        <v>0</v>
      </c>
    </row>
    <row r="128" spans="1:2" ht="13" x14ac:dyDescent="0.3">
      <c r="A128" s="3">
        <v>45635</v>
      </c>
      <c r="B128" s="13">
        <v>0</v>
      </c>
    </row>
    <row r="129" spans="1:2" ht="13" x14ac:dyDescent="0.3">
      <c r="A129" s="3">
        <v>45650</v>
      </c>
      <c r="B129" s="13">
        <v>0</v>
      </c>
    </row>
    <row r="130" spans="1:2" ht="13" x14ac:dyDescent="0.3">
      <c r="A130" s="3">
        <v>45651</v>
      </c>
      <c r="B130" s="13">
        <v>0</v>
      </c>
    </row>
    <row r="131" spans="1:2" ht="13" x14ac:dyDescent="0.3">
      <c r="A131" s="3">
        <v>45652</v>
      </c>
      <c r="B131" s="13">
        <v>0</v>
      </c>
    </row>
    <row r="132" spans="1:2" ht="13" x14ac:dyDescent="0.3">
      <c r="A132" s="3">
        <v>45657</v>
      </c>
      <c r="B132" s="13">
        <v>0</v>
      </c>
    </row>
    <row r="133" spans="1:2" ht="13" x14ac:dyDescent="0.3">
      <c r="A133" s="3">
        <v>45658</v>
      </c>
      <c r="B133" s="13">
        <v>0</v>
      </c>
    </row>
    <row r="134" spans="1:2" ht="13" x14ac:dyDescent="0.3">
      <c r="A134" s="3">
        <v>45765</v>
      </c>
      <c r="B134" s="13">
        <v>0</v>
      </c>
    </row>
    <row r="135" spans="1:2" ht="13" x14ac:dyDescent="0.3">
      <c r="A135" s="3">
        <v>45768</v>
      </c>
      <c r="B135" s="13">
        <v>0</v>
      </c>
    </row>
    <row r="136" spans="1:2" ht="13" x14ac:dyDescent="0.3">
      <c r="A136" s="3">
        <v>45778</v>
      </c>
      <c r="B136" s="13">
        <v>0</v>
      </c>
    </row>
    <row r="137" spans="1:2" ht="13" x14ac:dyDescent="0.3">
      <c r="A137" s="3">
        <v>45884</v>
      </c>
      <c r="B137" s="13">
        <v>0</v>
      </c>
    </row>
    <row r="138" spans="1:2" ht="13" x14ac:dyDescent="0.3">
      <c r="A138" s="3">
        <v>45793</v>
      </c>
      <c r="B138" s="13">
        <v>3.0150753768845367E-4</v>
      </c>
    </row>
    <row r="139" spans="1:2" ht="13" x14ac:dyDescent="0.3">
      <c r="A139" s="3">
        <v>45790</v>
      </c>
      <c r="B139" s="13">
        <v>3.0709386835910672E-4</v>
      </c>
    </row>
    <row r="140" spans="1:2" ht="13" x14ac:dyDescent="0.3">
      <c r="A140" s="3">
        <v>45695</v>
      </c>
      <c r="B140" s="13">
        <v>3.4490687514372427E-4</v>
      </c>
    </row>
    <row r="141" spans="1:2" ht="13" x14ac:dyDescent="0.3">
      <c r="A141" s="3">
        <v>45532</v>
      </c>
      <c r="B141" s="13">
        <v>4.054054054053007E-4</v>
      </c>
    </row>
    <row r="142" spans="1:2" ht="13" x14ac:dyDescent="0.3">
      <c r="A142" s="3">
        <v>45539</v>
      </c>
      <c r="B142" s="13">
        <v>6.7358210965915311E-4</v>
      </c>
    </row>
    <row r="143" spans="1:2" ht="13" x14ac:dyDescent="0.3">
      <c r="A143" s="3">
        <v>45553</v>
      </c>
      <c r="B143" s="13">
        <v>7.9681274900389627E-4</v>
      </c>
    </row>
    <row r="144" spans="1:2" ht="13" x14ac:dyDescent="0.3">
      <c r="A144" s="3">
        <v>45672</v>
      </c>
      <c r="B144" s="13">
        <v>1.1053795136330559E-3</v>
      </c>
    </row>
    <row r="145" spans="1:2" ht="13" x14ac:dyDescent="0.3">
      <c r="A145" s="3">
        <v>45856</v>
      </c>
      <c r="B145" s="13">
        <v>1.1166379047811625E-3</v>
      </c>
    </row>
    <row r="146" spans="1:2" ht="13" x14ac:dyDescent="0.3">
      <c r="A146" s="3">
        <v>45740</v>
      </c>
      <c r="B146" s="13">
        <v>1.2428793371310673E-3</v>
      </c>
    </row>
    <row r="147" spans="1:2" ht="13" x14ac:dyDescent="0.3">
      <c r="A147" s="3">
        <v>45499</v>
      </c>
      <c r="B147" s="13">
        <v>1.3515339910798469E-3</v>
      </c>
    </row>
    <row r="148" spans="1:2" ht="13" x14ac:dyDescent="0.3">
      <c r="A148" s="3">
        <v>45628</v>
      </c>
      <c r="B148" s="13">
        <v>1.3785497656466331E-3</v>
      </c>
    </row>
    <row r="149" spans="1:2" ht="13" x14ac:dyDescent="0.3">
      <c r="A149" s="3">
        <v>45806</v>
      </c>
      <c r="B149" s="13">
        <v>1.6518686764402245E-3</v>
      </c>
    </row>
    <row r="150" spans="1:2" ht="13" x14ac:dyDescent="0.3">
      <c r="A150" s="3">
        <v>45526</v>
      </c>
      <c r="B150" s="13">
        <v>1.65929203539817E-3</v>
      </c>
    </row>
    <row r="151" spans="1:2" ht="13" x14ac:dyDescent="0.3">
      <c r="A151" s="3">
        <v>45546</v>
      </c>
      <c r="B151" s="13">
        <v>1.7619951206288831E-3</v>
      </c>
    </row>
    <row r="152" spans="1:2" ht="13" x14ac:dyDescent="0.3">
      <c r="A152" s="3">
        <v>45735</v>
      </c>
      <c r="B152" s="13">
        <v>1.8222312208949871E-3</v>
      </c>
    </row>
    <row r="153" spans="1:2" ht="13" x14ac:dyDescent="0.3">
      <c r="A153" s="3">
        <v>45819</v>
      </c>
      <c r="B153" s="13">
        <v>1.8440733531401171E-3</v>
      </c>
    </row>
    <row r="154" spans="1:2" ht="13" x14ac:dyDescent="0.3">
      <c r="A154" s="3">
        <v>45854</v>
      </c>
      <c r="B154" s="13">
        <v>1.8457752255946374E-3</v>
      </c>
    </row>
    <row r="155" spans="1:2" ht="13" x14ac:dyDescent="0.3">
      <c r="A155" s="3">
        <v>45852</v>
      </c>
      <c r="B155" s="13">
        <v>2.0325203252032089E-3</v>
      </c>
    </row>
    <row r="156" spans="1:2" ht="13" x14ac:dyDescent="0.3">
      <c r="A156" s="3">
        <v>45580</v>
      </c>
      <c r="B156" s="13">
        <v>2.0395156150414297E-3</v>
      </c>
    </row>
    <row r="157" spans="1:2" ht="13" x14ac:dyDescent="0.3">
      <c r="A157" s="3">
        <v>45804</v>
      </c>
      <c r="B157" s="13">
        <v>2.3792283024722961E-3</v>
      </c>
    </row>
    <row r="158" spans="1:2" ht="13" x14ac:dyDescent="0.3">
      <c r="A158" s="3">
        <v>45537</v>
      </c>
      <c r="B158" s="13">
        <v>2.3907557444547475E-3</v>
      </c>
    </row>
    <row r="159" spans="1:2" ht="13" x14ac:dyDescent="0.3">
      <c r="A159" s="3">
        <v>45513</v>
      </c>
      <c r="B159" s="13">
        <v>2.4684187599826267E-3</v>
      </c>
    </row>
    <row r="160" spans="1:2" ht="13" x14ac:dyDescent="0.3">
      <c r="A160" s="3">
        <v>45712</v>
      </c>
      <c r="B160" s="13">
        <v>2.76518084282716E-3</v>
      </c>
    </row>
    <row r="161" spans="1:2" ht="13" x14ac:dyDescent="0.3">
      <c r="A161" s="3">
        <v>45838</v>
      </c>
      <c r="B161" s="13">
        <v>2.7675276752766754E-3</v>
      </c>
    </row>
    <row r="162" spans="1:2" ht="13" x14ac:dyDescent="0.3">
      <c r="A162" s="3">
        <v>45743</v>
      </c>
      <c r="B162" s="13">
        <v>3.0599755201957731E-3</v>
      </c>
    </row>
    <row r="163" spans="1:2" ht="13" x14ac:dyDescent="0.3">
      <c r="A163" s="3">
        <v>45771</v>
      </c>
      <c r="B163" s="13">
        <v>3.3021463951567812E-3</v>
      </c>
    </row>
    <row r="164" spans="1:2" ht="13" x14ac:dyDescent="0.3">
      <c r="A164" s="3">
        <v>45881</v>
      </c>
      <c r="B164" s="13">
        <v>3.3802816901408062E-3</v>
      </c>
    </row>
    <row r="165" spans="1:2" ht="13" x14ac:dyDescent="0.3">
      <c r="A165" s="3">
        <v>45681</v>
      </c>
      <c r="B165" s="13">
        <v>3.8295835327908125E-3</v>
      </c>
    </row>
    <row r="166" spans="1:2" ht="13" x14ac:dyDescent="0.3">
      <c r="A166" s="3">
        <v>45897</v>
      </c>
      <c r="B166" s="13">
        <v>3.8975501113585574E-3</v>
      </c>
    </row>
    <row r="167" spans="1:2" ht="13" x14ac:dyDescent="0.3">
      <c r="A167" s="3">
        <v>45792</v>
      </c>
      <c r="B167" s="13">
        <v>4.1376526390148943E-3</v>
      </c>
    </row>
    <row r="168" spans="1:2" ht="13" x14ac:dyDescent="0.3">
      <c r="A168" s="3">
        <v>45489</v>
      </c>
      <c r="B168" s="13">
        <v>4.1574279379157772E-3</v>
      </c>
    </row>
    <row r="169" spans="1:2" ht="13" x14ac:dyDescent="0.3">
      <c r="A169" s="3">
        <v>45642</v>
      </c>
      <c r="B169" s="13">
        <v>4.2016806722688406E-3</v>
      </c>
    </row>
    <row r="170" spans="1:2" ht="13" x14ac:dyDescent="0.3">
      <c r="A170" s="3">
        <v>45685</v>
      </c>
      <c r="B170" s="13">
        <v>4.3103448275861574E-3</v>
      </c>
    </row>
    <row r="171" spans="1:2" ht="13" x14ac:dyDescent="0.3">
      <c r="A171" s="3">
        <v>45702</v>
      </c>
      <c r="B171" s="13">
        <v>4.3393856343496929E-3</v>
      </c>
    </row>
    <row r="172" spans="1:2" ht="13" x14ac:dyDescent="0.3">
      <c r="A172" s="3">
        <v>45826</v>
      </c>
      <c r="B172" s="13">
        <v>4.3740887315142484E-3</v>
      </c>
    </row>
    <row r="173" spans="1:2" ht="13" x14ac:dyDescent="0.3">
      <c r="A173" s="3">
        <v>45484</v>
      </c>
      <c r="B173" s="13">
        <v>4.6160302140159969E-3</v>
      </c>
    </row>
    <row r="174" spans="1:2" ht="13" x14ac:dyDescent="0.3">
      <c r="A174" s="3">
        <v>45481</v>
      </c>
      <c r="B174" s="13">
        <v>4.648542048175725E-3</v>
      </c>
    </row>
    <row r="175" spans="1:2" ht="13" x14ac:dyDescent="0.3">
      <c r="A175" s="3">
        <v>45523</v>
      </c>
      <c r="B175" s="13">
        <v>4.7261606894634153E-3</v>
      </c>
    </row>
    <row r="176" spans="1:2" ht="13" x14ac:dyDescent="0.3">
      <c r="A176" s="3">
        <v>45737</v>
      </c>
      <c r="B176" s="13">
        <v>4.8917568692754803E-3</v>
      </c>
    </row>
    <row r="177" spans="1:2" ht="13" x14ac:dyDescent="0.3">
      <c r="A177" s="3">
        <v>45609</v>
      </c>
      <c r="B177" s="13">
        <v>5.1268568423819775E-3</v>
      </c>
    </row>
    <row r="178" spans="1:2" ht="13" x14ac:dyDescent="0.3">
      <c r="A178" s="3">
        <v>45866</v>
      </c>
      <c r="B178" s="13">
        <v>5.139355603874244E-3</v>
      </c>
    </row>
    <row r="179" spans="1:2" ht="13" x14ac:dyDescent="0.3">
      <c r="A179" s="3">
        <v>45491</v>
      </c>
      <c r="B179" s="13">
        <v>5.3453947368420638E-3</v>
      </c>
    </row>
    <row r="180" spans="1:2" ht="13" x14ac:dyDescent="0.3">
      <c r="A180" s="3">
        <v>45516</v>
      </c>
      <c r="B180" s="13">
        <v>5.359212050984925E-3</v>
      </c>
    </row>
    <row r="181" spans="1:2" ht="13" x14ac:dyDescent="0.3">
      <c r="A181" s="3">
        <v>45666</v>
      </c>
      <c r="B181" s="13">
        <v>5.418346774193567E-3</v>
      </c>
    </row>
    <row r="182" spans="1:2" ht="13" x14ac:dyDescent="0.3">
      <c r="A182" s="3">
        <v>45667</v>
      </c>
      <c r="B182" s="13">
        <v>5.5144754981826787E-3</v>
      </c>
    </row>
    <row r="183" spans="1:2" ht="13" x14ac:dyDescent="0.3">
      <c r="A183" s="3">
        <v>45548</v>
      </c>
      <c r="B183" s="13">
        <v>5.6239957150508594E-3</v>
      </c>
    </row>
    <row r="184" spans="1:2" ht="13" x14ac:dyDescent="0.3">
      <c r="A184" s="3">
        <v>45639</v>
      </c>
      <c r="B184" s="13">
        <v>5.6338028169014703E-3</v>
      </c>
    </row>
    <row r="185" spans="1:2" ht="13" x14ac:dyDescent="0.3">
      <c r="A185" s="3">
        <v>45673</v>
      </c>
      <c r="B185" s="13">
        <v>5.6434793276897771E-3</v>
      </c>
    </row>
    <row r="186" spans="1:2" ht="13" x14ac:dyDescent="0.3">
      <c r="A186" s="3">
        <v>45677</v>
      </c>
      <c r="B186" s="13">
        <v>5.6708494208494928E-3</v>
      </c>
    </row>
    <row r="187" spans="1:2" ht="13" x14ac:dyDescent="0.3">
      <c r="A187" s="3">
        <v>45798</v>
      </c>
      <c r="B187" s="13">
        <v>5.6875888685759867E-3</v>
      </c>
    </row>
    <row r="188" spans="1:2" ht="13" x14ac:dyDescent="0.3">
      <c r="A188" s="3">
        <v>45574</v>
      </c>
      <c r="B188" s="13">
        <v>5.8108821975699412E-3</v>
      </c>
    </row>
    <row r="189" spans="1:2" ht="13" x14ac:dyDescent="0.3">
      <c r="A189" s="3">
        <v>45891</v>
      </c>
      <c r="B189" s="13">
        <v>5.8834016758781181E-3</v>
      </c>
    </row>
    <row r="190" spans="1:2" ht="13" x14ac:dyDescent="0.3">
      <c r="A190" s="3">
        <v>45775</v>
      </c>
      <c r="B190" s="13">
        <v>5.8949624866023271E-3</v>
      </c>
    </row>
    <row r="191" spans="1:2" ht="13" x14ac:dyDescent="0.3">
      <c r="A191" s="3">
        <v>45722</v>
      </c>
      <c r="B191" s="13">
        <v>5.8951287620229997E-3</v>
      </c>
    </row>
    <row r="192" spans="1:2" ht="13" x14ac:dyDescent="0.3">
      <c r="A192" s="3">
        <v>45525</v>
      </c>
      <c r="B192" s="13">
        <v>5.9813604117401791E-3</v>
      </c>
    </row>
    <row r="193" spans="1:2" ht="13" x14ac:dyDescent="0.3">
      <c r="A193" s="3">
        <v>45632</v>
      </c>
      <c r="B193" s="13">
        <v>6.0272536687631375E-3</v>
      </c>
    </row>
    <row r="194" spans="1:2" ht="13" x14ac:dyDescent="0.3">
      <c r="A194" s="3">
        <v>45555</v>
      </c>
      <c r="B194" s="13">
        <v>6.0494476591268099E-3</v>
      </c>
    </row>
    <row r="195" spans="1:2" ht="13" x14ac:dyDescent="0.3">
      <c r="A195" s="3">
        <v>45483</v>
      </c>
      <c r="B195" s="13">
        <v>6.0512243174782087E-3</v>
      </c>
    </row>
    <row r="196" spans="1:2" ht="13" x14ac:dyDescent="0.3">
      <c r="A196" s="3">
        <v>45733</v>
      </c>
      <c r="B196" s="13">
        <v>6.1451932090406487E-3</v>
      </c>
    </row>
    <row r="197" spans="1:2" ht="13" x14ac:dyDescent="0.3">
      <c r="A197" s="3">
        <v>45789</v>
      </c>
      <c r="B197" s="13">
        <v>6.1798331445051501E-3</v>
      </c>
    </row>
    <row r="198" spans="1:2" ht="13" x14ac:dyDescent="0.3">
      <c r="A198" s="3">
        <v>45841</v>
      </c>
      <c r="B198" s="13">
        <v>6.239770867430436E-3</v>
      </c>
    </row>
    <row r="199" spans="1:2" ht="13" x14ac:dyDescent="0.3">
      <c r="A199" s="3">
        <v>45890</v>
      </c>
      <c r="B199" s="13">
        <v>6.4597164902206322E-3</v>
      </c>
    </row>
    <row r="200" spans="1:2" ht="13" x14ac:dyDescent="0.3">
      <c r="A200" s="3">
        <v>45723</v>
      </c>
      <c r="B200" s="13">
        <v>6.4774830351633592E-3</v>
      </c>
    </row>
    <row r="201" spans="1:2" ht="13" x14ac:dyDescent="0.3">
      <c r="A201" s="3">
        <v>45559</v>
      </c>
      <c r="B201" s="13">
        <v>6.5281108446575385E-3</v>
      </c>
    </row>
    <row r="202" spans="1:2" ht="13" x14ac:dyDescent="0.3">
      <c r="A202" s="3">
        <v>45625</v>
      </c>
      <c r="B202" s="13">
        <v>6.8008327550311571E-3</v>
      </c>
    </row>
    <row r="203" spans="1:2" ht="13" x14ac:dyDescent="0.3">
      <c r="A203" s="3">
        <v>45490</v>
      </c>
      <c r="B203" s="13">
        <v>6.9003588186585451E-3</v>
      </c>
    </row>
    <row r="204" spans="1:2" ht="13" x14ac:dyDescent="0.3">
      <c r="A204" s="3">
        <v>45552</v>
      </c>
      <c r="B204" s="13">
        <v>6.9537309441027673E-3</v>
      </c>
    </row>
    <row r="205" spans="1:2" ht="13" x14ac:dyDescent="0.3">
      <c r="A205" s="3">
        <v>45624</v>
      </c>
      <c r="B205" s="13">
        <v>6.9881201956673404E-3</v>
      </c>
    </row>
    <row r="206" spans="1:2" ht="13" x14ac:dyDescent="0.3">
      <c r="A206" s="3">
        <v>45709</v>
      </c>
      <c r="B206" s="13">
        <v>7.0171530407663859E-3</v>
      </c>
    </row>
    <row r="207" spans="1:2" ht="13" x14ac:dyDescent="0.3">
      <c r="A207" s="3">
        <v>45518</v>
      </c>
      <c r="B207" s="13">
        <v>7.0717275220088735E-3</v>
      </c>
    </row>
    <row r="208" spans="1:2" ht="13" x14ac:dyDescent="0.3">
      <c r="A208" s="3">
        <v>45533</v>
      </c>
      <c r="B208" s="13">
        <v>7.2943401323788022E-3</v>
      </c>
    </row>
    <row r="209" spans="1:2" ht="13" x14ac:dyDescent="0.3">
      <c r="A209" s="3">
        <v>45583</v>
      </c>
      <c r="B209" s="13">
        <v>7.4297947361793432E-3</v>
      </c>
    </row>
    <row r="210" spans="1:2" ht="13" x14ac:dyDescent="0.3">
      <c r="A210" s="3">
        <v>45601</v>
      </c>
      <c r="B210" s="13">
        <v>7.7424112080617955E-3</v>
      </c>
    </row>
    <row r="211" spans="1:2" ht="13" x14ac:dyDescent="0.3">
      <c r="A211" s="3">
        <v>45496</v>
      </c>
      <c r="B211" s="13">
        <v>7.8061911170929634E-3</v>
      </c>
    </row>
    <row r="212" spans="1:2" ht="13" x14ac:dyDescent="0.3">
      <c r="A212" s="3">
        <v>45485</v>
      </c>
      <c r="B212" s="13">
        <v>7.9365079365078667E-3</v>
      </c>
    </row>
    <row r="213" spans="1:2" ht="13" x14ac:dyDescent="0.3">
      <c r="A213" s="3">
        <v>45875</v>
      </c>
      <c r="B213" s="13">
        <v>7.9890880748247021E-3</v>
      </c>
    </row>
    <row r="214" spans="1:2" ht="13" x14ac:dyDescent="0.3">
      <c r="A214" s="3">
        <v>45579</v>
      </c>
      <c r="B214" s="13">
        <v>8.095605242868122E-3</v>
      </c>
    </row>
    <row r="215" spans="1:2" ht="13" x14ac:dyDescent="0.3">
      <c r="A215" s="3">
        <v>45855</v>
      </c>
      <c r="B215" s="13">
        <v>8.2906857727739307E-3</v>
      </c>
    </row>
    <row r="216" spans="1:2" ht="13" x14ac:dyDescent="0.3">
      <c r="A216" s="3">
        <v>45644</v>
      </c>
      <c r="B216" s="13">
        <v>8.6641665589034227E-3</v>
      </c>
    </row>
    <row r="217" spans="1:2" ht="13" x14ac:dyDescent="0.3">
      <c r="A217" s="3">
        <v>45600</v>
      </c>
      <c r="B217" s="13">
        <v>8.6773273831660201E-3</v>
      </c>
    </row>
    <row r="218" spans="1:2" ht="13" x14ac:dyDescent="0.3">
      <c r="A218" s="3">
        <v>45786</v>
      </c>
      <c r="B218" s="13">
        <v>8.7272727272726894E-3</v>
      </c>
    </row>
    <row r="219" spans="1:2" ht="13" x14ac:dyDescent="0.3">
      <c r="A219" s="3">
        <v>45840</v>
      </c>
      <c r="B219" s="13">
        <v>8.8751289989680397E-3</v>
      </c>
    </row>
    <row r="220" spans="1:2" ht="13" x14ac:dyDescent="0.3">
      <c r="A220" s="3">
        <v>45554</v>
      </c>
      <c r="B220" s="13">
        <v>9.023354564755906E-3</v>
      </c>
    </row>
    <row r="221" spans="1:2" ht="13" x14ac:dyDescent="0.3">
      <c r="A221" s="3">
        <v>45763</v>
      </c>
      <c r="B221" s="13">
        <v>9.2975206611569695E-3</v>
      </c>
    </row>
    <row r="222" spans="1:2" ht="13" x14ac:dyDescent="0.3">
      <c r="A222" s="3">
        <v>45637</v>
      </c>
      <c r="B222" s="13">
        <v>9.4253174499280088E-3</v>
      </c>
    </row>
    <row r="223" spans="1:2" ht="13" x14ac:dyDescent="0.3">
      <c r="A223" s="3">
        <v>45862</v>
      </c>
      <c r="B223" s="13">
        <v>9.565563969709057E-3</v>
      </c>
    </row>
    <row r="224" spans="1:2" ht="13" x14ac:dyDescent="0.3">
      <c r="A224" s="3">
        <v>45534</v>
      </c>
      <c r="B224" s="13">
        <v>9.6553573823253414E-3</v>
      </c>
    </row>
    <row r="225" spans="1:2" ht="13" x14ac:dyDescent="0.3">
      <c r="A225" s="3">
        <v>45782</v>
      </c>
      <c r="B225" s="13">
        <v>9.7802082237879867E-3</v>
      </c>
    </row>
    <row r="226" spans="1:2" ht="13" x14ac:dyDescent="0.3">
      <c r="A226" s="3">
        <v>45540</v>
      </c>
      <c r="B226" s="13">
        <v>9.9623047926763394E-3</v>
      </c>
    </row>
    <row r="227" spans="1:2" ht="13" x14ac:dyDescent="0.3">
      <c r="A227" s="3">
        <v>45531</v>
      </c>
      <c r="B227" s="13">
        <v>1.0101010101010201E-2</v>
      </c>
    </row>
    <row r="228" spans="1:2" ht="13" x14ac:dyDescent="0.3">
      <c r="A228" s="3">
        <v>45547</v>
      </c>
      <c r="B228" s="13">
        <v>1.0418076038425105E-2</v>
      </c>
    </row>
    <row r="229" spans="1:2" ht="13" x14ac:dyDescent="0.3">
      <c r="A229" s="3">
        <v>45572</v>
      </c>
      <c r="B229" s="13">
        <v>1.0495549355652948E-2</v>
      </c>
    </row>
    <row r="230" spans="1:2" ht="13" x14ac:dyDescent="0.3">
      <c r="A230" s="3">
        <v>45576</v>
      </c>
      <c r="B230" s="13">
        <v>1.0649350649350629E-2</v>
      </c>
    </row>
    <row r="231" spans="1:2" ht="13" x14ac:dyDescent="0.3">
      <c r="A231" s="3">
        <v>45575</v>
      </c>
      <c r="B231" s="13">
        <v>1.1029411764705951E-2</v>
      </c>
    </row>
    <row r="232" spans="1:2" ht="13" x14ac:dyDescent="0.3">
      <c r="A232" s="3">
        <v>45674</v>
      </c>
      <c r="B232" s="13">
        <v>1.1101622544833609E-2</v>
      </c>
    </row>
    <row r="233" spans="1:2" ht="13" x14ac:dyDescent="0.3">
      <c r="A233" s="3">
        <v>45653</v>
      </c>
      <c r="B233" s="13">
        <v>1.1780104712041982E-2</v>
      </c>
    </row>
    <row r="234" spans="1:2" ht="13" x14ac:dyDescent="0.3">
      <c r="A234" s="3">
        <v>45594</v>
      </c>
      <c r="B234" s="13">
        <v>1.1842607920539918E-2</v>
      </c>
    </row>
    <row r="235" spans="1:2" ht="13" x14ac:dyDescent="0.3">
      <c r="A235" s="3">
        <v>45748</v>
      </c>
      <c r="B235" s="13">
        <v>1.2040557667934175E-2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45797</v>
      </c>
      <c r="B237" s="13">
        <v>1.275457724748E-2</v>
      </c>
    </row>
    <row r="238" spans="1:2" ht="13" x14ac:dyDescent="0.3">
      <c r="A238" s="3">
        <v>45638</v>
      </c>
      <c r="B238" s="13">
        <v>1.2838801711840138E-2</v>
      </c>
    </row>
    <row r="239" spans="1:2" ht="13" x14ac:dyDescent="0.3">
      <c r="A239" s="3">
        <v>45582</v>
      </c>
      <c r="B239" s="13">
        <v>1.2882653061224488E-2</v>
      </c>
    </row>
    <row r="240" spans="1:2" ht="13" x14ac:dyDescent="0.3">
      <c r="A240" s="3">
        <v>45593</v>
      </c>
      <c r="B240" s="13">
        <v>1.3028895768833848E-2</v>
      </c>
    </row>
    <row r="241" spans="1:2" ht="13" x14ac:dyDescent="0.3">
      <c r="A241" s="3">
        <v>45828</v>
      </c>
      <c r="B241" s="13">
        <v>1.3052631578947427E-2</v>
      </c>
    </row>
    <row r="242" spans="1:2" ht="13" x14ac:dyDescent="0.3">
      <c r="A242" s="3">
        <v>45776</v>
      </c>
      <c r="B242" s="13">
        <v>1.3319126265316995E-2</v>
      </c>
    </row>
    <row r="243" spans="1:2" ht="13" x14ac:dyDescent="0.3">
      <c r="A243" s="3">
        <v>45686</v>
      </c>
      <c r="B243" s="13">
        <v>1.3352408202193623E-2</v>
      </c>
    </row>
    <row r="244" spans="1:2" ht="13" x14ac:dyDescent="0.3">
      <c r="A244" s="3">
        <v>45630</v>
      </c>
      <c r="B244" s="13">
        <v>1.3581420616596448E-2</v>
      </c>
    </row>
    <row r="245" spans="1:2" ht="13" x14ac:dyDescent="0.3">
      <c r="A245" s="3">
        <v>45629</v>
      </c>
      <c r="B245" s="13">
        <v>1.3628854625550687E-2</v>
      </c>
    </row>
    <row r="246" spans="1:2" ht="13" x14ac:dyDescent="0.3">
      <c r="A246" s="3">
        <v>45769</v>
      </c>
      <c r="B246" s="13">
        <v>1.3880922335665785E-2</v>
      </c>
    </row>
    <row r="247" spans="1:2" ht="13" x14ac:dyDescent="0.3">
      <c r="A247" s="3">
        <v>45791</v>
      </c>
      <c r="B247" s="13">
        <v>1.4019647973802748E-2</v>
      </c>
    </row>
    <row r="248" spans="1:2" ht="13" x14ac:dyDescent="0.3">
      <c r="A248" s="3">
        <v>45835</v>
      </c>
      <c r="B248" s="13">
        <v>1.4031805425631408E-2</v>
      </c>
    </row>
    <row r="249" spans="1:2" ht="13" x14ac:dyDescent="0.3">
      <c r="A249" s="3">
        <v>45845</v>
      </c>
      <c r="B249" s="13">
        <v>1.4482333607230896E-2</v>
      </c>
    </row>
    <row r="250" spans="1:2" ht="13" x14ac:dyDescent="0.3">
      <c r="A250" s="3">
        <v>45883</v>
      </c>
      <c r="B250" s="13">
        <v>1.4548802946593118E-2</v>
      </c>
    </row>
    <row r="251" spans="1:2" ht="13" x14ac:dyDescent="0.3">
      <c r="A251" s="3">
        <v>45814</v>
      </c>
      <c r="B251" s="13">
        <v>1.4551333872271458E-2</v>
      </c>
    </row>
    <row r="252" spans="1:2" ht="13" x14ac:dyDescent="0.3">
      <c r="A252" s="3">
        <v>45665</v>
      </c>
      <c r="B252" s="13">
        <v>1.457427767834312E-2</v>
      </c>
    </row>
    <row r="253" spans="1:2" ht="13" x14ac:dyDescent="0.3">
      <c r="A253" s="3">
        <v>45877</v>
      </c>
      <c r="B253" s="13">
        <v>1.4834537847090204E-2</v>
      </c>
    </row>
    <row r="254" spans="1:2" ht="13" x14ac:dyDescent="0.3">
      <c r="A254" s="3">
        <v>45719</v>
      </c>
      <c r="B254" s="13">
        <v>1.5212338897105444E-2</v>
      </c>
    </row>
    <row r="255" spans="1:2" ht="13" x14ac:dyDescent="0.3">
      <c r="A255" s="3">
        <v>45527</v>
      </c>
      <c r="B255" s="13">
        <v>1.5323025952512516E-2</v>
      </c>
    </row>
    <row r="256" spans="1:2" ht="13" x14ac:dyDescent="0.3">
      <c r="A256" s="3">
        <v>45779</v>
      </c>
      <c r="B256" s="13">
        <v>1.5484835540367317E-2</v>
      </c>
    </row>
    <row r="257" spans="1:2" ht="13" x14ac:dyDescent="0.3">
      <c r="A257" s="3">
        <v>45705</v>
      </c>
      <c r="B257" s="13">
        <v>1.6259238203524807E-2</v>
      </c>
    </row>
    <row r="258" spans="1:2" ht="13" x14ac:dyDescent="0.3">
      <c r="A258" s="3">
        <v>45882</v>
      </c>
      <c r="B258" s="13">
        <v>1.6282987085906746E-2</v>
      </c>
    </row>
    <row r="259" spans="1:2" ht="13" x14ac:dyDescent="0.3">
      <c r="A259" s="3">
        <v>45813</v>
      </c>
      <c r="B259" s="13">
        <v>1.6329464927595839E-2</v>
      </c>
    </row>
    <row r="260" spans="1:2" ht="13" x14ac:dyDescent="0.3">
      <c r="A260" s="3">
        <v>45544</v>
      </c>
      <c r="B260" s="13">
        <v>1.6364380199099974E-2</v>
      </c>
    </row>
    <row r="261" spans="1:2" ht="13" x14ac:dyDescent="0.3">
      <c r="A261" s="3">
        <v>45876</v>
      </c>
      <c r="B261" s="13">
        <v>1.6431471099941999E-2</v>
      </c>
    </row>
    <row r="262" spans="1:2" ht="13" x14ac:dyDescent="0.3">
      <c r="A262" s="3">
        <v>45607</v>
      </c>
      <c r="B262" s="13">
        <v>1.6555859731456103E-2</v>
      </c>
    </row>
    <row r="263" spans="1:2" ht="13" x14ac:dyDescent="0.3">
      <c r="A263" s="3">
        <v>45728</v>
      </c>
      <c r="B263" s="13">
        <v>1.7061207080400952E-2</v>
      </c>
    </row>
    <row r="264" spans="1:2" ht="13" x14ac:dyDescent="0.3">
      <c r="A264" s="3">
        <v>45803</v>
      </c>
      <c r="B264" s="13">
        <v>1.7150673400673427E-2</v>
      </c>
    </row>
    <row r="265" spans="1:2" ht="13" x14ac:dyDescent="0.3">
      <c r="A265" s="3">
        <v>45730</v>
      </c>
      <c r="B265" s="13">
        <v>1.7270608179699116E-2</v>
      </c>
    </row>
    <row r="266" spans="1:2" ht="13" x14ac:dyDescent="0.3">
      <c r="A266" s="3">
        <v>45713</v>
      </c>
      <c r="B266" s="13">
        <v>1.8199867637326179E-2</v>
      </c>
    </row>
    <row r="267" spans="1:2" ht="13" x14ac:dyDescent="0.3">
      <c r="A267" s="3">
        <v>45699</v>
      </c>
      <c r="B267" s="13">
        <v>1.8541978578832153E-2</v>
      </c>
    </row>
    <row r="268" spans="1:2" ht="13" x14ac:dyDescent="0.3">
      <c r="A268" s="3">
        <v>45706</v>
      </c>
      <c r="B268" s="13">
        <v>1.8796151264264854E-2</v>
      </c>
    </row>
    <row r="269" spans="1:2" ht="13" x14ac:dyDescent="0.3">
      <c r="A269" s="3">
        <v>45495</v>
      </c>
      <c r="B269" s="13">
        <v>1.9204389574759902E-2</v>
      </c>
    </row>
    <row r="270" spans="1:2" ht="13" x14ac:dyDescent="0.3">
      <c r="A270" s="3">
        <v>45692</v>
      </c>
      <c r="B270" s="13">
        <v>1.9297614766870381E-2</v>
      </c>
    </row>
    <row r="271" spans="1:2" ht="13" x14ac:dyDescent="0.3">
      <c r="A271" s="3">
        <v>45861</v>
      </c>
      <c r="B271" s="13">
        <v>1.9504266558309648E-2</v>
      </c>
    </row>
    <row r="272" spans="1:2" ht="13" x14ac:dyDescent="0.3">
      <c r="A272" s="3">
        <v>45680</v>
      </c>
      <c r="B272" s="13">
        <v>1.9646125686394091E-2</v>
      </c>
    </row>
    <row r="273" spans="1:2" ht="13" x14ac:dyDescent="0.3">
      <c r="A273" s="3">
        <v>45663</v>
      </c>
      <c r="B273" s="13">
        <v>2.0914523252792878E-2</v>
      </c>
    </row>
    <row r="274" spans="1:2" ht="13" x14ac:dyDescent="0.3">
      <c r="A274" s="3">
        <v>45569</v>
      </c>
      <c r="B274" s="13">
        <v>2.1025501899077623E-2</v>
      </c>
    </row>
    <row r="275" spans="1:2" ht="13" x14ac:dyDescent="0.3">
      <c r="A275" s="3">
        <v>45888</v>
      </c>
      <c r="B275" s="13">
        <v>2.1133175441792777E-2</v>
      </c>
    </row>
    <row r="276" spans="1:2" ht="13" x14ac:dyDescent="0.3">
      <c r="A276" s="3">
        <v>45610</v>
      </c>
      <c r="B276" s="13">
        <v>2.14491237248234E-2</v>
      </c>
    </row>
    <row r="277" spans="1:2" ht="13" x14ac:dyDescent="0.3">
      <c r="A277" s="3">
        <v>45741</v>
      </c>
      <c r="B277" s="13">
        <v>2.2033722975069926E-2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45734</v>
      </c>
      <c r="B279" s="13">
        <v>2.2567287784679087E-2</v>
      </c>
    </row>
    <row r="280" spans="1:2" ht="13" x14ac:dyDescent="0.3">
      <c r="A280" s="3">
        <v>45631</v>
      </c>
      <c r="B280" s="13">
        <v>2.2645048907945813E-2</v>
      </c>
    </row>
    <row r="281" spans="1:2" ht="13" x14ac:dyDescent="0.3">
      <c r="A281" s="3">
        <v>45824</v>
      </c>
      <c r="B281" s="13">
        <v>2.3545275386370742E-2</v>
      </c>
    </row>
    <row r="282" spans="1:2" ht="13" x14ac:dyDescent="0.3">
      <c r="A282" s="3">
        <v>45832</v>
      </c>
      <c r="B282" s="13">
        <v>2.3556630560521631E-2</v>
      </c>
    </row>
    <row r="283" spans="1:2" ht="13" x14ac:dyDescent="0.3">
      <c r="A283" s="3">
        <v>45772</v>
      </c>
      <c r="B283" s="13">
        <v>2.3587493143170581E-2</v>
      </c>
    </row>
    <row r="284" spans="1:2" ht="13" x14ac:dyDescent="0.3">
      <c r="A284" s="3">
        <v>45755</v>
      </c>
      <c r="B284" s="13">
        <v>2.4358974358974411E-2</v>
      </c>
    </row>
    <row r="285" spans="1:2" ht="13" x14ac:dyDescent="0.3">
      <c r="A285" s="3">
        <v>45597</v>
      </c>
      <c r="B285" s="13">
        <v>2.4511049022098108E-2</v>
      </c>
    </row>
    <row r="286" spans="1:2" ht="13" x14ac:dyDescent="0.3">
      <c r="A286" s="3">
        <v>45561</v>
      </c>
      <c r="B286" s="13">
        <v>2.6075446724023836E-2</v>
      </c>
    </row>
    <row r="287" spans="1:2" ht="13" x14ac:dyDescent="0.3">
      <c r="A287" s="3">
        <v>45761</v>
      </c>
      <c r="B287" s="13">
        <v>2.6303030303030366E-2</v>
      </c>
    </row>
    <row r="288" spans="1:2" ht="13" x14ac:dyDescent="0.3">
      <c r="A288" s="3">
        <v>45847</v>
      </c>
      <c r="B288" s="13">
        <v>2.6326447954637486E-2</v>
      </c>
    </row>
    <row r="289" spans="1:2" ht="13" x14ac:dyDescent="0.3">
      <c r="A289" s="3">
        <v>45511</v>
      </c>
      <c r="B289" s="13">
        <v>2.7662105889351567E-2</v>
      </c>
    </row>
    <row r="290" spans="1:2" ht="13" x14ac:dyDescent="0.3">
      <c r="A290" s="3">
        <v>45671</v>
      </c>
      <c r="B290" s="13">
        <v>2.7770764958343821E-2</v>
      </c>
    </row>
    <row r="291" spans="1:2" ht="13" x14ac:dyDescent="0.3">
      <c r="A291" s="3">
        <v>45770</v>
      </c>
      <c r="B291" s="13">
        <v>2.7947499434261336E-2</v>
      </c>
    </row>
    <row r="292" spans="1:2" ht="13" x14ac:dyDescent="0.3">
      <c r="A292" s="3">
        <v>45762</v>
      </c>
      <c r="B292" s="13">
        <v>2.8935868666587837E-2</v>
      </c>
    </row>
    <row r="293" spans="1:2" ht="13" x14ac:dyDescent="0.3">
      <c r="A293" s="3">
        <v>45694</v>
      </c>
      <c r="B293" s="13">
        <v>2.9836609045702189E-2</v>
      </c>
    </row>
    <row r="294" spans="1:2" ht="13" x14ac:dyDescent="0.3">
      <c r="A294" s="3">
        <v>45785</v>
      </c>
      <c r="B294" s="13">
        <v>3.084502516868376E-2</v>
      </c>
    </row>
    <row r="295" spans="1:2" ht="13" x14ac:dyDescent="0.3">
      <c r="A295" s="3">
        <v>45520</v>
      </c>
      <c r="B295" s="13">
        <v>3.0954428202923503E-2</v>
      </c>
    </row>
    <row r="296" spans="1:2" ht="13" x14ac:dyDescent="0.3">
      <c r="A296" s="3">
        <v>45873</v>
      </c>
      <c r="B296" s="13">
        <v>3.2399999999999984E-2</v>
      </c>
    </row>
    <row r="297" spans="1:2" ht="13" x14ac:dyDescent="0.3">
      <c r="A297" s="3">
        <v>45714</v>
      </c>
      <c r="B297" s="13">
        <v>3.3365832520853629E-2</v>
      </c>
    </row>
    <row r="298" spans="1:2" ht="13" x14ac:dyDescent="0.3">
      <c r="A298" s="3">
        <v>45503</v>
      </c>
      <c r="B298" s="13">
        <v>3.5446489434219464E-2</v>
      </c>
    </row>
    <row r="299" spans="1:2" ht="13" x14ac:dyDescent="0.3">
      <c r="A299" s="3">
        <v>45721</v>
      </c>
      <c r="B299" s="13">
        <v>3.6667738822772654E-2</v>
      </c>
    </row>
    <row r="300" spans="1:2" ht="13" x14ac:dyDescent="0.3">
      <c r="A300" s="3">
        <v>45868</v>
      </c>
      <c r="B300" s="13">
        <v>4.3863024240092294E-2</v>
      </c>
    </row>
    <row r="301" spans="1:2" ht="13" x14ac:dyDescent="0.3">
      <c r="A301" s="3">
        <v>45757</v>
      </c>
      <c r="B301" s="13">
        <v>5.7716918351676541E-2</v>
      </c>
    </row>
  </sheetData>
  <autoFilter ref="A1:B301" xr:uid="{7224D01A-D53B-46F4-BCE9-89E23BB5364B}">
    <sortState xmlns:xlrd2="http://schemas.microsoft.com/office/spreadsheetml/2017/richdata2" ref="A2:B301">
      <sortCondition ref="B1:B301"/>
    </sortState>
  </autoFilter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80B9-0681-4C37-960F-E4FA853B7047}">
  <sheetPr codeName="Foglio5">
    <tabColor rgb="FFFFFF00"/>
  </sheetPr>
  <dimension ref="A1:F301"/>
  <sheetViews>
    <sheetView zoomScale="170" zoomScaleNormal="170" workbookViewId="0">
      <selection sqref="A1:F17"/>
    </sheetView>
  </sheetViews>
  <sheetFormatPr defaultRowHeight="12.5" x14ac:dyDescent="0.25"/>
  <cols>
    <col min="1" max="1" width="10.54296875" style="63" bestFit="1" customWidth="1"/>
    <col min="2" max="2" width="9.453125" style="63" bestFit="1" customWidth="1"/>
    <col min="3" max="3" width="13" style="63" bestFit="1" customWidth="1"/>
    <col min="4" max="4" width="16.7265625" style="63" customWidth="1"/>
    <col min="5" max="5" width="14" style="63" bestFit="1" customWidth="1"/>
    <col min="6" max="6" width="14.1796875" style="63" bestFit="1" customWidth="1"/>
    <col min="7" max="16384" width="8.7265625" style="63"/>
  </cols>
  <sheetData>
    <row r="1" spans="1:6" ht="13" x14ac:dyDescent="0.3">
      <c r="A1" s="2" t="s">
        <v>0</v>
      </c>
      <c r="B1" s="2" t="s">
        <v>384</v>
      </c>
      <c r="D1" s="179" t="s">
        <v>17</v>
      </c>
      <c r="E1" s="180">
        <f>'Capital Allocation'!C11</f>
        <v>43412.157106222963</v>
      </c>
    </row>
    <row r="2" spans="1:6" ht="11.5" customHeight="1" x14ac:dyDescent="0.3">
      <c r="A2" s="3">
        <v>45751</v>
      </c>
      <c r="B2" s="13">
        <v>-7.3063973063973039E-2</v>
      </c>
      <c r="D2" s="179" t="s">
        <v>18</v>
      </c>
      <c r="E2" s="180">
        <v>781132.26145590097</v>
      </c>
      <c r="F2" s="181"/>
    </row>
    <row r="3" spans="1:6" ht="11.5" customHeight="1" x14ac:dyDescent="0.3">
      <c r="A3" s="3">
        <v>45750</v>
      </c>
      <c r="B3" s="13">
        <v>-6.9646026939542638E-2</v>
      </c>
      <c r="C3" s="192" t="s">
        <v>469</v>
      </c>
      <c r="D3" s="183" t="s">
        <v>19</v>
      </c>
      <c r="E3" s="184">
        <f>E2*ABS(B5)</f>
        <v>43412.000000999993</v>
      </c>
    </row>
    <row r="4" spans="1:6" ht="11.5" customHeight="1" x14ac:dyDescent="0.3">
      <c r="A4" s="3">
        <v>45870</v>
      </c>
      <c r="B4" s="13">
        <v>-5.5712936732766748E-2</v>
      </c>
    </row>
    <row r="5" spans="1:6" ht="11.5" customHeight="1" x14ac:dyDescent="0.3">
      <c r="A5" s="3">
        <v>45754</v>
      </c>
      <c r="B5" s="117">
        <v>-5.557573556120602E-2</v>
      </c>
      <c r="C5" s="185"/>
      <c r="D5" s="179" t="s">
        <v>17</v>
      </c>
      <c r="E5" s="180">
        <f>E1</f>
        <v>43412.157106222963</v>
      </c>
    </row>
    <row r="6" spans="1:6" ht="11.5" customHeight="1" x14ac:dyDescent="0.3">
      <c r="A6" s="3">
        <v>45506</v>
      </c>
      <c r="B6" s="13">
        <v>-4.4123768558346002E-2</v>
      </c>
      <c r="D6" s="179" t="s">
        <v>18</v>
      </c>
      <c r="E6" s="180">
        <v>1175741.6666937489</v>
      </c>
      <c r="F6" s="181"/>
    </row>
    <row r="7" spans="1:6" ht="11.5" customHeight="1" x14ac:dyDescent="0.3">
      <c r="A7" s="3">
        <v>45505</v>
      </c>
      <c r="B7" s="13">
        <v>-3.919477403012938E-2</v>
      </c>
      <c r="C7" s="182" t="s">
        <v>470</v>
      </c>
      <c r="D7" s="183" t="s">
        <v>20</v>
      </c>
      <c r="E7" s="184">
        <f>E6*ABS(B8)</f>
        <v>43412.000000999993</v>
      </c>
    </row>
    <row r="8" spans="1:6" ht="11.5" customHeight="1" x14ac:dyDescent="0.3">
      <c r="A8" s="3">
        <v>45614</v>
      </c>
      <c r="B8" s="117">
        <v>-3.6923076923076954E-2</v>
      </c>
      <c r="C8" s="186"/>
    </row>
    <row r="9" spans="1:6" ht="11.5" customHeight="1" x14ac:dyDescent="0.3">
      <c r="A9" s="3">
        <v>45800</v>
      </c>
      <c r="B9" s="13">
        <v>-3.4930950446791342E-2</v>
      </c>
      <c r="D9" s="179" t="s">
        <v>17</v>
      </c>
      <c r="E9" s="180">
        <f>E5</f>
        <v>43412.157106222963</v>
      </c>
    </row>
    <row r="10" spans="1:6" ht="11.5" customHeight="1" x14ac:dyDescent="0.3">
      <c r="A10" s="3">
        <v>45602</v>
      </c>
      <c r="B10" s="13">
        <v>-3.1219512195121875E-2</v>
      </c>
      <c r="D10" s="179" t="s">
        <v>18</v>
      </c>
      <c r="E10" s="180">
        <v>1714153.8285714323</v>
      </c>
      <c r="F10" s="181"/>
    </row>
    <row r="11" spans="1:6" ht="11.5" customHeight="1" x14ac:dyDescent="0.3">
      <c r="A11" s="3">
        <v>45603</v>
      </c>
      <c r="B11" s="13">
        <v>-2.9456193353474318E-2</v>
      </c>
      <c r="C11" s="193" t="s">
        <v>471</v>
      </c>
      <c r="D11" s="183" t="s">
        <v>21</v>
      </c>
      <c r="E11" s="184">
        <f>E10*ABS(B17)</f>
        <v>43412</v>
      </c>
    </row>
    <row r="12" spans="1:6" ht="11.5" customHeight="1" x14ac:dyDescent="0.3">
      <c r="A12" s="3">
        <v>45720</v>
      </c>
      <c r="B12" s="13">
        <v>-2.9448491155046774E-2</v>
      </c>
    </row>
    <row r="13" spans="1:6" ht="11.5" customHeight="1" x14ac:dyDescent="0.3">
      <c r="A13" s="3">
        <v>45736</v>
      </c>
      <c r="B13" s="13">
        <v>-2.9102667744543273E-2</v>
      </c>
    </row>
    <row r="14" spans="1:6" ht="11.5" customHeight="1" x14ac:dyDescent="0.3">
      <c r="A14" s="3">
        <v>45825</v>
      </c>
      <c r="B14" s="13">
        <v>-2.6955816781516012E-2</v>
      </c>
    </row>
    <row r="15" spans="1:6" ht="11.5" customHeight="1" x14ac:dyDescent="0.3">
      <c r="A15" s="3">
        <v>45566</v>
      </c>
      <c r="B15" s="13">
        <v>-2.6579804560260552E-2</v>
      </c>
    </row>
    <row r="16" spans="1:6" ht="11.5" customHeight="1" x14ac:dyDescent="0.3">
      <c r="A16" s="3">
        <v>45818</v>
      </c>
      <c r="B16" s="13">
        <v>-2.6042706046697367E-2</v>
      </c>
    </row>
    <row r="17" spans="1:3" ht="11.5" customHeight="1" x14ac:dyDescent="0.3">
      <c r="A17" s="3">
        <v>45896</v>
      </c>
      <c r="B17" s="117">
        <v>-2.5325615050651173E-2</v>
      </c>
      <c r="C17" s="186"/>
    </row>
    <row r="18" spans="1:3" ht="13" x14ac:dyDescent="0.3">
      <c r="A18" s="3">
        <v>45608</v>
      </c>
      <c r="B18" s="13">
        <v>-2.4493459861502927E-2</v>
      </c>
    </row>
    <row r="19" spans="1:3" ht="13" x14ac:dyDescent="0.3">
      <c r="A19" s="3">
        <v>45869</v>
      </c>
      <c r="B19" s="13">
        <v>-2.4143015112421715E-2</v>
      </c>
    </row>
    <row r="20" spans="1:3" ht="13" x14ac:dyDescent="0.3">
      <c r="A20" s="3">
        <v>45796</v>
      </c>
      <c r="B20" s="13">
        <v>-2.3209082688636581E-2</v>
      </c>
    </row>
    <row r="21" spans="1:3" ht="13" x14ac:dyDescent="0.3">
      <c r="A21" s="3">
        <v>45541</v>
      </c>
      <c r="B21" s="13">
        <v>-2.2527326046387578E-2</v>
      </c>
    </row>
    <row r="22" spans="1:3" ht="13" x14ac:dyDescent="0.3">
      <c r="A22" s="3">
        <v>45756</v>
      </c>
      <c r="B22" s="13">
        <v>-2.2027534418022549E-2</v>
      </c>
    </row>
    <row r="23" spans="1:3" ht="13" x14ac:dyDescent="0.3">
      <c r="A23" s="3">
        <v>45726</v>
      </c>
      <c r="B23" s="13">
        <v>-2.1350495454081075E-2</v>
      </c>
    </row>
    <row r="24" spans="1:3" ht="13" x14ac:dyDescent="0.3">
      <c r="A24" s="3">
        <v>45727</v>
      </c>
      <c r="B24" s="13">
        <v>-2.1085594989561581E-2</v>
      </c>
    </row>
    <row r="25" spans="1:3" ht="13" x14ac:dyDescent="0.3">
      <c r="A25" s="3">
        <v>45784</v>
      </c>
      <c r="B25" s="13">
        <v>-1.9943318988138923E-2</v>
      </c>
    </row>
    <row r="26" spans="1:3" ht="13" x14ac:dyDescent="0.3">
      <c r="A26" s="3">
        <v>45643</v>
      </c>
      <c r="B26" s="13">
        <v>-1.9525801952580187E-2</v>
      </c>
    </row>
    <row r="27" spans="1:3" ht="13" x14ac:dyDescent="0.3">
      <c r="A27" s="3">
        <v>45744</v>
      </c>
      <c r="B27" s="13">
        <v>-1.9320724018710544E-2</v>
      </c>
    </row>
    <row r="28" spans="1:3" ht="13" x14ac:dyDescent="0.3">
      <c r="A28" s="3">
        <v>45895</v>
      </c>
      <c r="B28" s="13">
        <v>-1.8988464951197909E-2</v>
      </c>
    </row>
    <row r="29" spans="1:3" ht="13" x14ac:dyDescent="0.3">
      <c r="A29" s="3">
        <v>45558</v>
      </c>
      <c r="B29" s="13">
        <v>-1.8823529411764722E-2</v>
      </c>
    </row>
    <row r="30" spans="1:3" ht="13" x14ac:dyDescent="0.3">
      <c r="A30" s="3">
        <v>45747</v>
      </c>
      <c r="B30" s="13">
        <v>-1.8249688925756964E-2</v>
      </c>
    </row>
    <row r="31" spans="1:3" ht="13" x14ac:dyDescent="0.3">
      <c r="A31" s="3">
        <v>45538</v>
      </c>
      <c r="B31" s="13">
        <v>-1.643036968331783E-2</v>
      </c>
    </row>
    <row r="32" spans="1:3" ht="13" x14ac:dyDescent="0.3">
      <c r="A32" s="3">
        <v>45848</v>
      </c>
      <c r="B32" s="13">
        <v>-1.5686661404893342E-2</v>
      </c>
    </row>
    <row r="33" spans="1:2" ht="13" x14ac:dyDescent="0.3">
      <c r="A33" s="3">
        <v>45679</v>
      </c>
      <c r="B33" s="13">
        <v>-1.5379070046858116E-2</v>
      </c>
    </row>
    <row r="34" spans="1:2" ht="13" x14ac:dyDescent="0.3">
      <c r="A34" s="3">
        <v>45777</v>
      </c>
      <c r="B34" s="13">
        <v>-1.5352260778128183E-2</v>
      </c>
    </row>
    <row r="35" spans="1:2" ht="13" x14ac:dyDescent="0.3">
      <c r="A35" s="3">
        <v>45827</v>
      </c>
      <c r="B35" s="13">
        <v>-1.4931563666528425E-2</v>
      </c>
    </row>
    <row r="36" spans="1:2" ht="13" x14ac:dyDescent="0.3">
      <c r="A36" s="3">
        <v>45510</v>
      </c>
      <c r="B36" s="13">
        <v>-1.4365288771621205E-2</v>
      </c>
    </row>
    <row r="37" spans="1:2" ht="13" x14ac:dyDescent="0.3">
      <c r="A37" s="3">
        <v>45849</v>
      </c>
      <c r="B37" s="13">
        <v>-1.3731582640072211E-2</v>
      </c>
    </row>
    <row r="38" spans="1:2" ht="13" x14ac:dyDescent="0.3">
      <c r="A38" s="3">
        <v>45670</v>
      </c>
      <c r="B38" s="13">
        <v>-1.258880717935934E-2</v>
      </c>
    </row>
    <row r="39" spans="1:2" ht="13" x14ac:dyDescent="0.3">
      <c r="A39" s="3">
        <v>45504</v>
      </c>
      <c r="B39" s="13">
        <v>-1.2376563528637185E-2</v>
      </c>
    </row>
    <row r="40" spans="1:2" ht="13" x14ac:dyDescent="0.3">
      <c r="A40" s="3">
        <v>45645</v>
      </c>
      <c r="B40" s="13">
        <v>-1.2051282051281977E-2</v>
      </c>
    </row>
    <row r="41" spans="1:2" ht="13" x14ac:dyDescent="0.3">
      <c r="A41" s="3">
        <v>45588</v>
      </c>
      <c r="B41" s="13">
        <v>-1.1956245230221357E-2</v>
      </c>
    </row>
    <row r="42" spans="1:2" ht="13" x14ac:dyDescent="0.3">
      <c r="A42" s="3">
        <v>45831</v>
      </c>
      <c r="B42" s="13">
        <v>-1.1949293433083978E-2</v>
      </c>
    </row>
    <row r="43" spans="1:2" ht="13" x14ac:dyDescent="0.3">
      <c r="A43" s="3">
        <v>45615</v>
      </c>
      <c r="B43" s="13">
        <v>-1.1048988285409917E-2</v>
      </c>
    </row>
    <row r="44" spans="1:2" ht="13" x14ac:dyDescent="0.3">
      <c r="A44" s="3">
        <v>45853</v>
      </c>
      <c r="B44" s="13">
        <v>-1.0953346855983648E-2</v>
      </c>
    </row>
    <row r="45" spans="1:2" ht="13" x14ac:dyDescent="0.3">
      <c r="A45" s="3">
        <v>45729</v>
      </c>
      <c r="B45" s="13">
        <v>-1.0484378276368174E-2</v>
      </c>
    </row>
    <row r="46" spans="1:2" ht="13" x14ac:dyDescent="0.3">
      <c r="A46" s="3">
        <v>45842</v>
      </c>
      <c r="B46" s="13">
        <v>-1.026735793432948E-2</v>
      </c>
    </row>
    <row r="47" spans="1:2" ht="13" x14ac:dyDescent="0.3">
      <c r="A47" s="3">
        <v>45545</v>
      </c>
      <c r="B47" s="13">
        <v>-1.0063061854286888E-2</v>
      </c>
    </row>
    <row r="48" spans="1:2" ht="13" x14ac:dyDescent="0.3">
      <c r="A48" s="3">
        <v>45502</v>
      </c>
      <c r="B48" s="13">
        <v>-9.9878526116884657E-3</v>
      </c>
    </row>
    <row r="49" spans="1:2" ht="13" x14ac:dyDescent="0.3">
      <c r="A49" s="3">
        <v>45509</v>
      </c>
      <c r="B49" s="13">
        <v>-9.725649586297019E-3</v>
      </c>
    </row>
    <row r="50" spans="1:2" ht="13" x14ac:dyDescent="0.3">
      <c r="A50" s="3">
        <v>45839</v>
      </c>
      <c r="B50" s="13">
        <v>-9.5062864152100565E-3</v>
      </c>
    </row>
    <row r="51" spans="1:2" ht="13" x14ac:dyDescent="0.3">
      <c r="A51" s="3">
        <v>45701</v>
      </c>
      <c r="B51" s="13">
        <v>-9.3891402714932331E-3</v>
      </c>
    </row>
    <row r="52" spans="1:2" ht="13" x14ac:dyDescent="0.3">
      <c r="A52" s="3">
        <v>45618</v>
      </c>
      <c r="B52" s="13">
        <v>-9.2706203135650474E-3</v>
      </c>
    </row>
    <row r="53" spans="1:2" ht="13" x14ac:dyDescent="0.3">
      <c r="A53" s="3">
        <v>45707</v>
      </c>
      <c r="B53" s="13">
        <v>-9.22468701954751E-3</v>
      </c>
    </row>
    <row r="54" spans="1:2" ht="13" x14ac:dyDescent="0.3">
      <c r="A54" s="3">
        <v>45586</v>
      </c>
      <c r="B54" s="13">
        <v>-8.8749999999999662E-3</v>
      </c>
    </row>
    <row r="55" spans="1:2" ht="13" x14ac:dyDescent="0.3">
      <c r="A55" s="3">
        <v>45764</v>
      </c>
      <c r="B55" s="13">
        <v>-8.6432389400658179E-3</v>
      </c>
    </row>
    <row r="56" spans="1:2" ht="13" x14ac:dyDescent="0.3">
      <c r="A56" s="3">
        <v>45565</v>
      </c>
      <c r="B56" s="13">
        <v>-8.5260302286526077E-3</v>
      </c>
    </row>
    <row r="57" spans="1:2" ht="13" x14ac:dyDescent="0.3">
      <c r="A57" s="3">
        <v>45587</v>
      </c>
      <c r="B57" s="13">
        <v>-8.4499936940345775E-3</v>
      </c>
    </row>
    <row r="58" spans="1:2" ht="13" x14ac:dyDescent="0.3">
      <c r="A58" s="3">
        <v>45821</v>
      </c>
      <c r="B58" s="13">
        <v>-8.1275720164609693E-3</v>
      </c>
    </row>
    <row r="59" spans="1:2" ht="13" x14ac:dyDescent="0.3">
      <c r="A59" s="3">
        <v>45568</v>
      </c>
      <c r="B59" s="13">
        <v>-8.0731969860065259E-3</v>
      </c>
    </row>
    <row r="60" spans="1:2" ht="13" x14ac:dyDescent="0.3">
      <c r="A60" s="3">
        <v>45617</v>
      </c>
      <c r="B60" s="13">
        <v>-7.8452590288110146E-3</v>
      </c>
    </row>
    <row r="61" spans="1:2" ht="13" x14ac:dyDescent="0.3">
      <c r="A61" s="3">
        <v>45783</v>
      </c>
      <c r="B61" s="13">
        <v>-7.8108727348470174E-3</v>
      </c>
    </row>
    <row r="62" spans="1:2" ht="13" x14ac:dyDescent="0.3">
      <c r="A62" s="3">
        <v>45742</v>
      </c>
      <c r="B62" s="13">
        <v>-7.6923076923077439E-3</v>
      </c>
    </row>
    <row r="63" spans="1:2" ht="13" x14ac:dyDescent="0.3">
      <c r="A63" s="3">
        <v>45687</v>
      </c>
      <c r="B63" s="13">
        <v>-7.6470588235293532E-3</v>
      </c>
    </row>
    <row r="64" spans="1:2" ht="13" x14ac:dyDescent="0.3">
      <c r="A64" s="3">
        <v>45622</v>
      </c>
      <c r="B64" s="13">
        <v>-7.3427542255472345E-3</v>
      </c>
    </row>
    <row r="65" spans="1:2" ht="13" x14ac:dyDescent="0.3">
      <c r="A65" s="3">
        <v>45595</v>
      </c>
      <c r="B65" s="13">
        <v>-7.1734205889755218E-3</v>
      </c>
    </row>
    <row r="66" spans="1:2" ht="13" x14ac:dyDescent="0.3">
      <c r="A66" s="3">
        <v>45833</v>
      </c>
      <c r="B66" s="13">
        <v>-7.089283879585003E-3</v>
      </c>
    </row>
    <row r="67" spans="1:2" ht="13" x14ac:dyDescent="0.3">
      <c r="A67" s="3">
        <v>45498</v>
      </c>
      <c r="B67" s="13">
        <v>-6.8456375838926381E-3</v>
      </c>
    </row>
    <row r="68" spans="1:2" ht="13" x14ac:dyDescent="0.3">
      <c r="A68" s="3">
        <v>45693</v>
      </c>
      <c r="B68" s="13">
        <v>-6.8203198494825763E-3</v>
      </c>
    </row>
    <row r="69" spans="1:2" ht="13" x14ac:dyDescent="0.3">
      <c r="A69" s="3">
        <v>45621</v>
      </c>
      <c r="B69" s="13">
        <v>-6.7428099628457925E-3</v>
      </c>
    </row>
    <row r="70" spans="1:2" ht="13" x14ac:dyDescent="0.3">
      <c r="A70" s="3">
        <v>45898</v>
      </c>
      <c r="B70" s="13">
        <v>-6.2858199297466831E-3</v>
      </c>
    </row>
    <row r="71" spans="1:2" ht="13" x14ac:dyDescent="0.3">
      <c r="A71" s="3">
        <v>45492</v>
      </c>
      <c r="B71" s="13">
        <v>-6.1349693251533648E-3</v>
      </c>
    </row>
    <row r="72" spans="1:2" ht="13" x14ac:dyDescent="0.3">
      <c r="A72" s="3">
        <v>45820</v>
      </c>
      <c r="B72" s="13">
        <v>-6.0333367419980856E-3</v>
      </c>
    </row>
    <row r="73" spans="1:2" ht="13" x14ac:dyDescent="0.3">
      <c r="A73" s="3">
        <v>45874</v>
      </c>
      <c r="B73" s="13">
        <v>-5.8117008911275185E-3</v>
      </c>
    </row>
    <row r="74" spans="1:2" ht="13" x14ac:dyDescent="0.3">
      <c r="A74" s="3">
        <v>45688</v>
      </c>
      <c r="B74" s="13">
        <v>-5.8091286307055436E-3</v>
      </c>
    </row>
    <row r="75" spans="1:2" ht="13" x14ac:dyDescent="0.3">
      <c r="A75" s="3">
        <v>45889</v>
      </c>
      <c r="B75" s="13">
        <v>-5.7091882247992908E-3</v>
      </c>
    </row>
    <row r="76" spans="1:2" ht="13" x14ac:dyDescent="0.3">
      <c r="A76" s="3">
        <v>45799</v>
      </c>
      <c r="B76" s="13">
        <v>-5.4534437487374771E-3</v>
      </c>
    </row>
    <row r="77" spans="1:2" ht="13" x14ac:dyDescent="0.3">
      <c r="A77" s="3">
        <v>45524</v>
      </c>
      <c r="B77" s="13">
        <v>-5.3956834532373687E-3</v>
      </c>
    </row>
    <row r="78" spans="1:2" ht="13" x14ac:dyDescent="0.3">
      <c r="A78" s="3">
        <v>45567</v>
      </c>
      <c r="B78" s="13">
        <v>-5.2201847142283094E-3</v>
      </c>
    </row>
    <row r="79" spans="1:2" ht="13" x14ac:dyDescent="0.3">
      <c r="A79" s="3">
        <v>45691</v>
      </c>
      <c r="B79" s="13">
        <v>-5.1275936083948559E-3</v>
      </c>
    </row>
    <row r="80" spans="1:2" ht="13" x14ac:dyDescent="0.3">
      <c r="A80" s="3">
        <v>45636</v>
      </c>
      <c r="B80" s="13">
        <v>-5.0794477728574759E-3</v>
      </c>
    </row>
    <row r="81" spans="1:2" ht="13" x14ac:dyDescent="0.3">
      <c r="A81" s="3">
        <v>45497</v>
      </c>
      <c r="B81" s="13">
        <v>-5.0747863247863588E-3</v>
      </c>
    </row>
    <row r="82" spans="1:2" ht="13" x14ac:dyDescent="0.3">
      <c r="A82" s="3">
        <v>45604</v>
      </c>
      <c r="B82" s="13">
        <v>-5.058365758754825E-3</v>
      </c>
    </row>
    <row r="83" spans="1:2" ht="13" x14ac:dyDescent="0.3">
      <c r="A83" s="3">
        <v>45646</v>
      </c>
      <c r="B83" s="13">
        <v>-4.9312224240851618E-3</v>
      </c>
    </row>
    <row r="84" spans="1:2" ht="13" x14ac:dyDescent="0.3">
      <c r="A84" s="3">
        <v>45708</v>
      </c>
      <c r="B84" s="13">
        <v>-4.8769674129905214E-3</v>
      </c>
    </row>
    <row r="85" spans="1:2" ht="13" x14ac:dyDescent="0.3">
      <c r="A85" s="3">
        <v>45616</v>
      </c>
      <c r="B85" s="13">
        <v>-4.8458742764841125E-3</v>
      </c>
    </row>
    <row r="86" spans="1:2" ht="13" x14ac:dyDescent="0.3">
      <c r="A86" s="3">
        <v>45664</v>
      </c>
      <c r="B86" s="13">
        <v>-4.7079781142638916E-3</v>
      </c>
    </row>
    <row r="87" spans="1:2" ht="13" x14ac:dyDescent="0.3">
      <c r="A87" s="3">
        <v>45812</v>
      </c>
      <c r="B87" s="13">
        <v>-4.7020341408565243E-3</v>
      </c>
    </row>
    <row r="88" spans="1:2" ht="13" x14ac:dyDescent="0.3">
      <c r="A88" s="3">
        <v>45573</v>
      </c>
      <c r="B88" s="13">
        <v>-4.4701551406783864E-3</v>
      </c>
    </row>
    <row r="89" spans="1:2" ht="13" x14ac:dyDescent="0.3">
      <c r="A89" s="3">
        <v>45834</v>
      </c>
      <c r="B89" s="13">
        <v>-4.449503311258202E-3</v>
      </c>
    </row>
    <row r="90" spans="1:2" ht="13" x14ac:dyDescent="0.3">
      <c r="A90" s="3">
        <v>45684</v>
      </c>
      <c r="B90" s="13">
        <v>-4.2918454935621823E-3</v>
      </c>
    </row>
    <row r="91" spans="1:2" ht="13" x14ac:dyDescent="0.3">
      <c r="A91" s="3">
        <v>45551</v>
      </c>
      <c r="B91" s="13">
        <v>-4.2609853528628536E-3</v>
      </c>
    </row>
    <row r="92" spans="1:2" ht="13" x14ac:dyDescent="0.3">
      <c r="A92" s="3">
        <v>45716</v>
      </c>
      <c r="B92" s="13">
        <v>-4.1031036296687506E-3</v>
      </c>
    </row>
    <row r="93" spans="1:2" ht="13" x14ac:dyDescent="0.3">
      <c r="A93" s="3">
        <v>45530</v>
      </c>
      <c r="B93" s="13">
        <v>-3.9428959891231541E-3</v>
      </c>
    </row>
    <row r="94" spans="1:2" ht="13" x14ac:dyDescent="0.3">
      <c r="A94" s="3">
        <v>45649</v>
      </c>
      <c r="B94" s="13">
        <v>-3.6515388628065295E-3</v>
      </c>
    </row>
    <row r="95" spans="1:2" ht="13" x14ac:dyDescent="0.3">
      <c r="A95" s="3">
        <v>45482</v>
      </c>
      <c r="B95" s="13">
        <v>-3.6455412226584129E-3</v>
      </c>
    </row>
    <row r="96" spans="1:2" ht="13" x14ac:dyDescent="0.3">
      <c r="A96" s="3">
        <v>45887</v>
      </c>
      <c r="B96" s="13">
        <v>-3.6304229442730915E-3</v>
      </c>
    </row>
    <row r="97" spans="1:2" ht="13" x14ac:dyDescent="0.3">
      <c r="A97" s="3">
        <v>45715</v>
      </c>
      <c r="B97" s="13">
        <v>-3.5643149177061453E-3</v>
      </c>
    </row>
    <row r="98" spans="1:2" ht="13" x14ac:dyDescent="0.3">
      <c r="A98" s="3">
        <v>45659</v>
      </c>
      <c r="B98" s="13">
        <v>-3.3652601604969973E-3</v>
      </c>
    </row>
    <row r="99" spans="1:2" ht="13" x14ac:dyDescent="0.3">
      <c r="A99" s="3">
        <v>45512</v>
      </c>
      <c r="B99" s="13">
        <v>-3.328509406657102E-3</v>
      </c>
    </row>
    <row r="100" spans="1:2" ht="13" x14ac:dyDescent="0.3">
      <c r="A100" s="3">
        <v>45488</v>
      </c>
      <c r="B100" s="13">
        <v>-3.1772344246442448E-3</v>
      </c>
    </row>
    <row r="101" spans="1:2" ht="13" x14ac:dyDescent="0.3">
      <c r="A101" s="3">
        <v>45581</v>
      </c>
      <c r="B101" s="13">
        <v>-2.6714158504007007E-3</v>
      </c>
    </row>
    <row r="102" spans="1:2" ht="13" x14ac:dyDescent="0.3">
      <c r="A102" s="3">
        <v>45698</v>
      </c>
      <c r="B102" s="13">
        <v>-2.0687277324446247E-3</v>
      </c>
    </row>
    <row r="103" spans="1:2" ht="13" x14ac:dyDescent="0.3">
      <c r="A103" s="3">
        <v>45880</v>
      </c>
      <c r="B103" s="13">
        <v>-2.061469265367339E-3</v>
      </c>
    </row>
    <row r="104" spans="1:2" ht="13" x14ac:dyDescent="0.3">
      <c r="A104" s="3">
        <v>45811</v>
      </c>
      <c r="B104" s="13">
        <v>-1.9383799224648162E-3</v>
      </c>
    </row>
    <row r="105" spans="1:2" ht="13" x14ac:dyDescent="0.3">
      <c r="A105" s="3">
        <v>45596</v>
      </c>
      <c r="B105" s="13">
        <v>-1.9013816706807667E-3</v>
      </c>
    </row>
    <row r="106" spans="1:2" ht="13" x14ac:dyDescent="0.3">
      <c r="A106" s="3">
        <v>45810</v>
      </c>
      <c r="B106" s="13">
        <v>-1.832993890020436E-3</v>
      </c>
    </row>
    <row r="107" spans="1:2" ht="13" x14ac:dyDescent="0.3">
      <c r="A107" s="3">
        <v>45758</v>
      </c>
      <c r="B107" s="13">
        <v>-1.8148820326679453E-3</v>
      </c>
    </row>
    <row r="108" spans="1:2" ht="13" x14ac:dyDescent="0.3">
      <c r="A108" s="3">
        <v>45817</v>
      </c>
      <c r="B108" s="13">
        <v>-1.7928286852588553E-3</v>
      </c>
    </row>
    <row r="109" spans="1:2" ht="13" x14ac:dyDescent="0.3">
      <c r="A109" s="3">
        <v>45517</v>
      </c>
      <c r="B109" s="13">
        <v>-1.7288575133265476E-3</v>
      </c>
    </row>
    <row r="110" spans="1:2" ht="13" x14ac:dyDescent="0.3">
      <c r="A110" s="3">
        <v>45859</v>
      </c>
      <c r="B110" s="13">
        <v>-1.6223889677550206E-3</v>
      </c>
    </row>
    <row r="111" spans="1:2" ht="13" x14ac:dyDescent="0.3">
      <c r="A111" s="3">
        <v>45678</v>
      </c>
      <c r="B111" s="13">
        <v>-1.4397120575885367E-3</v>
      </c>
    </row>
    <row r="112" spans="1:2" ht="13" x14ac:dyDescent="0.3">
      <c r="A112" s="3">
        <v>45562</v>
      </c>
      <c r="B112" s="13">
        <v>-1.4189886480908309E-3</v>
      </c>
    </row>
    <row r="113" spans="1:2" ht="13" x14ac:dyDescent="0.3">
      <c r="A113" s="3">
        <v>45623</v>
      </c>
      <c r="B113" s="13">
        <v>-1.3956734124214636E-3</v>
      </c>
    </row>
    <row r="114" spans="1:2" ht="13" x14ac:dyDescent="0.3">
      <c r="A114" s="3">
        <v>45863</v>
      </c>
      <c r="B114" s="13">
        <v>-1.3817607579944084E-3</v>
      </c>
    </row>
    <row r="115" spans="1:2" ht="13" x14ac:dyDescent="0.3">
      <c r="A115" s="3">
        <v>45611</v>
      </c>
      <c r="B115" s="13">
        <v>-1.2804097311139293E-3</v>
      </c>
    </row>
    <row r="116" spans="1:2" ht="13" x14ac:dyDescent="0.3">
      <c r="A116" s="3">
        <v>45894</v>
      </c>
      <c r="B116" s="13">
        <v>-1.2406947890819852E-3</v>
      </c>
    </row>
    <row r="117" spans="1:2" ht="13" x14ac:dyDescent="0.3">
      <c r="A117" s="3">
        <v>45589</v>
      </c>
      <c r="B117" s="13">
        <v>-1.1585993820802591E-3</v>
      </c>
    </row>
    <row r="118" spans="1:2" ht="13" x14ac:dyDescent="0.3">
      <c r="A118" s="3">
        <v>45590</v>
      </c>
      <c r="B118" s="13">
        <v>-9.0217811573663632E-4</v>
      </c>
    </row>
    <row r="119" spans="1:2" ht="13" x14ac:dyDescent="0.3">
      <c r="A119" s="3">
        <v>45749</v>
      </c>
      <c r="B119" s="13">
        <v>-5.2181173032777933E-4</v>
      </c>
    </row>
    <row r="120" spans="1:2" ht="13" x14ac:dyDescent="0.3">
      <c r="A120" s="3">
        <v>45656</v>
      </c>
      <c r="B120" s="13">
        <v>-5.1746442432088586E-4</v>
      </c>
    </row>
    <row r="121" spans="1:2" ht="13" x14ac:dyDescent="0.3">
      <c r="A121" s="3">
        <v>45700</v>
      </c>
      <c r="B121" s="13">
        <v>-4.5228403437353685E-4</v>
      </c>
    </row>
    <row r="122" spans="1:2" ht="13" x14ac:dyDescent="0.3">
      <c r="A122" s="3">
        <v>45805</v>
      </c>
      <c r="B122" s="13">
        <v>-4.1279669762637355E-4</v>
      </c>
    </row>
    <row r="123" spans="1:2" ht="13" x14ac:dyDescent="0.3">
      <c r="A123" s="3">
        <v>45660</v>
      </c>
      <c r="B123" s="13">
        <v>-2.5974025974023112E-4</v>
      </c>
    </row>
    <row r="124" spans="1:2" ht="13" x14ac:dyDescent="0.3">
      <c r="A124" s="3">
        <v>45860</v>
      </c>
      <c r="B124" s="13">
        <v>-2.0312817387778469E-4</v>
      </c>
    </row>
    <row r="125" spans="1:2" ht="13" x14ac:dyDescent="0.3">
      <c r="A125" s="3">
        <v>45846</v>
      </c>
      <c r="B125" s="13">
        <v>-1.0124531740419379E-4</v>
      </c>
    </row>
    <row r="126" spans="1:2" ht="13" x14ac:dyDescent="0.3">
      <c r="A126" s="3">
        <v>45519</v>
      </c>
      <c r="B126" s="13">
        <v>0</v>
      </c>
    </row>
    <row r="127" spans="1:2" ht="13" x14ac:dyDescent="0.3">
      <c r="A127" s="3">
        <v>45560</v>
      </c>
      <c r="B127" s="13">
        <v>0</v>
      </c>
    </row>
    <row r="128" spans="1:2" ht="13" x14ac:dyDescent="0.3">
      <c r="A128" s="3">
        <v>45635</v>
      </c>
      <c r="B128" s="13">
        <v>0</v>
      </c>
    </row>
    <row r="129" spans="1:2" ht="13" x14ac:dyDescent="0.3">
      <c r="A129" s="3">
        <v>45650</v>
      </c>
      <c r="B129" s="13">
        <v>0</v>
      </c>
    </row>
    <row r="130" spans="1:2" ht="13" x14ac:dyDescent="0.3">
      <c r="A130" s="3">
        <v>45651</v>
      </c>
      <c r="B130" s="13">
        <v>0</v>
      </c>
    </row>
    <row r="131" spans="1:2" ht="13" x14ac:dyDescent="0.3">
      <c r="A131" s="3">
        <v>45652</v>
      </c>
      <c r="B131" s="13">
        <v>0</v>
      </c>
    </row>
    <row r="132" spans="1:2" ht="13" x14ac:dyDescent="0.3">
      <c r="A132" s="3">
        <v>45657</v>
      </c>
      <c r="B132" s="13">
        <v>0</v>
      </c>
    </row>
    <row r="133" spans="1:2" ht="13" x14ac:dyDescent="0.3">
      <c r="A133" s="3">
        <v>45658</v>
      </c>
      <c r="B133" s="13">
        <v>0</v>
      </c>
    </row>
    <row r="134" spans="1:2" ht="13" x14ac:dyDescent="0.3">
      <c r="A134" s="3">
        <v>45765</v>
      </c>
      <c r="B134" s="13">
        <v>0</v>
      </c>
    </row>
    <row r="135" spans="1:2" ht="13" x14ac:dyDescent="0.3">
      <c r="A135" s="3">
        <v>45768</v>
      </c>
      <c r="B135" s="13">
        <v>0</v>
      </c>
    </row>
    <row r="136" spans="1:2" ht="13" x14ac:dyDescent="0.3">
      <c r="A136" s="3">
        <v>45778</v>
      </c>
      <c r="B136" s="13">
        <v>0</v>
      </c>
    </row>
    <row r="137" spans="1:2" ht="13" x14ac:dyDescent="0.3">
      <c r="A137" s="3">
        <v>45884</v>
      </c>
      <c r="B137" s="13">
        <v>0</v>
      </c>
    </row>
    <row r="138" spans="1:2" ht="13" x14ac:dyDescent="0.3">
      <c r="A138" s="3">
        <v>45793</v>
      </c>
      <c r="B138" s="13">
        <v>3.0150753768845367E-4</v>
      </c>
    </row>
    <row r="139" spans="1:2" ht="13" x14ac:dyDescent="0.3">
      <c r="A139" s="3">
        <v>45790</v>
      </c>
      <c r="B139" s="13">
        <v>3.0709386835910672E-4</v>
      </c>
    </row>
    <row r="140" spans="1:2" ht="13" x14ac:dyDescent="0.3">
      <c r="A140" s="3">
        <v>45695</v>
      </c>
      <c r="B140" s="13">
        <v>3.4490687514372427E-4</v>
      </c>
    </row>
    <row r="141" spans="1:2" ht="13" x14ac:dyDescent="0.3">
      <c r="A141" s="3">
        <v>45532</v>
      </c>
      <c r="B141" s="13">
        <v>4.054054054053007E-4</v>
      </c>
    </row>
    <row r="142" spans="1:2" ht="13" x14ac:dyDescent="0.3">
      <c r="A142" s="3">
        <v>45539</v>
      </c>
      <c r="B142" s="13">
        <v>6.7358210965915311E-4</v>
      </c>
    </row>
    <row r="143" spans="1:2" ht="13" x14ac:dyDescent="0.3">
      <c r="A143" s="3">
        <v>45553</v>
      </c>
      <c r="B143" s="13">
        <v>7.9681274900389627E-4</v>
      </c>
    </row>
    <row r="144" spans="1:2" ht="13" x14ac:dyDescent="0.3">
      <c r="A144" s="3">
        <v>45672</v>
      </c>
      <c r="B144" s="13">
        <v>1.1053795136330559E-3</v>
      </c>
    </row>
    <row r="145" spans="1:2" ht="13" x14ac:dyDescent="0.3">
      <c r="A145" s="3">
        <v>45856</v>
      </c>
      <c r="B145" s="13">
        <v>1.1166379047811625E-3</v>
      </c>
    </row>
    <row r="146" spans="1:2" ht="13" x14ac:dyDescent="0.3">
      <c r="A146" s="3">
        <v>45740</v>
      </c>
      <c r="B146" s="13">
        <v>1.2428793371310673E-3</v>
      </c>
    </row>
    <row r="147" spans="1:2" ht="13" x14ac:dyDescent="0.3">
      <c r="A147" s="3">
        <v>45499</v>
      </c>
      <c r="B147" s="13">
        <v>1.3515339910798469E-3</v>
      </c>
    </row>
    <row r="148" spans="1:2" ht="13" x14ac:dyDescent="0.3">
      <c r="A148" s="3">
        <v>45628</v>
      </c>
      <c r="B148" s="13">
        <v>1.3785497656466331E-3</v>
      </c>
    </row>
    <row r="149" spans="1:2" ht="13" x14ac:dyDescent="0.3">
      <c r="A149" s="3">
        <v>45806</v>
      </c>
      <c r="B149" s="13">
        <v>1.6518686764402245E-3</v>
      </c>
    </row>
    <row r="150" spans="1:2" ht="13" x14ac:dyDescent="0.3">
      <c r="A150" s="3">
        <v>45526</v>
      </c>
      <c r="B150" s="13">
        <v>1.65929203539817E-3</v>
      </c>
    </row>
    <row r="151" spans="1:2" ht="13" x14ac:dyDescent="0.3">
      <c r="A151" s="3">
        <v>45546</v>
      </c>
      <c r="B151" s="13">
        <v>1.7619951206288831E-3</v>
      </c>
    </row>
    <row r="152" spans="1:2" ht="13" x14ac:dyDescent="0.3">
      <c r="A152" s="3">
        <v>45735</v>
      </c>
      <c r="B152" s="13">
        <v>1.8222312208949871E-3</v>
      </c>
    </row>
    <row r="153" spans="1:2" ht="13" x14ac:dyDescent="0.3">
      <c r="A153" s="3">
        <v>45819</v>
      </c>
      <c r="B153" s="13">
        <v>1.8440733531401171E-3</v>
      </c>
    </row>
    <row r="154" spans="1:2" ht="13" x14ac:dyDescent="0.3">
      <c r="A154" s="3">
        <v>45854</v>
      </c>
      <c r="B154" s="13">
        <v>1.8457752255946374E-3</v>
      </c>
    </row>
    <row r="155" spans="1:2" ht="13" x14ac:dyDescent="0.3">
      <c r="A155" s="3">
        <v>45852</v>
      </c>
      <c r="B155" s="13">
        <v>2.0325203252032089E-3</v>
      </c>
    </row>
    <row r="156" spans="1:2" ht="13" x14ac:dyDescent="0.3">
      <c r="A156" s="3">
        <v>45580</v>
      </c>
      <c r="B156" s="13">
        <v>2.0395156150414297E-3</v>
      </c>
    </row>
    <row r="157" spans="1:2" ht="13" x14ac:dyDescent="0.3">
      <c r="A157" s="3">
        <v>45804</v>
      </c>
      <c r="B157" s="13">
        <v>2.3792283024722961E-3</v>
      </c>
    </row>
    <row r="158" spans="1:2" ht="13" x14ac:dyDescent="0.3">
      <c r="A158" s="3">
        <v>45537</v>
      </c>
      <c r="B158" s="13">
        <v>2.3907557444547475E-3</v>
      </c>
    </row>
    <row r="159" spans="1:2" ht="13" x14ac:dyDescent="0.3">
      <c r="A159" s="3">
        <v>45513</v>
      </c>
      <c r="B159" s="13">
        <v>2.4684187599826267E-3</v>
      </c>
    </row>
    <row r="160" spans="1:2" ht="13" x14ac:dyDescent="0.3">
      <c r="A160" s="3">
        <v>45712</v>
      </c>
      <c r="B160" s="13">
        <v>2.76518084282716E-3</v>
      </c>
    </row>
    <row r="161" spans="1:2" ht="13" x14ac:dyDescent="0.3">
      <c r="A161" s="3">
        <v>45838</v>
      </c>
      <c r="B161" s="13">
        <v>2.7675276752766754E-3</v>
      </c>
    </row>
    <row r="162" spans="1:2" ht="13" x14ac:dyDescent="0.3">
      <c r="A162" s="3">
        <v>45743</v>
      </c>
      <c r="B162" s="13">
        <v>3.0599755201957731E-3</v>
      </c>
    </row>
    <row r="163" spans="1:2" ht="13" x14ac:dyDescent="0.3">
      <c r="A163" s="3">
        <v>45771</v>
      </c>
      <c r="B163" s="13">
        <v>3.3021463951567812E-3</v>
      </c>
    </row>
    <row r="164" spans="1:2" ht="13" x14ac:dyDescent="0.3">
      <c r="A164" s="3">
        <v>45881</v>
      </c>
      <c r="B164" s="13">
        <v>3.3802816901408062E-3</v>
      </c>
    </row>
    <row r="165" spans="1:2" ht="13" x14ac:dyDescent="0.3">
      <c r="A165" s="3">
        <v>45681</v>
      </c>
      <c r="B165" s="13">
        <v>3.8295835327908125E-3</v>
      </c>
    </row>
    <row r="166" spans="1:2" ht="13" x14ac:dyDescent="0.3">
      <c r="A166" s="3">
        <v>45897</v>
      </c>
      <c r="B166" s="13">
        <v>3.8975501113585574E-3</v>
      </c>
    </row>
    <row r="167" spans="1:2" ht="13" x14ac:dyDescent="0.3">
      <c r="A167" s="3">
        <v>45792</v>
      </c>
      <c r="B167" s="13">
        <v>4.1376526390148943E-3</v>
      </c>
    </row>
    <row r="168" spans="1:2" ht="13" x14ac:dyDescent="0.3">
      <c r="A168" s="3">
        <v>45489</v>
      </c>
      <c r="B168" s="13">
        <v>4.1574279379157772E-3</v>
      </c>
    </row>
    <row r="169" spans="1:2" ht="13" x14ac:dyDescent="0.3">
      <c r="A169" s="3">
        <v>45642</v>
      </c>
      <c r="B169" s="13">
        <v>4.2016806722688406E-3</v>
      </c>
    </row>
    <row r="170" spans="1:2" ht="13" x14ac:dyDescent="0.3">
      <c r="A170" s="3">
        <v>45685</v>
      </c>
      <c r="B170" s="13">
        <v>4.3103448275861574E-3</v>
      </c>
    </row>
    <row r="171" spans="1:2" ht="13" x14ac:dyDescent="0.3">
      <c r="A171" s="3">
        <v>45702</v>
      </c>
      <c r="B171" s="13">
        <v>4.3393856343496929E-3</v>
      </c>
    </row>
    <row r="172" spans="1:2" ht="13" x14ac:dyDescent="0.3">
      <c r="A172" s="3">
        <v>45826</v>
      </c>
      <c r="B172" s="13">
        <v>4.3740887315142484E-3</v>
      </c>
    </row>
    <row r="173" spans="1:2" ht="13" x14ac:dyDescent="0.3">
      <c r="A173" s="3">
        <v>45484</v>
      </c>
      <c r="B173" s="13">
        <v>4.6160302140159969E-3</v>
      </c>
    </row>
    <row r="174" spans="1:2" ht="13" x14ac:dyDescent="0.3">
      <c r="A174" s="3">
        <v>45481</v>
      </c>
      <c r="B174" s="13">
        <v>4.648542048175725E-3</v>
      </c>
    </row>
    <row r="175" spans="1:2" ht="13" x14ac:dyDescent="0.3">
      <c r="A175" s="3">
        <v>45523</v>
      </c>
      <c r="B175" s="13">
        <v>4.7261606894634153E-3</v>
      </c>
    </row>
    <row r="176" spans="1:2" ht="13" x14ac:dyDescent="0.3">
      <c r="A176" s="3">
        <v>45737</v>
      </c>
      <c r="B176" s="13">
        <v>4.8917568692754803E-3</v>
      </c>
    </row>
    <row r="177" spans="1:2" ht="13" x14ac:dyDescent="0.3">
      <c r="A177" s="3">
        <v>45609</v>
      </c>
      <c r="B177" s="13">
        <v>5.1268568423819775E-3</v>
      </c>
    </row>
    <row r="178" spans="1:2" ht="13" x14ac:dyDescent="0.3">
      <c r="A178" s="3">
        <v>45866</v>
      </c>
      <c r="B178" s="13">
        <v>5.139355603874244E-3</v>
      </c>
    </row>
    <row r="179" spans="1:2" ht="13" x14ac:dyDescent="0.3">
      <c r="A179" s="3">
        <v>45491</v>
      </c>
      <c r="B179" s="13">
        <v>5.3453947368420638E-3</v>
      </c>
    </row>
    <row r="180" spans="1:2" ht="13" x14ac:dyDescent="0.3">
      <c r="A180" s="3">
        <v>45516</v>
      </c>
      <c r="B180" s="13">
        <v>5.359212050984925E-3</v>
      </c>
    </row>
    <row r="181" spans="1:2" ht="13" x14ac:dyDescent="0.3">
      <c r="A181" s="3">
        <v>45666</v>
      </c>
      <c r="B181" s="13">
        <v>5.418346774193567E-3</v>
      </c>
    </row>
    <row r="182" spans="1:2" ht="13" x14ac:dyDescent="0.3">
      <c r="A182" s="3">
        <v>45667</v>
      </c>
      <c r="B182" s="13">
        <v>5.5144754981826787E-3</v>
      </c>
    </row>
    <row r="183" spans="1:2" ht="13" x14ac:dyDescent="0.3">
      <c r="A183" s="3">
        <v>45548</v>
      </c>
      <c r="B183" s="13">
        <v>5.6239957150508594E-3</v>
      </c>
    </row>
    <row r="184" spans="1:2" ht="13" x14ac:dyDescent="0.3">
      <c r="A184" s="3">
        <v>45639</v>
      </c>
      <c r="B184" s="13">
        <v>5.6338028169014703E-3</v>
      </c>
    </row>
    <row r="185" spans="1:2" ht="13" x14ac:dyDescent="0.3">
      <c r="A185" s="3">
        <v>45673</v>
      </c>
      <c r="B185" s="13">
        <v>5.6434793276897771E-3</v>
      </c>
    </row>
    <row r="186" spans="1:2" ht="13" x14ac:dyDescent="0.3">
      <c r="A186" s="3">
        <v>45677</v>
      </c>
      <c r="B186" s="13">
        <v>5.6708494208494928E-3</v>
      </c>
    </row>
    <row r="187" spans="1:2" ht="13" x14ac:dyDescent="0.3">
      <c r="A187" s="3">
        <v>45798</v>
      </c>
      <c r="B187" s="13">
        <v>5.6875888685759867E-3</v>
      </c>
    </row>
    <row r="188" spans="1:2" ht="13" x14ac:dyDescent="0.3">
      <c r="A188" s="3">
        <v>45574</v>
      </c>
      <c r="B188" s="13">
        <v>5.8108821975699412E-3</v>
      </c>
    </row>
    <row r="189" spans="1:2" ht="13" x14ac:dyDescent="0.3">
      <c r="A189" s="3">
        <v>45891</v>
      </c>
      <c r="B189" s="13">
        <v>5.8834016758781181E-3</v>
      </c>
    </row>
    <row r="190" spans="1:2" ht="13" x14ac:dyDescent="0.3">
      <c r="A190" s="3">
        <v>45775</v>
      </c>
      <c r="B190" s="13">
        <v>5.8949624866023271E-3</v>
      </c>
    </row>
    <row r="191" spans="1:2" ht="13" x14ac:dyDescent="0.3">
      <c r="A191" s="3">
        <v>45722</v>
      </c>
      <c r="B191" s="13">
        <v>5.8951287620229997E-3</v>
      </c>
    </row>
    <row r="192" spans="1:2" ht="13" x14ac:dyDescent="0.3">
      <c r="A192" s="3">
        <v>45525</v>
      </c>
      <c r="B192" s="13">
        <v>5.9813604117401791E-3</v>
      </c>
    </row>
    <row r="193" spans="1:2" ht="13" x14ac:dyDescent="0.3">
      <c r="A193" s="3">
        <v>45632</v>
      </c>
      <c r="B193" s="13">
        <v>6.0272536687631375E-3</v>
      </c>
    </row>
    <row r="194" spans="1:2" ht="13" x14ac:dyDescent="0.3">
      <c r="A194" s="3">
        <v>45555</v>
      </c>
      <c r="B194" s="13">
        <v>6.0494476591268099E-3</v>
      </c>
    </row>
    <row r="195" spans="1:2" ht="13" x14ac:dyDescent="0.3">
      <c r="A195" s="3">
        <v>45483</v>
      </c>
      <c r="B195" s="13">
        <v>6.0512243174782087E-3</v>
      </c>
    </row>
    <row r="196" spans="1:2" ht="13" x14ac:dyDescent="0.3">
      <c r="A196" s="3">
        <v>45733</v>
      </c>
      <c r="B196" s="13">
        <v>6.1451932090406487E-3</v>
      </c>
    </row>
    <row r="197" spans="1:2" ht="13" x14ac:dyDescent="0.3">
      <c r="A197" s="3">
        <v>45789</v>
      </c>
      <c r="B197" s="13">
        <v>6.1798331445051501E-3</v>
      </c>
    </row>
    <row r="198" spans="1:2" ht="13" x14ac:dyDescent="0.3">
      <c r="A198" s="3">
        <v>45841</v>
      </c>
      <c r="B198" s="13">
        <v>6.239770867430436E-3</v>
      </c>
    </row>
    <row r="199" spans="1:2" ht="13" x14ac:dyDescent="0.3">
      <c r="A199" s="3">
        <v>45890</v>
      </c>
      <c r="B199" s="13">
        <v>6.4597164902206322E-3</v>
      </c>
    </row>
    <row r="200" spans="1:2" ht="13" x14ac:dyDescent="0.3">
      <c r="A200" s="3">
        <v>45723</v>
      </c>
      <c r="B200" s="13">
        <v>6.4774830351633592E-3</v>
      </c>
    </row>
    <row r="201" spans="1:2" ht="13" x14ac:dyDescent="0.3">
      <c r="A201" s="3">
        <v>45559</v>
      </c>
      <c r="B201" s="13">
        <v>6.5281108446575385E-3</v>
      </c>
    </row>
    <row r="202" spans="1:2" ht="13" x14ac:dyDescent="0.3">
      <c r="A202" s="3">
        <v>45625</v>
      </c>
      <c r="B202" s="13">
        <v>6.8008327550311571E-3</v>
      </c>
    </row>
    <row r="203" spans="1:2" ht="13" x14ac:dyDescent="0.3">
      <c r="A203" s="3">
        <v>45490</v>
      </c>
      <c r="B203" s="13">
        <v>6.9003588186585451E-3</v>
      </c>
    </row>
    <row r="204" spans="1:2" ht="13" x14ac:dyDescent="0.3">
      <c r="A204" s="3">
        <v>45552</v>
      </c>
      <c r="B204" s="13">
        <v>6.9537309441027673E-3</v>
      </c>
    </row>
    <row r="205" spans="1:2" ht="13" x14ac:dyDescent="0.3">
      <c r="A205" s="3">
        <v>45624</v>
      </c>
      <c r="B205" s="13">
        <v>6.9881201956673404E-3</v>
      </c>
    </row>
    <row r="206" spans="1:2" ht="13" x14ac:dyDescent="0.3">
      <c r="A206" s="3">
        <v>45709</v>
      </c>
      <c r="B206" s="13">
        <v>7.0171530407663859E-3</v>
      </c>
    </row>
    <row r="207" spans="1:2" ht="13" x14ac:dyDescent="0.3">
      <c r="A207" s="3">
        <v>45518</v>
      </c>
      <c r="B207" s="13">
        <v>7.0717275220088735E-3</v>
      </c>
    </row>
    <row r="208" spans="1:2" ht="13" x14ac:dyDescent="0.3">
      <c r="A208" s="3">
        <v>45533</v>
      </c>
      <c r="B208" s="13">
        <v>7.2943401323788022E-3</v>
      </c>
    </row>
    <row r="209" spans="1:2" ht="13" x14ac:dyDescent="0.3">
      <c r="A209" s="3">
        <v>45583</v>
      </c>
      <c r="B209" s="13">
        <v>7.4297947361793432E-3</v>
      </c>
    </row>
    <row r="210" spans="1:2" ht="13" x14ac:dyDescent="0.3">
      <c r="A210" s="3">
        <v>45601</v>
      </c>
      <c r="B210" s="13">
        <v>7.7424112080617955E-3</v>
      </c>
    </row>
    <row r="211" spans="1:2" ht="13" x14ac:dyDescent="0.3">
      <c r="A211" s="3">
        <v>45496</v>
      </c>
      <c r="B211" s="13">
        <v>7.8061911170929634E-3</v>
      </c>
    </row>
    <row r="212" spans="1:2" ht="13" x14ac:dyDescent="0.3">
      <c r="A212" s="3">
        <v>45485</v>
      </c>
      <c r="B212" s="13">
        <v>7.9365079365078667E-3</v>
      </c>
    </row>
    <row r="213" spans="1:2" ht="13" x14ac:dyDescent="0.3">
      <c r="A213" s="3">
        <v>45875</v>
      </c>
      <c r="B213" s="13">
        <v>7.9890880748247021E-3</v>
      </c>
    </row>
    <row r="214" spans="1:2" ht="13" x14ac:dyDescent="0.3">
      <c r="A214" s="3">
        <v>45579</v>
      </c>
      <c r="B214" s="13">
        <v>8.095605242868122E-3</v>
      </c>
    </row>
    <row r="215" spans="1:2" ht="13" x14ac:dyDescent="0.3">
      <c r="A215" s="3">
        <v>45855</v>
      </c>
      <c r="B215" s="13">
        <v>8.2906857727739307E-3</v>
      </c>
    </row>
    <row r="216" spans="1:2" ht="13" x14ac:dyDescent="0.3">
      <c r="A216" s="3">
        <v>45644</v>
      </c>
      <c r="B216" s="13">
        <v>8.6641665589034227E-3</v>
      </c>
    </row>
    <row r="217" spans="1:2" ht="13" x14ac:dyDescent="0.3">
      <c r="A217" s="3">
        <v>45600</v>
      </c>
      <c r="B217" s="13">
        <v>8.6773273831660201E-3</v>
      </c>
    </row>
    <row r="218" spans="1:2" ht="13" x14ac:dyDescent="0.3">
      <c r="A218" s="3">
        <v>45786</v>
      </c>
      <c r="B218" s="13">
        <v>8.7272727272726894E-3</v>
      </c>
    </row>
    <row r="219" spans="1:2" ht="13" x14ac:dyDescent="0.3">
      <c r="A219" s="3">
        <v>45840</v>
      </c>
      <c r="B219" s="13">
        <v>8.8751289989680397E-3</v>
      </c>
    </row>
    <row r="220" spans="1:2" ht="13" x14ac:dyDescent="0.3">
      <c r="A220" s="3">
        <v>45554</v>
      </c>
      <c r="B220" s="13">
        <v>9.023354564755906E-3</v>
      </c>
    </row>
    <row r="221" spans="1:2" ht="13" x14ac:dyDescent="0.3">
      <c r="A221" s="3">
        <v>45763</v>
      </c>
      <c r="B221" s="13">
        <v>9.2975206611569695E-3</v>
      </c>
    </row>
    <row r="222" spans="1:2" ht="13" x14ac:dyDescent="0.3">
      <c r="A222" s="3">
        <v>45637</v>
      </c>
      <c r="B222" s="13">
        <v>9.4253174499280088E-3</v>
      </c>
    </row>
    <row r="223" spans="1:2" ht="13" x14ac:dyDescent="0.3">
      <c r="A223" s="3">
        <v>45862</v>
      </c>
      <c r="B223" s="13">
        <v>9.565563969709057E-3</v>
      </c>
    </row>
    <row r="224" spans="1:2" ht="13" x14ac:dyDescent="0.3">
      <c r="A224" s="3">
        <v>45534</v>
      </c>
      <c r="B224" s="13">
        <v>9.6553573823253414E-3</v>
      </c>
    </row>
    <row r="225" spans="1:2" ht="13" x14ac:dyDescent="0.3">
      <c r="A225" s="3">
        <v>45782</v>
      </c>
      <c r="B225" s="13">
        <v>9.7802082237879867E-3</v>
      </c>
    </row>
    <row r="226" spans="1:2" ht="13" x14ac:dyDescent="0.3">
      <c r="A226" s="3">
        <v>45540</v>
      </c>
      <c r="B226" s="13">
        <v>9.9623047926763394E-3</v>
      </c>
    </row>
    <row r="227" spans="1:2" ht="13" x14ac:dyDescent="0.3">
      <c r="A227" s="3">
        <v>45531</v>
      </c>
      <c r="B227" s="13">
        <v>1.0101010101010201E-2</v>
      </c>
    </row>
    <row r="228" spans="1:2" ht="13" x14ac:dyDescent="0.3">
      <c r="A228" s="3">
        <v>45547</v>
      </c>
      <c r="B228" s="13">
        <v>1.0418076038425105E-2</v>
      </c>
    </row>
    <row r="229" spans="1:2" ht="13" x14ac:dyDescent="0.3">
      <c r="A229" s="3">
        <v>45572</v>
      </c>
      <c r="B229" s="13">
        <v>1.0495549355652948E-2</v>
      </c>
    </row>
    <row r="230" spans="1:2" ht="13" x14ac:dyDescent="0.3">
      <c r="A230" s="3">
        <v>45576</v>
      </c>
      <c r="B230" s="13">
        <v>1.0649350649350629E-2</v>
      </c>
    </row>
    <row r="231" spans="1:2" ht="13" x14ac:dyDescent="0.3">
      <c r="A231" s="3">
        <v>45575</v>
      </c>
      <c r="B231" s="13">
        <v>1.1029411764705951E-2</v>
      </c>
    </row>
    <row r="232" spans="1:2" ht="13" x14ac:dyDescent="0.3">
      <c r="A232" s="3">
        <v>45674</v>
      </c>
      <c r="B232" s="13">
        <v>1.1101622544833609E-2</v>
      </c>
    </row>
    <row r="233" spans="1:2" ht="13" x14ac:dyDescent="0.3">
      <c r="A233" s="3">
        <v>45653</v>
      </c>
      <c r="B233" s="13">
        <v>1.1780104712041982E-2</v>
      </c>
    </row>
    <row r="234" spans="1:2" ht="13" x14ac:dyDescent="0.3">
      <c r="A234" s="3">
        <v>45594</v>
      </c>
      <c r="B234" s="13">
        <v>1.1842607920539918E-2</v>
      </c>
    </row>
    <row r="235" spans="1:2" ht="13" x14ac:dyDescent="0.3">
      <c r="A235" s="3">
        <v>45748</v>
      </c>
      <c r="B235" s="13">
        <v>1.2040557667934175E-2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45797</v>
      </c>
      <c r="B237" s="13">
        <v>1.275457724748E-2</v>
      </c>
    </row>
    <row r="238" spans="1:2" ht="13" x14ac:dyDescent="0.3">
      <c r="A238" s="3">
        <v>45638</v>
      </c>
      <c r="B238" s="13">
        <v>1.2838801711840138E-2</v>
      </c>
    </row>
    <row r="239" spans="1:2" ht="13" x14ac:dyDescent="0.3">
      <c r="A239" s="3">
        <v>45582</v>
      </c>
      <c r="B239" s="13">
        <v>1.2882653061224488E-2</v>
      </c>
    </row>
    <row r="240" spans="1:2" ht="13" x14ac:dyDescent="0.3">
      <c r="A240" s="3">
        <v>45593</v>
      </c>
      <c r="B240" s="13">
        <v>1.3028895768833848E-2</v>
      </c>
    </row>
    <row r="241" spans="1:2" ht="13" x14ac:dyDescent="0.3">
      <c r="A241" s="3">
        <v>45828</v>
      </c>
      <c r="B241" s="13">
        <v>1.3052631578947427E-2</v>
      </c>
    </row>
    <row r="242" spans="1:2" ht="13" x14ac:dyDescent="0.3">
      <c r="A242" s="3">
        <v>45776</v>
      </c>
      <c r="B242" s="13">
        <v>1.3319126265316995E-2</v>
      </c>
    </row>
    <row r="243" spans="1:2" ht="13" x14ac:dyDescent="0.3">
      <c r="A243" s="3">
        <v>45686</v>
      </c>
      <c r="B243" s="13">
        <v>1.3352408202193623E-2</v>
      </c>
    </row>
    <row r="244" spans="1:2" ht="13" x14ac:dyDescent="0.3">
      <c r="A244" s="3">
        <v>45630</v>
      </c>
      <c r="B244" s="13">
        <v>1.3581420616596448E-2</v>
      </c>
    </row>
    <row r="245" spans="1:2" ht="13" x14ac:dyDescent="0.3">
      <c r="A245" s="3">
        <v>45629</v>
      </c>
      <c r="B245" s="13">
        <v>1.3628854625550687E-2</v>
      </c>
    </row>
    <row r="246" spans="1:2" ht="13" x14ac:dyDescent="0.3">
      <c r="A246" s="3">
        <v>45769</v>
      </c>
      <c r="B246" s="13">
        <v>1.3880922335665785E-2</v>
      </c>
    </row>
    <row r="247" spans="1:2" ht="13" x14ac:dyDescent="0.3">
      <c r="A247" s="3">
        <v>45791</v>
      </c>
      <c r="B247" s="13">
        <v>1.4019647973802748E-2</v>
      </c>
    </row>
    <row r="248" spans="1:2" ht="13" x14ac:dyDescent="0.3">
      <c r="A248" s="3">
        <v>45835</v>
      </c>
      <c r="B248" s="13">
        <v>1.4031805425631408E-2</v>
      </c>
    </row>
    <row r="249" spans="1:2" ht="13" x14ac:dyDescent="0.3">
      <c r="A249" s="3">
        <v>45845</v>
      </c>
      <c r="B249" s="13">
        <v>1.4482333607230896E-2</v>
      </c>
    </row>
    <row r="250" spans="1:2" ht="13" x14ac:dyDescent="0.3">
      <c r="A250" s="3">
        <v>45883</v>
      </c>
      <c r="B250" s="13">
        <v>1.4548802946593118E-2</v>
      </c>
    </row>
    <row r="251" spans="1:2" ht="13" x14ac:dyDescent="0.3">
      <c r="A251" s="3">
        <v>45814</v>
      </c>
      <c r="B251" s="13">
        <v>1.4551333872271458E-2</v>
      </c>
    </row>
    <row r="252" spans="1:2" ht="13" x14ac:dyDescent="0.3">
      <c r="A252" s="3">
        <v>45665</v>
      </c>
      <c r="B252" s="13">
        <v>1.457427767834312E-2</v>
      </c>
    </row>
    <row r="253" spans="1:2" ht="13" x14ac:dyDescent="0.3">
      <c r="A253" s="3">
        <v>45877</v>
      </c>
      <c r="B253" s="13">
        <v>1.4834537847090204E-2</v>
      </c>
    </row>
    <row r="254" spans="1:2" ht="13" x14ac:dyDescent="0.3">
      <c r="A254" s="3">
        <v>45719</v>
      </c>
      <c r="B254" s="13">
        <v>1.5212338897105444E-2</v>
      </c>
    </row>
    <row r="255" spans="1:2" ht="13" x14ac:dyDescent="0.3">
      <c r="A255" s="3">
        <v>45527</v>
      </c>
      <c r="B255" s="13">
        <v>1.5323025952512516E-2</v>
      </c>
    </row>
    <row r="256" spans="1:2" ht="13" x14ac:dyDescent="0.3">
      <c r="A256" s="3">
        <v>45779</v>
      </c>
      <c r="B256" s="13">
        <v>1.5484835540367317E-2</v>
      </c>
    </row>
    <row r="257" spans="1:2" ht="13" x14ac:dyDescent="0.3">
      <c r="A257" s="3">
        <v>45705</v>
      </c>
      <c r="B257" s="13">
        <v>1.6259238203524807E-2</v>
      </c>
    </row>
    <row r="258" spans="1:2" ht="13" x14ac:dyDescent="0.3">
      <c r="A258" s="3">
        <v>45882</v>
      </c>
      <c r="B258" s="13">
        <v>1.6282987085906746E-2</v>
      </c>
    </row>
    <row r="259" spans="1:2" ht="13" x14ac:dyDescent="0.3">
      <c r="A259" s="3">
        <v>45813</v>
      </c>
      <c r="B259" s="13">
        <v>1.6329464927595839E-2</v>
      </c>
    </row>
    <row r="260" spans="1:2" ht="13" x14ac:dyDescent="0.3">
      <c r="A260" s="3">
        <v>45544</v>
      </c>
      <c r="B260" s="13">
        <v>1.6364380199099974E-2</v>
      </c>
    </row>
    <row r="261" spans="1:2" ht="13" x14ac:dyDescent="0.3">
      <c r="A261" s="3">
        <v>45876</v>
      </c>
      <c r="B261" s="13">
        <v>1.6431471099941999E-2</v>
      </c>
    </row>
    <row r="262" spans="1:2" ht="13" x14ac:dyDescent="0.3">
      <c r="A262" s="3">
        <v>45607</v>
      </c>
      <c r="B262" s="13">
        <v>1.6555859731456103E-2</v>
      </c>
    </row>
    <row r="263" spans="1:2" ht="13" x14ac:dyDescent="0.3">
      <c r="A263" s="3">
        <v>45728</v>
      </c>
      <c r="B263" s="13">
        <v>1.7061207080400952E-2</v>
      </c>
    </row>
    <row r="264" spans="1:2" ht="13" x14ac:dyDescent="0.3">
      <c r="A264" s="3">
        <v>45803</v>
      </c>
      <c r="B264" s="13">
        <v>1.7150673400673427E-2</v>
      </c>
    </row>
    <row r="265" spans="1:2" ht="13" x14ac:dyDescent="0.3">
      <c r="A265" s="3">
        <v>45730</v>
      </c>
      <c r="B265" s="13">
        <v>1.7270608179699116E-2</v>
      </c>
    </row>
    <row r="266" spans="1:2" ht="13" x14ac:dyDescent="0.3">
      <c r="A266" s="3">
        <v>45713</v>
      </c>
      <c r="B266" s="13">
        <v>1.8199867637326179E-2</v>
      </c>
    </row>
    <row r="267" spans="1:2" ht="13" x14ac:dyDescent="0.3">
      <c r="A267" s="3">
        <v>45699</v>
      </c>
      <c r="B267" s="13">
        <v>1.8541978578832153E-2</v>
      </c>
    </row>
    <row r="268" spans="1:2" ht="13" x14ac:dyDescent="0.3">
      <c r="A268" s="3">
        <v>45706</v>
      </c>
      <c r="B268" s="13">
        <v>1.8796151264264854E-2</v>
      </c>
    </row>
    <row r="269" spans="1:2" ht="13" x14ac:dyDescent="0.3">
      <c r="A269" s="3">
        <v>45495</v>
      </c>
      <c r="B269" s="13">
        <v>1.9204389574759902E-2</v>
      </c>
    </row>
    <row r="270" spans="1:2" ht="13" x14ac:dyDescent="0.3">
      <c r="A270" s="3">
        <v>45692</v>
      </c>
      <c r="B270" s="13">
        <v>1.9297614766870381E-2</v>
      </c>
    </row>
    <row r="271" spans="1:2" ht="13" x14ac:dyDescent="0.3">
      <c r="A271" s="3">
        <v>45861</v>
      </c>
      <c r="B271" s="13">
        <v>1.9504266558309648E-2</v>
      </c>
    </row>
    <row r="272" spans="1:2" ht="13" x14ac:dyDescent="0.3">
      <c r="A272" s="3">
        <v>45680</v>
      </c>
      <c r="B272" s="13">
        <v>1.9646125686394091E-2</v>
      </c>
    </row>
    <row r="273" spans="1:2" ht="13" x14ac:dyDescent="0.3">
      <c r="A273" s="3">
        <v>45663</v>
      </c>
      <c r="B273" s="13">
        <v>2.0914523252792878E-2</v>
      </c>
    </row>
    <row r="274" spans="1:2" ht="13" x14ac:dyDescent="0.3">
      <c r="A274" s="3">
        <v>45569</v>
      </c>
      <c r="B274" s="13">
        <v>2.1025501899077623E-2</v>
      </c>
    </row>
    <row r="275" spans="1:2" ht="13" x14ac:dyDescent="0.3">
      <c r="A275" s="3">
        <v>45888</v>
      </c>
      <c r="B275" s="13">
        <v>2.1133175441792777E-2</v>
      </c>
    </row>
    <row r="276" spans="1:2" ht="13" x14ac:dyDescent="0.3">
      <c r="A276" s="3">
        <v>45610</v>
      </c>
      <c r="B276" s="13">
        <v>2.14491237248234E-2</v>
      </c>
    </row>
    <row r="277" spans="1:2" ht="13" x14ac:dyDescent="0.3">
      <c r="A277" s="3">
        <v>45741</v>
      </c>
      <c r="B277" s="13">
        <v>2.2033722975069926E-2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45734</v>
      </c>
      <c r="B279" s="13">
        <v>2.2567287784679087E-2</v>
      </c>
    </row>
    <row r="280" spans="1:2" ht="13" x14ac:dyDescent="0.3">
      <c r="A280" s="3">
        <v>45631</v>
      </c>
      <c r="B280" s="13">
        <v>2.2645048907945813E-2</v>
      </c>
    </row>
    <row r="281" spans="1:2" ht="13" x14ac:dyDescent="0.3">
      <c r="A281" s="3">
        <v>45824</v>
      </c>
      <c r="B281" s="13">
        <v>2.3545275386370742E-2</v>
      </c>
    </row>
    <row r="282" spans="1:2" ht="13" x14ac:dyDescent="0.3">
      <c r="A282" s="3">
        <v>45832</v>
      </c>
      <c r="B282" s="13">
        <v>2.3556630560521631E-2</v>
      </c>
    </row>
    <row r="283" spans="1:2" ht="13" x14ac:dyDescent="0.3">
      <c r="A283" s="3">
        <v>45772</v>
      </c>
      <c r="B283" s="13">
        <v>2.3587493143170581E-2</v>
      </c>
    </row>
    <row r="284" spans="1:2" ht="13" x14ac:dyDescent="0.3">
      <c r="A284" s="3">
        <v>45755</v>
      </c>
      <c r="B284" s="13">
        <v>2.4358974358974411E-2</v>
      </c>
    </row>
    <row r="285" spans="1:2" ht="13" x14ac:dyDescent="0.3">
      <c r="A285" s="3">
        <v>45597</v>
      </c>
      <c r="B285" s="13">
        <v>2.4511049022098108E-2</v>
      </c>
    </row>
    <row r="286" spans="1:2" ht="13" x14ac:dyDescent="0.3">
      <c r="A286" s="3">
        <v>45561</v>
      </c>
      <c r="B286" s="13">
        <v>2.6075446724023836E-2</v>
      </c>
    </row>
    <row r="287" spans="1:2" ht="13" x14ac:dyDescent="0.3">
      <c r="A287" s="3">
        <v>45761</v>
      </c>
      <c r="B287" s="13">
        <v>2.6303030303030366E-2</v>
      </c>
    </row>
    <row r="288" spans="1:2" ht="13" x14ac:dyDescent="0.3">
      <c r="A288" s="3">
        <v>45847</v>
      </c>
      <c r="B288" s="13">
        <v>2.6326447954637486E-2</v>
      </c>
    </row>
    <row r="289" spans="1:2" ht="13" x14ac:dyDescent="0.3">
      <c r="A289" s="3">
        <v>45511</v>
      </c>
      <c r="B289" s="13">
        <v>2.7662105889351567E-2</v>
      </c>
    </row>
    <row r="290" spans="1:2" ht="13" x14ac:dyDescent="0.3">
      <c r="A290" s="3">
        <v>45671</v>
      </c>
      <c r="B290" s="13">
        <v>2.7770764958343821E-2</v>
      </c>
    </row>
    <row r="291" spans="1:2" ht="13" x14ac:dyDescent="0.3">
      <c r="A291" s="3">
        <v>45770</v>
      </c>
      <c r="B291" s="13">
        <v>2.7947499434261336E-2</v>
      </c>
    </row>
    <row r="292" spans="1:2" ht="13" x14ac:dyDescent="0.3">
      <c r="A292" s="3">
        <v>45762</v>
      </c>
      <c r="B292" s="13">
        <v>2.8935868666587837E-2</v>
      </c>
    </row>
    <row r="293" spans="1:2" ht="13" x14ac:dyDescent="0.3">
      <c r="A293" s="3">
        <v>45694</v>
      </c>
      <c r="B293" s="13">
        <v>2.9836609045702189E-2</v>
      </c>
    </row>
    <row r="294" spans="1:2" ht="13" x14ac:dyDescent="0.3">
      <c r="A294" s="3">
        <v>45785</v>
      </c>
      <c r="B294" s="13">
        <v>3.084502516868376E-2</v>
      </c>
    </row>
    <row r="295" spans="1:2" ht="13" x14ac:dyDescent="0.3">
      <c r="A295" s="3">
        <v>45520</v>
      </c>
      <c r="B295" s="13">
        <v>3.0954428202923503E-2</v>
      </c>
    </row>
    <row r="296" spans="1:2" ht="13" x14ac:dyDescent="0.3">
      <c r="A296" s="3">
        <v>45873</v>
      </c>
      <c r="B296" s="13">
        <v>3.2399999999999984E-2</v>
      </c>
    </row>
    <row r="297" spans="1:2" ht="13" x14ac:dyDescent="0.3">
      <c r="A297" s="3">
        <v>45714</v>
      </c>
      <c r="B297" s="13">
        <v>3.3365832520853629E-2</v>
      </c>
    </row>
    <row r="298" spans="1:2" ht="13" x14ac:dyDescent="0.3">
      <c r="A298" s="3">
        <v>45503</v>
      </c>
      <c r="B298" s="13">
        <v>3.5446489434219464E-2</v>
      </c>
    </row>
    <row r="299" spans="1:2" ht="13" x14ac:dyDescent="0.3">
      <c r="A299" s="3">
        <v>45721</v>
      </c>
      <c r="B299" s="13">
        <v>3.6667738822772654E-2</v>
      </c>
    </row>
    <row r="300" spans="1:2" ht="13" x14ac:dyDescent="0.3">
      <c r="A300" s="3">
        <v>45868</v>
      </c>
      <c r="B300" s="13">
        <v>4.3863024240092294E-2</v>
      </c>
    </row>
    <row r="301" spans="1:2" ht="13" x14ac:dyDescent="0.3">
      <c r="A301" s="3">
        <v>45757</v>
      </c>
      <c r="B301" s="13">
        <v>5.7716918351676541E-2</v>
      </c>
    </row>
  </sheetData>
  <autoFilter ref="A1:B1" xr:uid="{5DCF80B9-0681-4C37-960F-E4FA853B7047}">
    <sortState xmlns:xlrd2="http://schemas.microsoft.com/office/spreadsheetml/2017/richdata2" ref="A2:B301">
      <sortCondition ref="B1"/>
    </sortState>
  </autoFilter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0EA7-C824-4940-8DAD-5BDCDE0FEC34}">
  <sheetPr codeName="Foglio6"/>
  <dimension ref="A1:F18"/>
  <sheetViews>
    <sheetView zoomScale="150" zoomScaleNormal="150" workbookViewId="0">
      <selection activeCell="B5" sqref="B5"/>
    </sheetView>
  </sheetViews>
  <sheetFormatPr defaultColWidth="9.1796875" defaultRowHeight="12.5" x14ac:dyDescent="0.25"/>
  <cols>
    <col min="1" max="1" width="13.1796875" style="49" customWidth="1"/>
    <col min="2" max="2" width="30.26953125" style="49" customWidth="1"/>
    <col min="3" max="3" width="23.1796875" style="49" customWidth="1"/>
    <col min="4" max="4" width="17.1796875" style="49" bestFit="1" customWidth="1"/>
    <col min="5" max="5" width="12.54296875" style="49" bestFit="1" customWidth="1"/>
    <col min="6" max="6" width="19.453125" style="49" bestFit="1" customWidth="1"/>
    <col min="7" max="16384" width="9.1796875" style="49"/>
  </cols>
  <sheetData>
    <row r="1" spans="1:6" ht="13" x14ac:dyDescent="0.3">
      <c r="A1" s="47" t="s">
        <v>32</v>
      </c>
      <c r="B1" s="48" t="s">
        <v>33</v>
      </c>
    </row>
    <row r="2" spans="1:6" x14ac:dyDescent="0.25">
      <c r="A2" s="50" t="s">
        <v>34</v>
      </c>
      <c r="B2" s="51">
        <v>1.0000000000000001E-5</v>
      </c>
      <c r="C2" s="49" t="s">
        <v>35</v>
      </c>
    </row>
    <row r="3" spans="1:6" ht="13" x14ac:dyDescent="0.3">
      <c r="A3" s="50" t="s">
        <v>36</v>
      </c>
      <c r="B3" s="52">
        <v>2.0000000000000001E-4</v>
      </c>
      <c r="D3" s="53" t="s">
        <v>22</v>
      </c>
      <c r="E3" s="53" t="s">
        <v>37</v>
      </c>
      <c r="F3" s="53" t="s">
        <v>24</v>
      </c>
    </row>
    <row r="4" spans="1:6" ht="15.5" x14ac:dyDescent="0.35">
      <c r="A4" s="50" t="s">
        <v>38</v>
      </c>
      <c r="B4" s="52">
        <v>2.9999999999999997E-4</v>
      </c>
      <c r="D4" s="54" t="s">
        <v>44</v>
      </c>
      <c r="E4" s="55">
        <f>IF(D4="","",SUMIF(A2:A18,D4,B2:B18))</f>
        <v>1.1999999999999999E-3</v>
      </c>
      <c r="F4" s="56">
        <f>IF(E4="","",1-E4)</f>
        <v>0.99880000000000002</v>
      </c>
    </row>
    <row r="5" spans="1:6" x14ac:dyDescent="0.25">
      <c r="A5" s="50" t="s">
        <v>40</v>
      </c>
      <c r="B5" s="51">
        <v>3.5E-4</v>
      </c>
    </row>
    <row r="6" spans="1:6" x14ac:dyDescent="0.25">
      <c r="A6" s="50" t="s">
        <v>41</v>
      </c>
      <c r="B6" s="52">
        <v>5.0000000000000001E-4</v>
      </c>
    </row>
    <row r="7" spans="1:6" x14ac:dyDescent="0.25">
      <c r="A7" s="50" t="s">
        <v>42</v>
      </c>
      <c r="B7" s="52">
        <v>5.9999999999999995E-4</v>
      </c>
    </row>
    <row r="8" spans="1:6" x14ac:dyDescent="0.25">
      <c r="A8" s="50" t="s">
        <v>43</v>
      </c>
      <c r="B8" s="52">
        <v>8.9999999999999998E-4</v>
      </c>
    </row>
    <row r="9" spans="1:6" x14ac:dyDescent="0.25">
      <c r="A9" s="50" t="s">
        <v>44</v>
      </c>
      <c r="B9" s="52">
        <v>1.1999999999999999E-3</v>
      </c>
      <c r="D9" s="59"/>
    </row>
    <row r="10" spans="1:6" x14ac:dyDescent="0.25">
      <c r="A10" s="50" t="s">
        <v>45</v>
      </c>
      <c r="B10" s="52">
        <v>1.6999999999999999E-3</v>
      </c>
    </row>
    <row r="11" spans="1:6" x14ac:dyDescent="0.25">
      <c r="A11" s="50" t="s">
        <v>39</v>
      </c>
      <c r="B11" s="52">
        <v>5.3E-3</v>
      </c>
    </row>
    <row r="12" spans="1:6" x14ac:dyDescent="0.25">
      <c r="A12" s="50" t="s">
        <v>46</v>
      </c>
      <c r="B12" s="52">
        <v>6.0000000000000001E-3</v>
      </c>
    </row>
    <row r="13" spans="1:6" x14ac:dyDescent="0.25">
      <c r="A13" s="50" t="s">
        <v>47</v>
      </c>
      <c r="B13" s="52">
        <v>1.2E-2</v>
      </c>
    </row>
    <row r="14" spans="1:6" x14ac:dyDescent="0.25">
      <c r="A14" s="50" t="s">
        <v>48</v>
      </c>
      <c r="B14" s="52">
        <v>1.9E-2</v>
      </c>
    </row>
    <row r="15" spans="1:6" x14ac:dyDescent="0.25">
      <c r="A15" s="50" t="s">
        <v>49</v>
      </c>
      <c r="B15" s="52">
        <v>3.1E-2</v>
      </c>
    </row>
    <row r="16" spans="1:6" x14ac:dyDescent="0.25">
      <c r="A16" s="50" t="s">
        <v>50</v>
      </c>
      <c r="B16" s="52">
        <v>5.0999999999999997E-2</v>
      </c>
    </row>
    <row r="17" spans="1:2" x14ac:dyDescent="0.25">
      <c r="A17" s="50" t="s">
        <v>51</v>
      </c>
      <c r="B17" s="52">
        <v>0.10100000000000001</v>
      </c>
    </row>
    <row r="18" spans="1:2" x14ac:dyDescent="0.25">
      <c r="A18" s="50" t="s">
        <v>52</v>
      </c>
      <c r="B18" s="52">
        <v>0.21099999999999999</v>
      </c>
    </row>
  </sheetData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6AF0-AB7C-40FA-B7EB-EC1A43EC779F}">
  <sheetPr codeName="Foglio7"/>
  <dimension ref="A1:I301"/>
  <sheetViews>
    <sheetView zoomScale="164" zoomScaleNormal="164" workbookViewId="0">
      <selection activeCell="F3" sqref="F3:G3"/>
    </sheetView>
  </sheetViews>
  <sheetFormatPr defaultRowHeight="12.5" x14ac:dyDescent="0.25"/>
  <cols>
    <col min="1" max="1" width="10.54296875" bestFit="1" customWidth="1"/>
    <col min="2" max="2" width="9.453125" bestFit="1" customWidth="1"/>
    <col min="3" max="4" width="11.26953125" customWidth="1"/>
    <col min="5" max="5" width="3.453125" customWidth="1"/>
    <col min="6" max="6" width="16.7265625" customWidth="1"/>
    <col min="7" max="7" width="14" bestFit="1" customWidth="1"/>
    <col min="8" max="9" width="13" bestFit="1" customWidth="1"/>
  </cols>
  <sheetData>
    <row r="1" spans="1:9" ht="13" x14ac:dyDescent="0.3">
      <c r="A1" s="2" t="s">
        <v>0</v>
      </c>
      <c r="B1" s="2" t="s">
        <v>384</v>
      </c>
      <c r="C1" s="2" t="s">
        <v>388</v>
      </c>
      <c r="D1" s="115" t="s">
        <v>389</v>
      </c>
      <c r="F1" s="20" t="s">
        <v>17</v>
      </c>
      <c r="G1" s="21">
        <f>'Capital Allocation'!C11</f>
        <v>43412.157106222963</v>
      </c>
      <c r="H1" s="115" t="s">
        <v>384</v>
      </c>
      <c r="I1" s="115" t="s">
        <v>388</v>
      </c>
    </row>
    <row r="2" spans="1:9" ht="13" x14ac:dyDescent="0.3">
      <c r="A2" s="3">
        <v>45750</v>
      </c>
      <c r="B2" s="13">
        <v>-6.9646026939542638E-2</v>
      </c>
      <c r="C2" s="13">
        <v>-3.9357845675815614E-2</v>
      </c>
      <c r="D2" s="117">
        <f t="shared" ref="D2:D65" si="0">$H$3*B2+$I$3*C2</f>
        <v>-5.7530754434051826E-2</v>
      </c>
      <c r="F2" s="20" t="s">
        <v>18</v>
      </c>
      <c r="G2" s="21">
        <f>H2+I2</f>
        <v>1000000</v>
      </c>
      <c r="H2" s="116">
        <v>600000</v>
      </c>
      <c r="I2" s="116">
        <v>400000</v>
      </c>
    </row>
    <row r="3" spans="1:9" ht="13" x14ac:dyDescent="0.3">
      <c r="A3" s="3">
        <v>45751</v>
      </c>
      <c r="B3" s="13">
        <v>-7.3063973063973039E-2</v>
      </c>
      <c r="C3" s="13">
        <v>-2.6954177897574125E-2</v>
      </c>
      <c r="D3" s="117">
        <f t="shared" si="0"/>
        <v>-5.4620054997413472E-2</v>
      </c>
      <c r="E3" s="57"/>
      <c r="F3" s="22" t="s">
        <v>19</v>
      </c>
      <c r="G3" s="196">
        <f>G2*ABS(D5)</f>
        <v>40384.267718760122</v>
      </c>
      <c r="H3" s="118">
        <f>H2/$G$2</f>
        <v>0.6</v>
      </c>
      <c r="I3" s="118">
        <f>I2/$G$2</f>
        <v>0.4</v>
      </c>
    </row>
    <row r="4" spans="1:9" ht="13" x14ac:dyDescent="0.3">
      <c r="A4" s="3">
        <v>45870</v>
      </c>
      <c r="B4" s="13">
        <v>-5.5712936732766748E-2</v>
      </c>
      <c r="C4" s="13">
        <v>-3.8947368421052661E-2</v>
      </c>
      <c r="D4" s="117">
        <f t="shared" si="0"/>
        <v>-4.9006709408081113E-2</v>
      </c>
    </row>
    <row r="5" spans="1:9" ht="13" x14ac:dyDescent="0.3">
      <c r="A5" s="3">
        <v>45720</v>
      </c>
      <c r="B5" s="13">
        <v>-2.9448491155046774E-2</v>
      </c>
      <c r="C5" s="13">
        <v>-5.6787932564330131E-2</v>
      </c>
      <c r="D5" s="195">
        <f t="shared" si="0"/>
        <v>-4.0384267718760122E-2</v>
      </c>
      <c r="E5" s="24"/>
      <c r="F5" s="24"/>
      <c r="G5" s="24"/>
    </row>
    <row r="6" spans="1:9" ht="13" x14ac:dyDescent="0.3">
      <c r="A6" s="3">
        <v>45602</v>
      </c>
      <c r="B6" s="13">
        <v>-3.1219512195121875E-2</v>
      </c>
      <c r="C6" s="13">
        <v>-5.3816584294343675E-2</v>
      </c>
      <c r="D6" s="117">
        <f t="shared" si="0"/>
        <v>-4.0258341034810595E-2</v>
      </c>
      <c r="F6" s="24"/>
      <c r="G6" s="24"/>
    </row>
    <row r="7" spans="1:9" ht="13" x14ac:dyDescent="0.3">
      <c r="A7" s="3">
        <v>45505</v>
      </c>
      <c r="B7" s="13">
        <v>-3.919477403012938E-2</v>
      </c>
      <c r="C7" s="13">
        <v>-2.8440366972477014E-2</v>
      </c>
      <c r="D7" s="117">
        <f t="shared" si="0"/>
        <v>-3.4893011207068433E-2</v>
      </c>
      <c r="F7" s="197"/>
      <c r="G7" s="24"/>
    </row>
    <row r="8" spans="1:9" ht="13" x14ac:dyDescent="0.3">
      <c r="A8" s="3">
        <v>45754</v>
      </c>
      <c r="B8" s="13">
        <v>-5.557573556120602E-2</v>
      </c>
      <c r="C8" s="13">
        <v>-3.3240997229916584E-3</v>
      </c>
      <c r="D8" s="117">
        <f t="shared" si="0"/>
        <v>-3.4675081225920272E-2</v>
      </c>
      <c r="E8" s="24"/>
      <c r="F8" s="24"/>
      <c r="G8" s="24"/>
    </row>
    <row r="9" spans="1:9" ht="13" x14ac:dyDescent="0.3">
      <c r="A9" s="3">
        <v>45541</v>
      </c>
      <c r="B9" s="13">
        <v>-2.2527326046387578E-2</v>
      </c>
      <c r="C9" s="13">
        <v>-5.2246093750000083E-2</v>
      </c>
      <c r="D9" s="117">
        <f t="shared" si="0"/>
        <v>-3.4414833127832584E-2</v>
      </c>
      <c r="F9" s="24"/>
      <c r="G9" s="24"/>
    </row>
    <row r="10" spans="1:9" ht="13" x14ac:dyDescent="0.3">
      <c r="A10" s="3">
        <v>45736</v>
      </c>
      <c r="B10" s="13">
        <v>-2.9102667744543273E-2</v>
      </c>
      <c r="C10" s="13">
        <v>-3.9377289377289348E-2</v>
      </c>
      <c r="D10" s="117">
        <f t="shared" si="0"/>
        <v>-3.3212516397641702E-2</v>
      </c>
      <c r="F10" s="24"/>
      <c r="G10" s="24"/>
    </row>
    <row r="11" spans="1:9" ht="13" x14ac:dyDescent="0.3">
      <c r="A11" s="3">
        <v>45800</v>
      </c>
      <c r="B11" s="13">
        <v>-3.4930950446791342E-2</v>
      </c>
      <c r="C11" s="13">
        <v>-2.9828109201213374E-2</v>
      </c>
      <c r="D11" s="117">
        <f t="shared" si="0"/>
        <v>-3.2889813948560151E-2</v>
      </c>
      <c r="F11" s="24"/>
      <c r="G11" s="24"/>
    </row>
    <row r="12" spans="1:9" ht="13" x14ac:dyDescent="0.3">
      <c r="A12" s="3">
        <v>45506</v>
      </c>
      <c r="B12" s="13">
        <v>-4.4123768558346002E-2</v>
      </c>
      <c r="C12" s="13">
        <v>-1.5108593012275812E-2</v>
      </c>
      <c r="D12" s="117">
        <f t="shared" si="0"/>
        <v>-3.2517698339917925E-2</v>
      </c>
    </row>
    <row r="13" spans="1:9" ht="13" x14ac:dyDescent="0.3">
      <c r="A13" s="3">
        <v>45747</v>
      </c>
      <c r="B13" s="13">
        <v>-1.8249688925756964E-2</v>
      </c>
      <c r="C13" s="13">
        <v>-3.8095238095238064E-2</v>
      </c>
      <c r="D13" s="117">
        <f t="shared" si="0"/>
        <v>-2.6187908593549403E-2</v>
      </c>
    </row>
    <row r="14" spans="1:9" ht="13" x14ac:dyDescent="0.3">
      <c r="A14" s="3">
        <v>45796</v>
      </c>
      <c r="B14" s="13">
        <v>-2.3209082688636581E-2</v>
      </c>
      <c r="C14" s="13">
        <v>-2.5096525096525043E-2</v>
      </c>
      <c r="D14" s="117">
        <f t="shared" si="0"/>
        <v>-2.3964059651791964E-2</v>
      </c>
    </row>
    <row r="15" spans="1:9" ht="13" x14ac:dyDescent="0.3">
      <c r="A15" s="3">
        <v>45545</v>
      </c>
      <c r="B15" s="13">
        <v>-1.0063061854286888E-2</v>
      </c>
      <c r="C15" s="13">
        <v>-4.2673521850899801E-2</v>
      </c>
      <c r="D15" s="117">
        <f t="shared" si="0"/>
        <v>-2.3107245852932053E-2</v>
      </c>
    </row>
    <row r="16" spans="1:9" ht="13" x14ac:dyDescent="0.3">
      <c r="A16" s="3">
        <v>45614</v>
      </c>
      <c r="B16" s="13">
        <v>-3.6923076923076954E-2</v>
      </c>
      <c r="C16" s="13">
        <v>-1.7261219792866016E-3</v>
      </c>
      <c r="D16" s="117">
        <f t="shared" si="0"/>
        <v>-2.2844294945560815E-2</v>
      </c>
    </row>
    <row r="17" spans="1:5" ht="13" x14ac:dyDescent="0.3">
      <c r="A17" s="3">
        <v>45825</v>
      </c>
      <c r="B17" s="13">
        <v>-2.6955816781516012E-2</v>
      </c>
      <c r="C17" s="13">
        <v>-1.4325068870523384E-2</v>
      </c>
      <c r="D17" s="117">
        <f t="shared" si="0"/>
        <v>-2.1903517617118961E-2</v>
      </c>
      <c r="E17" s="24"/>
    </row>
    <row r="18" spans="1:5" ht="13" x14ac:dyDescent="0.3">
      <c r="A18" s="3">
        <v>45744</v>
      </c>
      <c r="B18" s="13">
        <v>-1.9320724018710544E-2</v>
      </c>
      <c r="C18" s="13">
        <v>-2.3972602739726054E-2</v>
      </c>
      <c r="D18" s="117">
        <f t="shared" si="0"/>
        <v>-2.118147550711675E-2</v>
      </c>
    </row>
    <row r="19" spans="1:5" ht="13" x14ac:dyDescent="0.3">
      <c r="A19" s="3">
        <v>45566</v>
      </c>
      <c r="B19" s="13">
        <v>-2.6579804560260552E-2</v>
      </c>
      <c r="C19" s="13">
        <v>-9.9700897308075773E-3</v>
      </c>
      <c r="D19" s="117">
        <f t="shared" si="0"/>
        <v>-1.9935918628479363E-2</v>
      </c>
    </row>
    <row r="20" spans="1:5" ht="13" x14ac:dyDescent="0.3">
      <c r="A20" s="3">
        <v>45777</v>
      </c>
      <c r="B20" s="13">
        <v>-1.5352260778128183E-2</v>
      </c>
      <c r="C20" s="13">
        <v>-2.5819265143992139E-2</v>
      </c>
      <c r="D20" s="117">
        <f t="shared" si="0"/>
        <v>-1.9539062524473766E-2</v>
      </c>
    </row>
    <row r="21" spans="1:5" ht="13" x14ac:dyDescent="0.3">
      <c r="A21" s="3">
        <v>45691</v>
      </c>
      <c r="B21" s="13">
        <v>-5.1275936083948559E-3</v>
      </c>
      <c r="C21" s="13">
        <v>-3.8461538461538512E-2</v>
      </c>
      <c r="D21" s="117">
        <f t="shared" si="0"/>
        <v>-1.8461171549652319E-2</v>
      </c>
    </row>
    <row r="22" spans="1:5" ht="13" x14ac:dyDescent="0.3">
      <c r="A22" s="3">
        <v>45896</v>
      </c>
      <c r="B22" s="13">
        <v>-2.5325615050651173E-2</v>
      </c>
      <c r="C22" s="13">
        <v>-7.6555023923444701E-3</v>
      </c>
      <c r="D22" s="117">
        <f t="shared" si="0"/>
        <v>-1.8257569987328491E-2</v>
      </c>
    </row>
    <row r="23" spans="1:5" ht="13" x14ac:dyDescent="0.3">
      <c r="A23" s="3">
        <v>45509</v>
      </c>
      <c r="B23" s="13">
        <v>-9.725649586297019E-3</v>
      </c>
      <c r="C23" s="13">
        <v>-2.7804410354745845E-2</v>
      </c>
      <c r="D23" s="117">
        <f t="shared" si="0"/>
        <v>-1.6957153893676552E-2</v>
      </c>
    </row>
    <row r="24" spans="1:5" ht="13" x14ac:dyDescent="0.3">
      <c r="A24" s="3">
        <v>45622</v>
      </c>
      <c r="B24" s="13">
        <v>-7.3427542255472345E-3</v>
      </c>
      <c r="C24" s="13">
        <v>-3.0250145433391606E-2</v>
      </c>
      <c r="D24" s="117">
        <f t="shared" si="0"/>
        <v>-1.6505710708684986E-2</v>
      </c>
    </row>
    <row r="25" spans="1:5" ht="13" x14ac:dyDescent="0.3">
      <c r="A25" s="3">
        <v>45707</v>
      </c>
      <c r="B25" s="13">
        <v>-9.22468701954751E-3</v>
      </c>
      <c r="C25" s="13">
        <v>-2.6845637583892593E-2</v>
      </c>
      <c r="D25" s="117">
        <f t="shared" si="0"/>
        <v>-1.6273067245285544E-2</v>
      </c>
    </row>
    <row r="26" spans="1:5" ht="13" x14ac:dyDescent="0.3">
      <c r="A26" s="3">
        <v>45742</v>
      </c>
      <c r="B26" s="13">
        <v>-7.6923076923077439E-3</v>
      </c>
      <c r="C26" s="13">
        <v>-2.8571428571428571E-2</v>
      </c>
      <c r="D26" s="117">
        <f t="shared" si="0"/>
        <v>-1.6043956043956073E-2</v>
      </c>
    </row>
    <row r="27" spans="1:5" ht="13" x14ac:dyDescent="0.3">
      <c r="A27" s="3">
        <v>45649</v>
      </c>
      <c r="B27" s="13">
        <v>-3.6515388628065295E-3</v>
      </c>
      <c r="C27" s="13">
        <v>-3.3713974986405749E-2</v>
      </c>
      <c r="D27" s="117">
        <f t="shared" si="0"/>
        <v>-1.5676513312246218E-2</v>
      </c>
    </row>
    <row r="28" spans="1:5" ht="13" x14ac:dyDescent="0.3">
      <c r="A28" s="3">
        <v>45726</v>
      </c>
      <c r="B28" s="13">
        <v>-2.1350495454081075E-2</v>
      </c>
      <c r="C28" s="13">
        <v>-6.2500000000000255E-3</v>
      </c>
      <c r="D28" s="117">
        <f t="shared" si="0"/>
        <v>-1.5310297272448656E-2</v>
      </c>
    </row>
    <row r="29" spans="1:5" ht="13" x14ac:dyDescent="0.3">
      <c r="A29" s="3">
        <v>45608</v>
      </c>
      <c r="B29" s="13">
        <v>-2.4493459861502927E-2</v>
      </c>
      <c r="C29" s="13">
        <v>-1.1422044545973081E-3</v>
      </c>
      <c r="D29" s="117">
        <f t="shared" si="0"/>
        <v>-1.5152957698740678E-2</v>
      </c>
    </row>
    <row r="30" spans="1:5" ht="13" x14ac:dyDescent="0.3">
      <c r="A30" s="3">
        <v>45604</v>
      </c>
      <c r="B30" s="13">
        <v>-5.058365758754825E-3</v>
      </c>
      <c r="C30" s="13">
        <v>-2.9883785279468607E-2</v>
      </c>
      <c r="D30" s="117">
        <f t="shared" si="0"/>
        <v>-1.4988533567040338E-2</v>
      </c>
    </row>
    <row r="31" spans="1:5" ht="13" x14ac:dyDescent="0.3">
      <c r="A31" s="3">
        <v>45827</v>
      </c>
      <c r="B31" s="13">
        <v>-1.4931563666528425E-2</v>
      </c>
      <c r="C31" s="13">
        <v>-1.3912075681691709E-2</v>
      </c>
      <c r="D31" s="117">
        <f t="shared" si="0"/>
        <v>-1.4523768472593738E-2</v>
      </c>
    </row>
    <row r="32" spans="1:5" ht="13" x14ac:dyDescent="0.3">
      <c r="A32" s="3">
        <v>45869</v>
      </c>
      <c r="B32" s="13">
        <v>-2.4143015112421715E-2</v>
      </c>
      <c r="C32" s="13">
        <v>0</v>
      </c>
      <c r="D32" s="117">
        <f t="shared" si="0"/>
        <v>-1.4485809067453028E-2</v>
      </c>
    </row>
    <row r="33" spans="1:4" ht="13" x14ac:dyDescent="0.3">
      <c r="A33" s="3">
        <v>45492</v>
      </c>
      <c r="B33" s="13">
        <v>-6.1349693251533648E-3</v>
      </c>
      <c r="C33" s="13">
        <v>-2.5394045534150662E-2</v>
      </c>
      <c r="D33" s="117">
        <f t="shared" si="0"/>
        <v>-1.3838599808752284E-2</v>
      </c>
    </row>
    <row r="34" spans="1:4" ht="13" x14ac:dyDescent="0.3">
      <c r="A34" s="3">
        <v>45693</v>
      </c>
      <c r="B34" s="13">
        <v>-6.8203198494825763E-3</v>
      </c>
      <c r="C34" s="13">
        <v>-2.4226804123711282E-2</v>
      </c>
      <c r="D34" s="117">
        <f t="shared" si="0"/>
        <v>-1.3782913559174059E-2</v>
      </c>
    </row>
    <row r="35" spans="1:4" ht="13" x14ac:dyDescent="0.3">
      <c r="A35" s="3">
        <v>45818</v>
      </c>
      <c r="B35" s="13">
        <v>-2.6042706046697367E-2</v>
      </c>
      <c r="C35" s="13">
        <v>4.8205677557579315E-3</v>
      </c>
      <c r="D35" s="117">
        <f t="shared" si="0"/>
        <v>-1.3697396525715248E-2</v>
      </c>
    </row>
    <row r="36" spans="1:4" ht="13" x14ac:dyDescent="0.3">
      <c r="A36" s="3">
        <v>45615</v>
      </c>
      <c r="B36" s="13">
        <v>-1.1048988285409917E-2</v>
      </c>
      <c r="C36" s="13">
        <v>-1.7291066282420751E-2</v>
      </c>
      <c r="D36" s="117">
        <f t="shared" si="0"/>
        <v>-1.3545819484214251E-2</v>
      </c>
    </row>
    <row r="37" spans="1:4" ht="13" x14ac:dyDescent="0.3">
      <c r="A37" s="3">
        <v>45643</v>
      </c>
      <c r="B37" s="13">
        <v>-1.9525801952580187E-2</v>
      </c>
      <c r="C37" s="13">
        <v>-4.5070422535211912E-3</v>
      </c>
      <c r="D37" s="117">
        <f t="shared" si="0"/>
        <v>-1.3518298072956588E-2</v>
      </c>
    </row>
    <row r="38" spans="1:4" ht="13" x14ac:dyDescent="0.3">
      <c r="A38" s="3">
        <v>45821</v>
      </c>
      <c r="B38" s="13">
        <v>-8.1275720164609693E-3</v>
      </c>
      <c r="C38" s="13">
        <v>-2.1540118470651591E-2</v>
      </c>
      <c r="D38" s="117">
        <f t="shared" si="0"/>
        <v>-1.3492590598137219E-2</v>
      </c>
    </row>
    <row r="39" spans="1:4" ht="13" x14ac:dyDescent="0.3">
      <c r="A39" s="3">
        <v>45810</v>
      </c>
      <c r="B39" s="13">
        <v>-1.832993890020436E-3</v>
      </c>
      <c r="C39" s="13">
        <v>-2.9230769230769171E-2</v>
      </c>
      <c r="D39" s="117">
        <f t="shared" si="0"/>
        <v>-1.2792104026319931E-2</v>
      </c>
    </row>
    <row r="40" spans="1:4" ht="13" x14ac:dyDescent="0.3">
      <c r="A40" s="3">
        <v>45784</v>
      </c>
      <c r="B40" s="13">
        <v>-1.9943318988138923E-2</v>
      </c>
      <c r="C40" s="13">
        <v>-1.0172939979653543E-3</v>
      </c>
      <c r="D40" s="117">
        <f t="shared" si="0"/>
        <v>-1.2372908992069494E-2</v>
      </c>
    </row>
    <row r="41" spans="1:4" ht="13" x14ac:dyDescent="0.3">
      <c r="A41" s="3">
        <v>45510</v>
      </c>
      <c r="B41" s="13">
        <v>-1.4365288771621205E-2</v>
      </c>
      <c r="C41" s="13">
        <v>-8.8757396449704699E-3</v>
      </c>
      <c r="D41" s="117">
        <f t="shared" si="0"/>
        <v>-1.216946912096091E-2</v>
      </c>
    </row>
    <row r="42" spans="1:4" ht="13" x14ac:dyDescent="0.3">
      <c r="A42" s="3">
        <v>45679</v>
      </c>
      <c r="B42" s="13">
        <v>-1.5379070046858116E-2</v>
      </c>
      <c r="C42" s="13">
        <v>-6.6803699897224206E-3</v>
      </c>
      <c r="D42" s="117">
        <f t="shared" si="0"/>
        <v>-1.1899590024003837E-2</v>
      </c>
    </row>
    <row r="43" spans="1:4" ht="13" x14ac:dyDescent="0.3">
      <c r="A43" s="3">
        <v>45729</v>
      </c>
      <c r="B43" s="13">
        <v>-1.0484378276368174E-2</v>
      </c>
      <c r="C43" s="13">
        <v>-1.342882721575649E-2</v>
      </c>
      <c r="D43" s="117">
        <f t="shared" si="0"/>
        <v>-1.16621578521235E-2</v>
      </c>
    </row>
    <row r="44" spans="1:4" ht="13" x14ac:dyDescent="0.3">
      <c r="A44" s="3">
        <v>45659</v>
      </c>
      <c r="B44" s="13">
        <v>-3.3652601604969973E-3</v>
      </c>
      <c r="C44" s="13">
        <v>-2.3471615720523926E-2</v>
      </c>
      <c r="D44" s="117">
        <f t="shared" si="0"/>
        <v>-1.1407802384507769E-2</v>
      </c>
    </row>
    <row r="45" spans="1:4" ht="13" x14ac:dyDescent="0.3">
      <c r="A45" s="3">
        <v>45617</v>
      </c>
      <c r="B45" s="13">
        <v>-7.8452590288110146E-3</v>
      </c>
      <c r="C45" s="13">
        <v>-1.6568047337278173E-2</v>
      </c>
      <c r="D45" s="117">
        <f t="shared" si="0"/>
        <v>-1.1334374352197878E-2</v>
      </c>
    </row>
    <row r="46" spans="1:4" ht="13" x14ac:dyDescent="0.3">
      <c r="A46" s="3">
        <v>45842</v>
      </c>
      <c r="B46" s="13">
        <v>-1.026735793432948E-2</v>
      </c>
      <c r="C46" s="13">
        <v>-1.2725344644750825E-2</v>
      </c>
      <c r="D46" s="117">
        <f t="shared" si="0"/>
        <v>-1.1250552618498017E-2</v>
      </c>
    </row>
    <row r="47" spans="1:4" ht="13" x14ac:dyDescent="0.3">
      <c r="A47" s="3">
        <v>45854</v>
      </c>
      <c r="B47" s="13">
        <v>1.8457752255946374E-3</v>
      </c>
      <c r="C47" s="13">
        <v>-3.0303030303030363E-2</v>
      </c>
      <c r="D47" s="117">
        <f t="shared" si="0"/>
        <v>-1.1013746985855364E-2</v>
      </c>
    </row>
    <row r="48" spans="1:4" ht="13" x14ac:dyDescent="0.3">
      <c r="A48" s="3">
        <v>45735</v>
      </c>
      <c r="B48" s="13">
        <v>1.8222312208949871E-3</v>
      </c>
      <c r="C48" s="13">
        <v>-3.0195381882770798E-2</v>
      </c>
      <c r="D48" s="117">
        <f t="shared" si="0"/>
        <v>-1.0984814020571328E-2</v>
      </c>
    </row>
    <row r="49" spans="1:4" ht="13" x14ac:dyDescent="0.3">
      <c r="A49" s="3">
        <v>45568</v>
      </c>
      <c r="B49" s="13">
        <v>-8.0731969860065259E-3</v>
      </c>
      <c r="C49" s="13">
        <v>-1.5313935681470138E-2</v>
      </c>
      <c r="D49" s="117">
        <f t="shared" si="0"/>
        <v>-1.096949246419197E-2</v>
      </c>
    </row>
    <row r="50" spans="1:4" ht="13" x14ac:dyDescent="0.3">
      <c r="A50" s="3">
        <v>45504</v>
      </c>
      <c r="B50" s="13">
        <v>-1.2376563528637185E-2</v>
      </c>
      <c r="C50" s="13">
        <v>-8.1892629663330805E-3</v>
      </c>
      <c r="D50" s="117">
        <f t="shared" si="0"/>
        <v>-1.0701643303715543E-2</v>
      </c>
    </row>
    <row r="51" spans="1:4" ht="13" x14ac:dyDescent="0.3">
      <c r="A51" s="3">
        <v>45839</v>
      </c>
      <c r="B51" s="13">
        <v>-9.5062864152100565E-3</v>
      </c>
      <c r="C51" s="13">
        <v>-1.2486427795873958E-2</v>
      </c>
      <c r="D51" s="117">
        <f t="shared" si="0"/>
        <v>-1.0698342967475617E-2</v>
      </c>
    </row>
    <row r="52" spans="1:4" ht="13" x14ac:dyDescent="0.3">
      <c r="A52" s="3">
        <v>45834</v>
      </c>
      <c r="B52" s="13">
        <v>-4.449503311258202E-3</v>
      </c>
      <c r="C52" s="13">
        <v>-1.8468223791417739E-2</v>
      </c>
      <c r="D52" s="117">
        <f t="shared" si="0"/>
        <v>-1.0056991503322017E-2</v>
      </c>
    </row>
    <row r="53" spans="1:4" ht="13" x14ac:dyDescent="0.3">
      <c r="A53" s="3">
        <v>45538</v>
      </c>
      <c r="B53" s="13">
        <v>-1.643036968331783E-2</v>
      </c>
      <c r="C53" s="13">
        <v>0</v>
      </c>
      <c r="D53" s="117">
        <f t="shared" si="0"/>
        <v>-9.8582218099906981E-3</v>
      </c>
    </row>
    <row r="54" spans="1:4" ht="13" x14ac:dyDescent="0.3">
      <c r="A54" s="3">
        <v>45895</v>
      </c>
      <c r="B54" s="13">
        <v>-1.8988464951197909E-2</v>
      </c>
      <c r="C54" s="13">
        <v>3.8424591738713326E-3</v>
      </c>
      <c r="D54" s="117">
        <f t="shared" si="0"/>
        <v>-9.8560953011702108E-3</v>
      </c>
    </row>
    <row r="55" spans="1:4" ht="13" x14ac:dyDescent="0.3">
      <c r="A55" s="3">
        <v>45573</v>
      </c>
      <c r="B55" s="13">
        <v>-4.4701551406783864E-3</v>
      </c>
      <c r="C55" s="13">
        <v>-1.6717325227963584E-2</v>
      </c>
      <c r="D55" s="117">
        <f t="shared" si="0"/>
        <v>-9.3690231755924648E-3</v>
      </c>
    </row>
    <row r="56" spans="1:4" ht="13" x14ac:dyDescent="0.3">
      <c r="A56" s="3">
        <v>45849</v>
      </c>
      <c r="B56" s="13">
        <v>-1.3731582640072211E-2</v>
      </c>
      <c r="C56" s="13">
        <v>-2.5706940874035988E-3</v>
      </c>
      <c r="D56" s="117">
        <f t="shared" si="0"/>
        <v>-9.2672272190047651E-3</v>
      </c>
    </row>
    <row r="57" spans="1:4" ht="13" x14ac:dyDescent="0.3">
      <c r="A57" s="3">
        <v>45482</v>
      </c>
      <c r="B57" s="13">
        <v>-3.6455412226584129E-3</v>
      </c>
      <c r="C57" s="13">
        <v>-1.7699115044247787E-2</v>
      </c>
      <c r="D57" s="117">
        <f t="shared" si="0"/>
        <v>-9.2669707512941617E-3</v>
      </c>
    </row>
    <row r="58" spans="1:4" ht="13" x14ac:dyDescent="0.3">
      <c r="A58" s="3">
        <v>45799</v>
      </c>
      <c r="B58" s="13">
        <v>-5.4534437487374771E-3</v>
      </c>
      <c r="C58" s="13">
        <v>-1.49402390438247E-2</v>
      </c>
      <c r="D58" s="117">
        <f t="shared" si="0"/>
        <v>-9.248161866772367E-3</v>
      </c>
    </row>
    <row r="59" spans="1:4" ht="13" x14ac:dyDescent="0.3">
      <c r="A59" s="3">
        <v>45866</v>
      </c>
      <c r="B59" s="13">
        <v>5.139355603874244E-3</v>
      </c>
      <c r="C59" s="13">
        <v>-3.0701754385964831E-2</v>
      </c>
      <c r="D59" s="117">
        <f t="shared" si="0"/>
        <v>-9.1970883920613877E-3</v>
      </c>
    </row>
    <row r="60" spans="1:4" ht="13" x14ac:dyDescent="0.3">
      <c r="A60" s="3">
        <v>45645</v>
      </c>
      <c r="B60" s="13">
        <v>-1.2051282051281977E-2</v>
      </c>
      <c r="C60" s="13">
        <v>-4.4717719396311422E-3</v>
      </c>
      <c r="D60" s="117">
        <f t="shared" si="0"/>
        <v>-9.0194780066216416E-3</v>
      </c>
    </row>
    <row r="61" spans="1:4" ht="13" x14ac:dyDescent="0.3">
      <c r="A61" s="3">
        <v>45551</v>
      </c>
      <c r="B61" s="13">
        <v>-4.2609853528628536E-3</v>
      </c>
      <c r="C61" s="13">
        <v>-1.5648662291771805E-2</v>
      </c>
      <c r="D61" s="117">
        <f t="shared" si="0"/>
        <v>-8.8160561284264336E-3</v>
      </c>
    </row>
    <row r="62" spans="1:4" ht="13" x14ac:dyDescent="0.3">
      <c r="A62" s="3">
        <v>45727</v>
      </c>
      <c r="B62" s="13">
        <v>-2.1085594989561581E-2</v>
      </c>
      <c r="C62" s="13">
        <v>9.8831985624439223E-3</v>
      </c>
      <c r="D62" s="117">
        <f t="shared" si="0"/>
        <v>-8.6980775687593784E-3</v>
      </c>
    </row>
    <row r="63" spans="1:4" ht="13" x14ac:dyDescent="0.3">
      <c r="A63" s="3">
        <v>45567</v>
      </c>
      <c r="B63" s="13">
        <v>-5.2201847142283094E-3</v>
      </c>
      <c r="C63" s="13">
        <v>-1.3595166163141936E-2</v>
      </c>
      <c r="D63" s="117">
        <f t="shared" si="0"/>
        <v>-8.5701772937937602E-3</v>
      </c>
    </row>
    <row r="64" spans="1:4" ht="13" x14ac:dyDescent="0.3">
      <c r="A64" s="3">
        <v>45555</v>
      </c>
      <c r="B64" s="13">
        <v>6.0494476591268099E-3</v>
      </c>
      <c r="C64" s="13">
        <v>-3.0469530469530444E-2</v>
      </c>
      <c r="D64" s="117">
        <f t="shared" si="0"/>
        <v>-8.5581435923360923E-3</v>
      </c>
    </row>
    <row r="65" spans="1:4" ht="13" x14ac:dyDescent="0.3">
      <c r="A65" s="3">
        <v>45539</v>
      </c>
      <c r="B65" s="13">
        <v>6.7358210965915311E-4</v>
      </c>
      <c r="C65" s="13">
        <v>-2.2351797862002053E-2</v>
      </c>
      <c r="D65" s="117">
        <f t="shared" si="0"/>
        <v>-8.5365698790053311E-3</v>
      </c>
    </row>
    <row r="66" spans="1:4" ht="13" x14ac:dyDescent="0.3">
      <c r="A66" s="3">
        <v>45831</v>
      </c>
      <c r="B66" s="13">
        <v>-1.1949293433083978E-2</v>
      </c>
      <c r="C66" s="13">
        <v>-3.3594624860022078E-3</v>
      </c>
      <c r="D66" s="117">
        <f t="shared" ref="D66:D129" si="1">$H$3*B66+$I$3*C66</f>
        <v>-8.5133610542512689E-3</v>
      </c>
    </row>
    <row r="67" spans="1:4" ht="13" x14ac:dyDescent="0.3">
      <c r="A67" s="3">
        <v>45783</v>
      </c>
      <c r="B67" s="13">
        <v>-7.8108727348470174E-3</v>
      </c>
      <c r="C67" s="13">
        <v>-9.0725806451613482E-3</v>
      </c>
      <c r="D67" s="117">
        <f t="shared" si="1"/>
        <v>-8.3155558989727492E-3</v>
      </c>
    </row>
    <row r="68" spans="1:4" ht="13" x14ac:dyDescent="0.3">
      <c r="A68" s="3">
        <v>45565</v>
      </c>
      <c r="B68" s="13">
        <v>-8.5260302286526077E-3</v>
      </c>
      <c r="C68" s="13">
        <v>-7.9129574678535822E-3</v>
      </c>
      <c r="D68" s="117">
        <f t="shared" si="1"/>
        <v>-8.2808011243329979E-3</v>
      </c>
    </row>
    <row r="69" spans="1:4" ht="13" x14ac:dyDescent="0.3">
      <c r="A69" s="3">
        <v>45524</v>
      </c>
      <c r="B69" s="13">
        <v>-5.3956834532373687E-3</v>
      </c>
      <c r="C69" s="13">
        <v>-1.2464046021092974E-2</v>
      </c>
      <c r="D69" s="117">
        <f t="shared" si="1"/>
        <v>-8.2230284803796114E-3</v>
      </c>
    </row>
    <row r="70" spans="1:4" ht="13" x14ac:dyDescent="0.3">
      <c r="A70" s="3">
        <v>45502</v>
      </c>
      <c r="B70" s="13">
        <v>-9.9878526116884657E-3</v>
      </c>
      <c r="C70" s="13">
        <v>-5.4249547920433485E-3</v>
      </c>
      <c r="D70" s="117">
        <f t="shared" si="1"/>
        <v>-8.1626934838304188E-3</v>
      </c>
    </row>
    <row r="71" spans="1:4" ht="13" x14ac:dyDescent="0.3">
      <c r="A71" s="3">
        <v>45558</v>
      </c>
      <c r="B71" s="13">
        <v>-1.8823529411764722E-2</v>
      </c>
      <c r="C71" s="13">
        <v>8.7583719732097741E-3</v>
      </c>
      <c r="D71" s="117">
        <f t="shared" si="1"/>
        <v>-7.7907688577749231E-3</v>
      </c>
    </row>
    <row r="72" spans="1:4" ht="13" x14ac:dyDescent="0.3">
      <c r="A72" s="3">
        <v>45596</v>
      </c>
      <c r="B72" s="13">
        <v>-1.9013816706807667E-3</v>
      </c>
      <c r="C72" s="13">
        <v>-1.6559829059829029E-2</v>
      </c>
      <c r="D72" s="117">
        <f t="shared" si="1"/>
        <v>-7.7647606263400717E-3</v>
      </c>
    </row>
    <row r="73" spans="1:4" ht="13" x14ac:dyDescent="0.3">
      <c r="A73" s="3">
        <v>45586</v>
      </c>
      <c r="B73" s="13">
        <v>-8.8749999999999662E-3</v>
      </c>
      <c r="C73" s="13">
        <v>-5.7321521625846496E-3</v>
      </c>
      <c r="D73" s="117">
        <f t="shared" si="1"/>
        <v>-7.6178608650338403E-3</v>
      </c>
    </row>
    <row r="74" spans="1:4" ht="13" x14ac:dyDescent="0.3">
      <c r="A74" s="3">
        <v>45853</v>
      </c>
      <c r="B74" s="13">
        <v>-1.0953346855983648E-2</v>
      </c>
      <c r="C74" s="13">
        <v>-2.0855057351408012E-3</v>
      </c>
      <c r="D74" s="117">
        <f t="shared" si="1"/>
        <v>-7.4062104076465084E-3</v>
      </c>
    </row>
    <row r="75" spans="1:4" ht="13" x14ac:dyDescent="0.3">
      <c r="A75" s="3">
        <v>45623</v>
      </c>
      <c r="B75" s="13">
        <v>-1.3956734124214636E-3</v>
      </c>
      <c r="C75" s="13">
        <v>-1.6196760647870359E-2</v>
      </c>
      <c r="D75" s="117">
        <f t="shared" si="1"/>
        <v>-7.3161083066010223E-3</v>
      </c>
    </row>
    <row r="76" spans="1:4" ht="13" x14ac:dyDescent="0.3">
      <c r="A76" s="3">
        <v>45887</v>
      </c>
      <c r="B76" s="13">
        <v>-3.6304229442730915E-3</v>
      </c>
      <c r="C76" s="13">
        <v>-1.2757605495584017E-2</v>
      </c>
      <c r="D76" s="117">
        <f t="shared" si="1"/>
        <v>-7.2812959647974617E-3</v>
      </c>
    </row>
    <row r="77" spans="1:4" ht="13" x14ac:dyDescent="0.3">
      <c r="A77" s="3">
        <v>45616</v>
      </c>
      <c r="B77" s="13">
        <v>-4.8458742764841125E-3</v>
      </c>
      <c r="C77" s="13">
        <v>-8.7976539589442824E-3</v>
      </c>
      <c r="D77" s="117">
        <f t="shared" si="1"/>
        <v>-6.4265861494681806E-3</v>
      </c>
    </row>
    <row r="78" spans="1:4" ht="13" x14ac:dyDescent="0.3">
      <c r="A78" s="3">
        <v>45532</v>
      </c>
      <c r="B78" s="13">
        <v>4.054054054053007E-4</v>
      </c>
      <c r="C78" s="13">
        <v>-1.6205910390848455E-2</v>
      </c>
      <c r="D78" s="117">
        <f t="shared" si="1"/>
        <v>-6.2391209130962019E-3</v>
      </c>
    </row>
    <row r="79" spans="1:4" ht="13" x14ac:dyDescent="0.3">
      <c r="A79" s="3">
        <v>45687</v>
      </c>
      <c r="B79" s="13">
        <v>-7.6470588235293532E-3</v>
      </c>
      <c r="C79" s="13">
        <v>-3.9682539682538839E-3</v>
      </c>
      <c r="D79" s="117">
        <f t="shared" si="1"/>
        <v>-6.1755368814191657E-3</v>
      </c>
    </row>
    <row r="80" spans="1:4" ht="13" x14ac:dyDescent="0.3">
      <c r="A80" s="3">
        <v>45898</v>
      </c>
      <c r="B80" s="13">
        <v>-6.2858199297466831E-3</v>
      </c>
      <c r="C80" s="13">
        <v>-5.8139534883721753E-3</v>
      </c>
      <c r="D80" s="117">
        <f t="shared" si="1"/>
        <v>-6.0970733531968795E-3</v>
      </c>
    </row>
    <row r="81" spans="1:4" ht="13" x14ac:dyDescent="0.3">
      <c r="A81" s="3">
        <v>45609</v>
      </c>
      <c r="B81" s="13">
        <v>5.1268568423819775E-3</v>
      </c>
      <c r="C81" s="13">
        <v>-2.2870211549456832E-2</v>
      </c>
      <c r="D81" s="117">
        <f t="shared" si="1"/>
        <v>-6.0719705143535471E-3</v>
      </c>
    </row>
    <row r="82" spans="1:4" ht="13" x14ac:dyDescent="0.3">
      <c r="A82" s="3">
        <v>45594</v>
      </c>
      <c r="B82" s="13">
        <v>1.1842607920539918E-2</v>
      </c>
      <c r="C82" s="13">
        <v>-3.2744282744282802E-2</v>
      </c>
      <c r="D82" s="117">
        <f t="shared" si="1"/>
        <v>-5.9921483453891705E-3</v>
      </c>
    </row>
    <row r="83" spans="1:4" ht="13" x14ac:dyDescent="0.3">
      <c r="A83" s="3">
        <v>45793</v>
      </c>
      <c r="B83" s="13">
        <v>3.0150753768845367E-4</v>
      </c>
      <c r="C83" s="13">
        <v>-1.5209125475285253E-2</v>
      </c>
      <c r="D83" s="117">
        <f t="shared" si="1"/>
        <v>-5.9027456675010284E-3</v>
      </c>
    </row>
    <row r="84" spans="1:4" ht="13" x14ac:dyDescent="0.3">
      <c r="A84" s="3">
        <v>45660</v>
      </c>
      <c r="B84" s="13">
        <v>-2.5974025974023112E-4</v>
      </c>
      <c r="C84" s="13">
        <v>-1.3415315818893268E-2</v>
      </c>
      <c r="D84" s="117">
        <f t="shared" si="1"/>
        <v>-5.5219704834014458E-3</v>
      </c>
    </row>
    <row r="85" spans="1:4" ht="13" x14ac:dyDescent="0.3">
      <c r="A85" s="3">
        <v>45737</v>
      </c>
      <c r="B85" s="13">
        <v>4.8917568692754803E-3</v>
      </c>
      <c r="C85" s="13">
        <v>-2.0019065776930491E-2</v>
      </c>
      <c r="D85" s="117">
        <f t="shared" si="1"/>
        <v>-5.072572189206908E-3</v>
      </c>
    </row>
    <row r="86" spans="1:4" ht="13" x14ac:dyDescent="0.3">
      <c r="A86" s="3">
        <v>45820</v>
      </c>
      <c r="B86" s="13">
        <v>-6.0333367419980856E-3</v>
      </c>
      <c r="C86" s="13">
        <v>-3.220611916264212E-3</v>
      </c>
      <c r="D86" s="117">
        <f t="shared" si="1"/>
        <v>-4.9082468117045367E-3</v>
      </c>
    </row>
    <row r="87" spans="1:4" ht="13" x14ac:dyDescent="0.3">
      <c r="A87" s="3">
        <v>45587</v>
      </c>
      <c r="B87" s="13">
        <v>-8.4499936940345775E-3</v>
      </c>
      <c r="C87" s="13">
        <v>5.2410901467502262E-4</v>
      </c>
      <c r="D87" s="117">
        <f t="shared" si="1"/>
        <v>-4.8603526105507368E-3</v>
      </c>
    </row>
    <row r="88" spans="1:4" ht="13" x14ac:dyDescent="0.3">
      <c r="A88" s="3">
        <v>45715</v>
      </c>
      <c r="B88" s="13">
        <v>-3.5643149177061453E-3</v>
      </c>
      <c r="C88" s="13">
        <v>-6.5298507462686834E-3</v>
      </c>
      <c r="D88" s="117">
        <f t="shared" si="1"/>
        <v>-4.7505292491311609E-3</v>
      </c>
    </row>
    <row r="89" spans="1:4" ht="13" x14ac:dyDescent="0.3">
      <c r="A89" s="3">
        <v>45833</v>
      </c>
      <c r="B89" s="13">
        <v>-7.089283879585003E-3</v>
      </c>
      <c r="C89" s="13">
        <v>-1.0851871947911939E-3</v>
      </c>
      <c r="D89" s="117">
        <f t="shared" si="1"/>
        <v>-4.6876452056674794E-3</v>
      </c>
    </row>
    <row r="90" spans="1:4" ht="13" x14ac:dyDescent="0.3">
      <c r="A90" s="3">
        <v>45588</v>
      </c>
      <c r="B90" s="13">
        <v>-1.1956245230221357E-2</v>
      </c>
      <c r="C90" s="13">
        <v>6.2860136196961165E-3</v>
      </c>
      <c r="D90" s="117">
        <f t="shared" si="1"/>
        <v>-4.6593416902543667E-3</v>
      </c>
    </row>
    <row r="91" spans="1:4" ht="13" x14ac:dyDescent="0.3">
      <c r="A91" s="3">
        <v>45806</v>
      </c>
      <c r="B91" s="13">
        <v>1.6518686764402245E-3</v>
      </c>
      <c r="C91" s="13">
        <v>-1.3657056145675209E-2</v>
      </c>
      <c r="D91" s="117">
        <f t="shared" si="1"/>
        <v>-4.4717012524059492E-3</v>
      </c>
    </row>
    <row r="92" spans="1:4" ht="13" x14ac:dyDescent="0.3">
      <c r="A92" s="3">
        <v>45517</v>
      </c>
      <c r="B92" s="13">
        <v>-1.7288575133265476E-3</v>
      </c>
      <c r="C92" s="13">
        <v>-8.4409136047667171E-3</v>
      </c>
      <c r="D92" s="117">
        <f t="shared" si="1"/>
        <v>-4.4136799499026151E-3</v>
      </c>
    </row>
    <row r="93" spans="1:4" ht="13" x14ac:dyDescent="0.3">
      <c r="A93" s="3">
        <v>45512</v>
      </c>
      <c r="B93" s="13">
        <v>-3.328509406657102E-3</v>
      </c>
      <c r="C93" s="13">
        <v>-5.8195926285159487E-3</v>
      </c>
      <c r="D93" s="117">
        <f t="shared" si="1"/>
        <v>-4.3249426954006407E-3</v>
      </c>
    </row>
    <row r="94" spans="1:4" ht="13" x14ac:dyDescent="0.3">
      <c r="A94" s="3">
        <v>45670</v>
      </c>
      <c r="B94" s="13">
        <v>-1.258880717935934E-2</v>
      </c>
      <c r="C94" s="13">
        <v>8.1081081081081086E-3</v>
      </c>
      <c r="D94" s="117">
        <f t="shared" si="1"/>
        <v>-4.3100410643723604E-3</v>
      </c>
    </row>
    <row r="95" spans="1:4" ht="13" x14ac:dyDescent="0.3">
      <c r="A95" s="3">
        <v>45775</v>
      </c>
      <c r="B95" s="13">
        <v>5.8949624866023271E-3</v>
      </c>
      <c r="C95" s="13">
        <v>-1.8849206349206265E-2</v>
      </c>
      <c r="D95" s="117">
        <f t="shared" si="1"/>
        <v>-4.0027050477211097E-3</v>
      </c>
    </row>
    <row r="96" spans="1:4" ht="13" x14ac:dyDescent="0.3">
      <c r="A96" s="3">
        <v>45526</v>
      </c>
      <c r="B96" s="13">
        <v>1.65929203539817E-3</v>
      </c>
      <c r="C96" s="13">
        <v>-1.2369172216936225E-2</v>
      </c>
      <c r="D96" s="117">
        <f t="shared" si="1"/>
        <v>-3.9520936655355887E-3</v>
      </c>
    </row>
    <row r="97" spans="1:4" ht="13" x14ac:dyDescent="0.3">
      <c r="A97" s="3">
        <v>45763</v>
      </c>
      <c r="B97" s="13">
        <v>9.2975206611569695E-3</v>
      </c>
      <c r="C97" s="13">
        <v>-2.3255813953488434E-2</v>
      </c>
      <c r="D97" s="117">
        <f t="shared" si="1"/>
        <v>-3.723813184701193E-3</v>
      </c>
    </row>
    <row r="98" spans="1:4" ht="13" x14ac:dyDescent="0.3">
      <c r="A98" s="3">
        <v>45581</v>
      </c>
      <c r="B98" s="13">
        <v>-2.6714158504007007E-3</v>
      </c>
      <c r="C98" s="13">
        <v>-5.2219321148825066E-3</v>
      </c>
      <c r="D98" s="117">
        <f t="shared" si="1"/>
        <v>-3.6916223561934232E-3</v>
      </c>
    </row>
    <row r="99" spans="1:4" ht="13" x14ac:dyDescent="0.3">
      <c r="A99" s="3">
        <v>45580</v>
      </c>
      <c r="B99" s="13">
        <v>2.0395156150414297E-3</v>
      </c>
      <c r="C99" s="13">
        <v>-1.1867905056759604E-2</v>
      </c>
      <c r="D99" s="117">
        <f t="shared" si="1"/>
        <v>-3.523452653678984E-3</v>
      </c>
    </row>
    <row r="100" spans="1:4" ht="13" x14ac:dyDescent="0.3">
      <c r="A100" s="3">
        <v>45852</v>
      </c>
      <c r="B100" s="13">
        <v>2.0325203252032089E-3</v>
      </c>
      <c r="C100" s="13">
        <v>-1.1340206185566951E-2</v>
      </c>
      <c r="D100" s="117">
        <f t="shared" si="1"/>
        <v>-3.3165702791048551E-3</v>
      </c>
    </row>
    <row r="101" spans="1:4" ht="13" x14ac:dyDescent="0.3">
      <c r="A101" s="3">
        <v>45562</v>
      </c>
      <c r="B101" s="13">
        <v>-1.4189886480908309E-3</v>
      </c>
      <c r="C101" s="13">
        <v>-5.8997050147493466E-3</v>
      </c>
      <c r="D101" s="117">
        <f t="shared" si="1"/>
        <v>-3.2112751947542375E-3</v>
      </c>
    </row>
    <row r="102" spans="1:4" ht="13" x14ac:dyDescent="0.3">
      <c r="A102" s="3">
        <v>45755</v>
      </c>
      <c r="B102" s="13">
        <v>2.4358974358974411E-2</v>
      </c>
      <c r="C102" s="13">
        <v>-4.4469149527515288E-2</v>
      </c>
      <c r="D102" s="117">
        <f t="shared" si="1"/>
        <v>-3.1722751956214709E-3</v>
      </c>
    </row>
    <row r="103" spans="1:4" ht="13" x14ac:dyDescent="0.3">
      <c r="A103" s="3">
        <v>45894</v>
      </c>
      <c r="B103" s="13">
        <v>-1.2406947890819852E-3</v>
      </c>
      <c r="C103" s="13">
        <v>-5.730659025788047E-3</v>
      </c>
      <c r="D103" s="117">
        <f t="shared" si="1"/>
        <v>-3.03668048376441E-3</v>
      </c>
    </row>
    <row r="104" spans="1:4" ht="13" x14ac:dyDescent="0.3">
      <c r="A104" s="3">
        <v>45639</v>
      </c>
      <c r="B104" s="13">
        <v>5.6338028169014703E-3</v>
      </c>
      <c r="C104" s="13">
        <v>-1.5444015444015505E-2</v>
      </c>
      <c r="D104" s="117">
        <f t="shared" si="1"/>
        <v>-2.7973244874653206E-3</v>
      </c>
    </row>
    <row r="105" spans="1:4" ht="13" x14ac:dyDescent="0.3">
      <c r="A105" s="3">
        <v>45489</v>
      </c>
      <c r="B105" s="13">
        <v>4.1574279379157772E-3</v>
      </c>
      <c r="C105" s="13">
        <v>-1.3032145960034753E-2</v>
      </c>
      <c r="D105" s="117">
        <f t="shared" si="1"/>
        <v>-2.7184016212644349E-3</v>
      </c>
    </row>
    <row r="106" spans="1:4" ht="13" x14ac:dyDescent="0.3">
      <c r="A106" s="3">
        <v>45497</v>
      </c>
      <c r="B106" s="13">
        <v>-5.0747863247863588E-3</v>
      </c>
      <c r="C106" s="13">
        <v>9.049773755655594E-4</v>
      </c>
      <c r="D106" s="117">
        <f t="shared" si="1"/>
        <v>-2.6828808446455917E-3</v>
      </c>
    </row>
    <row r="107" spans="1:4" ht="13" x14ac:dyDescent="0.3">
      <c r="A107" s="3">
        <v>45498</v>
      </c>
      <c r="B107" s="13">
        <v>-6.8456375838926381E-3</v>
      </c>
      <c r="C107" s="13">
        <v>4.5207956600361665E-3</v>
      </c>
      <c r="D107" s="117">
        <f t="shared" si="1"/>
        <v>-2.2990642863211157E-3</v>
      </c>
    </row>
    <row r="108" spans="1:4" ht="13" x14ac:dyDescent="0.3">
      <c r="A108" s="3">
        <v>45695</v>
      </c>
      <c r="B108" s="13">
        <v>3.4490687514372427E-4</v>
      </c>
      <c r="C108" s="13">
        <v>-6.119326874043797E-3</v>
      </c>
      <c r="D108" s="117">
        <f t="shared" si="1"/>
        <v>-2.2407866245312846E-3</v>
      </c>
    </row>
    <row r="109" spans="1:4" ht="13" x14ac:dyDescent="0.3">
      <c r="A109" s="3">
        <v>45758</v>
      </c>
      <c r="B109" s="13">
        <v>-1.8148820326679453E-3</v>
      </c>
      <c r="C109" s="13">
        <v>-2.8089887640449437E-3</v>
      </c>
      <c r="D109" s="117">
        <f t="shared" si="1"/>
        <v>-2.2125247252187449E-3</v>
      </c>
    </row>
    <row r="110" spans="1:4" ht="13" x14ac:dyDescent="0.3">
      <c r="A110" s="3">
        <v>45590</v>
      </c>
      <c r="B110" s="13">
        <v>-9.0217811573663632E-4</v>
      </c>
      <c r="C110" s="13">
        <v>-4.0920716112532547E-3</v>
      </c>
      <c r="D110" s="117">
        <f t="shared" si="1"/>
        <v>-2.1781355139432841E-3</v>
      </c>
    </row>
    <row r="111" spans="1:4" ht="13" x14ac:dyDescent="0.3">
      <c r="A111" s="3">
        <v>45595</v>
      </c>
      <c r="B111" s="13">
        <v>-7.1734205889755218E-3</v>
      </c>
      <c r="C111" s="13">
        <v>5.9108006448145853E-3</v>
      </c>
      <c r="D111" s="117">
        <f t="shared" si="1"/>
        <v>-1.9397320954594789E-3</v>
      </c>
    </row>
    <row r="112" spans="1:4" ht="13" x14ac:dyDescent="0.3">
      <c r="A112" s="3">
        <v>45856</v>
      </c>
      <c r="B112" s="13">
        <v>1.1166379047811625E-3</v>
      </c>
      <c r="C112" s="13">
        <v>-6.4377682403434387E-3</v>
      </c>
      <c r="D112" s="117">
        <f t="shared" si="1"/>
        <v>-1.9051245532686781E-3</v>
      </c>
    </row>
    <row r="113" spans="1:4" ht="13" x14ac:dyDescent="0.3">
      <c r="A113" s="3">
        <v>45698</v>
      </c>
      <c r="B113" s="13">
        <v>-2.0687277324446247E-3</v>
      </c>
      <c r="C113" s="13">
        <v>-1.5392508978964155E-3</v>
      </c>
      <c r="D113" s="117">
        <f t="shared" si="1"/>
        <v>-1.8569369986253411E-3</v>
      </c>
    </row>
    <row r="114" spans="1:4" ht="13" x14ac:dyDescent="0.3">
      <c r="A114" s="3">
        <v>45560</v>
      </c>
      <c r="B114" s="13">
        <v>0</v>
      </c>
      <c r="C114" s="13">
        <v>-4.4955044955043823E-3</v>
      </c>
      <c r="D114" s="117">
        <f t="shared" si="1"/>
        <v>-1.7982017982017531E-3</v>
      </c>
    </row>
    <row r="115" spans="1:4" ht="13" x14ac:dyDescent="0.3">
      <c r="A115" s="3">
        <v>45496</v>
      </c>
      <c r="B115" s="13">
        <v>7.8061911170929634E-3</v>
      </c>
      <c r="C115" s="13">
        <v>-1.6028495102404249E-2</v>
      </c>
      <c r="D115" s="117">
        <f t="shared" si="1"/>
        <v>-1.7276833707059215E-3</v>
      </c>
    </row>
    <row r="116" spans="1:4" ht="13" x14ac:dyDescent="0.3">
      <c r="A116" s="3">
        <v>45819</v>
      </c>
      <c r="B116" s="13">
        <v>1.8440733531401171E-3</v>
      </c>
      <c r="C116" s="13">
        <v>-6.9296375266523613E-3</v>
      </c>
      <c r="D116" s="117">
        <f t="shared" si="1"/>
        <v>-1.6654109987768743E-3</v>
      </c>
    </row>
    <row r="117" spans="1:4" ht="13" x14ac:dyDescent="0.3">
      <c r="A117" s="3">
        <v>45792</v>
      </c>
      <c r="B117" s="13">
        <v>4.1376526390148943E-3</v>
      </c>
      <c r="C117" s="13">
        <v>-1.0348071495766645E-2</v>
      </c>
      <c r="D117" s="117">
        <f t="shared" si="1"/>
        <v>-1.6566370148977222E-3</v>
      </c>
    </row>
    <row r="118" spans="1:4" ht="13" x14ac:dyDescent="0.3">
      <c r="A118" s="3">
        <v>45513</v>
      </c>
      <c r="B118" s="13">
        <v>2.4684187599826267E-3</v>
      </c>
      <c r="C118" s="13">
        <v>-7.80487804878046E-3</v>
      </c>
      <c r="D118" s="117">
        <f t="shared" si="1"/>
        <v>-1.640899963522608E-3</v>
      </c>
    </row>
    <row r="119" spans="1:4" ht="13" x14ac:dyDescent="0.3">
      <c r="A119" s="3">
        <v>45553</v>
      </c>
      <c r="B119" s="13">
        <v>7.9681274900389627E-4</v>
      </c>
      <c r="C119" s="13">
        <v>-5.053057099545225E-3</v>
      </c>
      <c r="D119" s="117">
        <f t="shared" si="1"/>
        <v>-1.5431351904157523E-3</v>
      </c>
    </row>
    <row r="120" spans="1:4" ht="13" x14ac:dyDescent="0.3">
      <c r="A120" s="3">
        <v>45749</v>
      </c>
      <c r="B120" s="13">
        <v>-5.2181173032777933E-4</v>
      </c>
      <c r="C120" s="13">
        <v>-2.5826446280991736E-3</v>
      </c>
      <c r="D120" s="117">
        <f t="shared" si="1"/>
        <v>-1.3461448894363372E-3</v>
      </c>
    </row>
    <row r="121" spans="1:4" ht="13" x14ac:dyDescent="0.3">
      <c r="A121" s="3">
        <v>45530</v>
      </c>
      <c r="B121" s="13">
        <v>-3.9428959891231541E-3</v>
      </c>
      <c r="C121" s="13">
        <v>2.8490028490028223E-3</v>
      </c>
      <c r="D121" s="117">
        <f t="shared" si="1"/>
        <v>-1.2261364538727637E-3</v>
      </c>
    </row>
    <row r="122" spans="1:4" ht="13" x14ac:dyDescent="0.3">
      <c r="A122" s="3">
        <v>45499</v>
      </c>
      <c r="B122" s="13">
        <v>1.3515339910798469E-3</v>
      </c>
      <c r="C122" s="13">
        <v>-4.5004500450045006E-3</v>
      </c>
      <c r="D122" s="117">
        <f t="shared" si="1"/>
        <v>-9.8925962335389209E-4</v>
      </c>
    </row>
    <row r="123" spans="1:4" ht="13" x14ac:dyDescent="0.3">
      <c r="A123" s="3">
        <v>45708</v>
      </c>
      <c r="B123" s="13">
        <v>-4.8769674129905214E-3</v>
      </c>
      <c r="C123" s="13">
        <v>4.9261083743842365E-3</v>
      </c>
      <c r="D123" s="117">
        <f t="shared" si="1"/>
        <v>-9.5573709804061806E-4</v>
      </c>
    </row>
    <row r="124" spans="1:4" ht="13" x14ac:dyDescent="0.3">
      <c r="A124" s="3">
        <v>45811</v>
      </c>
      <c r="B124" s="13">
        <v>-1.9383799224648162E-3</v>
      </c>
      <c r="C124" s="13">
        <v>5.282620179608786E-4</v>
      </c>
      <c r="D124" s="117">
        <f t="shared" si="1"/>
        <v>-9.5172314629453825E-4</v>
      </c>
    </row>
    <row r="125" spans="1:4" ht="13" x14ac:dyDescent="0.3">
      <c r="A125" s="3">
        <v>45534</v>
      </c>
      <c r="B125" s="13">
        <v>9.6553573823253414E-3</v>
      </c>
      <c r="C125" s="13">
        <v>-1.6472868217054289E-2</v>
      </c>
      <c r="D125" s="117">
        <f t="shared" si="1"/>
        <v>-7.9593285742651093E-4</v>
      </c>
    </row>
    <row r="126" spans="1:4" ht="13" x14ac:dyDescent="0.3">
      <c r="A126" s="3">
        <v>45516</v>
      </c>
      <c r="B126" s="13">
        <v>5.359212050984925E-3</v>
      </c>
      <c r="C126" s="13">
        <v>-9.8328416912487702E-3</v>
      </c>
      <c r="D126" s="117">
        <f t="shared" si="1"/>
        <v>-7.176094459085537E-4</v>
      </c>
    </row>
    <row r="127" spans="1:4" ht="13" x14ac:dyDescent="0.3">
      <c r="A127" s="3">
        <v>45874</v>
      </c>
      <c r="B127" s="13">
        <v>-5.8117008911275185E-3</v>
      </c>
      <c r="C127" s="13">
        <v>7.0729053318823879E-3</v>
      </c>
      <c r="D127" s="117">
        <f t="shared" si="1"/>
        <v>-6.5785840192355552E-4</v>
      </c>
    </row>
    <row r="128" spans="1:4" ht="13" x14ac:dyDescent="0.3">
      <c r="A128" s="3">
        <v>45664</v>
      </c>
      <c r="B128" s="13">
        <v>-4.7079781142638916E-3</v>
      </c>
      <c r="C128" s="13">
        <v>5.4644808743169399E-3</v>
      </c>
      <c r="D128" s="117">
        <f t="shared" si="1"/>
        <v>-6.3899451883155881E-4</v>
      </c>
    </row>
    <row r="129" spans="1:4" ht="13" x14ac:dyDescent="0.3">
      <c r="A129" s="3">
        <v>45817</v>
      </c>
      <c r="B129" s="13">
        <v>-1.7928286852588553E-3</v>
      </c>
      <c r="C129" s="13">
        <v>1.6094420600857454E-3</v>
      </c>
      <c r="D129" s="117">
        <f t="shared" si="1"/>
        <v>-4.3192038712101485E-4</v>
      </c>
    </row>
    <row r="130" spans="1:4" ht="13" x14ac:dyDescent="0.3">
      <c r="A130" s="3">
        <v>45848</v>
      </c>
      <c r="B130" s="13">
        <v>-1.5686661404893342E-2</v>
      </c>
      <c r="C130" s="13">
        <v>2.3145712782745954E-2</v>
      </c>
      <c r="D130" s="117">
        <f t="shared" ref="D130:D193" si="2">$H$3*B130+$I$3*C130</f>
        <v>-1.5371172983762345E-4</v>
      </c>
    </row>
    <row r="131" spans="1:4" ht="13" x14ac:dyDescent="0.3">
      <c r="A131" s="3">
        <v>45859</v>
      </c>
      <c r="B131" s="13">
        <v>-1.6223889677550206E-3</v>
      </c>
      <c r="C131" s="13">
        <v>2.1598272138229251E-3</v>
      </c>
      <c r="D131" s="117">
        <f t="shared" si="2"/>
        <v>-1.0950249512384224E-4</v>
      </c>
    </row>
    <row r="132" spans="1:4" ht="13" x14ac:dyDescent="0.3">
      <c r="A132" s="3">
        <v>45650</v>
      </c>
      <c r="B132" s="13">
        <v>0</v>
      </c>
      <c r="C132" s="13">
        <v>0</v>
      </c>
      <c r="D132" s="117">
        <f t="shared" si="2"/>
        <v>0</v>
      </c>
    </row>
    <row r="133" spans="1:4" ht="13" x14ac:dyDescent="0.3">
      <c r="A133" s="3">
        <v>45651</v>
      </c>
      <c r="B133" s="13">
        <v>0</v>
      </c>
      <c r="C133" s="13">
        <v>0</v>
      </c>
      <c r="D133" s="117">
        <f t="shared" si="2"/>
        <v>0</v>
      </c>
    </row>
    <row r="134" spans="1:4" ht="13" x14ac:dyDescent="0.3">
      <c r="A134" s="3">
        <v>45652</v>
      </c>
      <c r="B134" s="13">
        <v>0</v>
      </c>
      <c r="C134" s="13">
        <v>0</v>
      </c>
      <c r="D134" s="117">
        <f t="shared" si="2"/>
        <v>0</v>
      </c>
    </row>
    <row r="135" spans="1:4" ht="13" x14ac:dyDescent="0.3">
      <c r="A135" s="3">
        <v>45657</v>
      </c>
      <c r="B135" s="13">
        <v>0</v>
      </c>
      <c r="C135" s="13">
        <v>0</v>
      </c>
      <c r="D135" s="117">
        <f t="shared" si="2"/>
        <v>0</v>
      </c>
    </row>
    <row r="136" spans="1:4" ht="13" x14ac:dyDescent="0.3">
      <c r="A136" s="3">
        <v>45658</v>
      </c>
      <c r="B136" s="13">
        <v>0</v>
      </c>
      <c r="C136" s="13">
        <v>0</v>
      </c>
      <c r="D136" s="117">
        <f t="shared" si="2"/>
        <v>0</v>
      </c>
    </row>
    <row r="137" spans="1:4" ht="13" x14ac:dyDescent="0.3">
      <c r="A137" s="3">
        <v>45765</v>
      </c>
      <c r="B137" s="13">
        <v>0</v>
      </c>
      <c r="C137" s="13">
        <v>0</v>
      </c>
      <c r="D137" s="117">
        <f t="shared" si="2"/>
        <v>0</v>
      </c>
    </row>
    <row r="138" spans="1:4" ht="13" x14ac:dyDescent="0.3">
      <c r="A138" s="3">
        <v>45768</v>
      </c>
      <c r="B138" s="13">
        <v>0</v>
      </c>
      <c r="C138" s="13">
        <v>0</v>
      </c>
      <c r="D138" s="117">
        <f t="shared" si="2"/>
        <v>0</v>
      </c>
    </row>
    <row r="139" spans="1:4" ht="13" x14ac:dyDescent="0.3">
      <c r="A139" s="3">
        <v>45778</v>
      </c>
      <c r="B139" s="13">
        <v>0</v>
      </c>
      <c r="C139" s="13">
        <v>0</v>
      </c>
      <c r="D139" s="117">
        <f t="shared" si="2"/>
        <v>0</v>
      </c>
    </row>
    <row r="140" spans="1:4" ht="13" x14ac:dyDescent="0.3">
      <c r="A140" s="3">
        <v>45518</v>
      </c>
      <c r="B140" s="13">
        <v>7.0717275220088735E-3</v>
      </c>
      <c r="C140" s="13">
        <v>-1.0015022533800702E-2</v>
      </c>
      <c r="D140" s="117">
        <f t="shared" si="2"/>
        <v>2.3702749968504324E-4</v>
      </c>
    </row>
    <row r="141" spans="1:4" ht="13" x14ac:dyDescent="0.3">
      <c r="A141" s="3">
        <v>45642</v>
      </c>
      <c r="B141" s="13">
        <v>4.2016806722688406E-3</v>
      </c>
      <c r="C141" s="13">
        <v>-5.6022408963585435E-3</v>
      </c>
      <c r="D141" s="117">
        <f t="shared" si="2"/>
        <v>2.8011204481788671E-4</v>
      </c>
    </row>
    <row r="142" spans="1:4" ht="13" x14ac:dyDescent="0.3">
      <c r="A142" s="3">
        <v>45812</v>
      </c>
      <c r="B142" s="13">
        <v>-4.7020341408565243E-3</v>
      </c>
      <c r="C142" s="13">
        <v>7.9197465681098197E-3</v>
      </c>
      <c r="D142" s="117">
        <f t="shared" si="2"/>
        <v>3.4667814273001358E-4</v>
      </c>
    </row>
    <row r="143" spans="1:4" ht="13" x14ac:dyDescent="0.3">
      <c r="A143" s="3">
        <v>45897</v>
      </c>
      <c r="B143" s="13">
        <v>3.8975501113585574E-3</v>
      </c>
      <c r="C143" s="13">
        <v>-4.8216007714561235E-3</v>
      </c>
      <c r="D143" s="117">
        <f t="shared" si="2"/>
        <v>4.0988975823268484E-4</v>
      </c>
    </row>
    <row r="144" spans="1:4" ht="13" x14ac:dyDescent="0.3">
      <c r="A144" s="3">
        <v>45688</v>
      </c>
      <c r="B144" s="13">
        <v>-5.8091286307055436E-3</v>
      </c>
      <c r="C144" s="13">
        <v>9.9601593625498006E-3</v>
      </c>
      <c r="D144" s="117">
        <f t="shared" si="2"/>
        <v>4.9858656659659438E-4</v>
      </c>
    </row>
    <row r="145" spans="1:4" ht="13" x14ac:dyDescent="0.3">
      <c r="A145" s="3">
        <v>45860</v>
      </c>
      <c r="B145" s="13">
        <v>-2.0312817387778469E-4</v>
      </c>
      <c r="C145" s="13">
        <v>1.6163793103448889E-3</v>
      </c>
      <c r="D145" s="117">
        <f t="shared" si="2"/>
        <v>5.2467481981128487E-4</v>
      </c>
    </row>
    <row r="146" spans="1:4" ht="13" x14ac:dyDescent="0.3">
      <c r="A146" s="3">
        <v>45890</v>
      </c>
      <c r="B146" s="13">
        <v>6.4597164902206322E-3</v>
      </c>
      <c r="C146" s="13">
        <v>-7.6849183477425281E-3</v>
      </c>
      <c r="D146" s="117">
        <f t="shared" si="2"/>
        <v>8.018625550353679E-4</v>
      </c>
    </row>
    <row r="147" spans="1:4" ht="13" x14ac:dyDescent="0.3">
      <c r="A147" s="3">
        <v>45798</v>
      </c>
      <c r="B147" s="13">
        <v>5.6875888685759867E-3</v>
      </c>
      <c r="C147" s="13">
        <v>-5.9405940594058843E-3</v>
      </c>
      <c r="D147" s="117">
        <f t="shared" si="2"/>
        <v>1.0363156973832379E-3</v>
      </c>
    </row>
    <row r="148" spans="1:4" ht="13" x14ac:dyDescent="0.3">
      <c r="A148" s="3">
        <v>45716</v>
      </c>
      <c r="B148" s="13">
        <v>-4.1031036296687506E-3</v>
      </c>
      <c r="C148" s="13">
        <v>9.3896713615023476E-3</v>
      </c>
      <c r="D148" s="117">
        <f t="shared" si="2"/>
        <v>1.294006366799689E-3</v>
      </c>
    </row>
    <row r="149" spans="1:4" ht="13" x14ac:dyDescent="0.3">
      <c r="A149" s="3">
        <v>45656</v>
      </c>
      <c r="B149" s="13">
        <v>-5.1746442432088586E-4</v>
      </c>
      <c r="C149" s="13">
        <v>4.9369171695006981E-3</v>
      </c>
      <c r="D149" s="117">
        <f t="shared" si="2"/>
        <v>1.6642882132077478E-3</v>
      </c>
    </row>
    <row r="150" spans="1:4" ht="13" x14ac:dyDescent="0.3">
      <c r="A150" s="3">
        <v>45490</v>
      </c>
      <c r="B150" s="13">
        <v>6.9003588186585451E-3</v>
      </c>
      <c r="C150" s="13">
        <v>-6.1619718309858153E-3</v>
      </c>
      <c r="D150" s="117">
        <f t="shared" si="2"/>
        <v>1.6754265588008006E-3</v>
      </c>
    </row>
    <row r="151" spans="1:4" ht="13" x14ac:dyDescent="0.3">
      <c r="A151" s="3">
        <v>45625</v>
      </c>
      <c r="B151" s="13">
        <v>6.8008327550311571E-3</v>
      </c>
      <c r="C151" s="13">
        <v>-5.9844404548174751E-3</v>
      </c>
      <c r="D151" s="117">
        <f t="shared" si="2"/>
        <v>1.6867234710917041E-3</v>
      </c>
    </row>
    <row r="152" spans="1:4" ht="13" x14ac:dyDescent="0.3">
      <c r="A152" s="3">
        <v>45611</v>
      </c>
      <c r="B152" s="13">
        <v>-1.2804097311139293E-3</v>
      </c>
      <c r="C152" s="13">
        <v>6.3694267515924888E-3</v>
      </c>
      <c r="D152" s="117">
        <f t="shared" si="2"/>
        <v>1.7795248619686382E-3</v>
      </c>
    </row>
    <row r="153" spans="1:4" ht="13" x14ac:dyDescent="0.3">
      <c r="A153" s="3">
        <v>45603</v>
      </c>
      <c r="B153" s="13">
        <v>-2.9456193353474318E-2</v>
      </c>
      <c r="C153" s="13">
        <v>4.8752176436447921E-2</v>
      </c>
      <c r="D153" s="117">
        <f t="shared" si="2"/>
        <v>1.8271545624945797E-3</v>
      </c>
    </row>
    <row r="154" spans="1:4" ht="13" x14ac:dyDescent="0.3">
      <c r="A154" s="3">
        <v>45621</v>
      </c>
      <c r="B154" s="13">
        <v>-6.7428099628457925E-3</v>
      </c>
      <c r="C154" s="13">
        <v>1.4757969303423848E-2</v>
      </c>
      <c r="D154" s="117">
        <f t="shared" si="2"/>
        <v>1.8575017436620643E-3</v>
      </c>
    </row>
    <row r="155" spans="1:4" ht="13" x14ac:dyDescent="0.3">
      <c r="A155" s="3">
        <v>45488</v>
      </c>
      <c r="B155" s="13">
        <v>-3.1772344246442448E-3</v>
      </c>
      <c r="C155" s="13">
        <v>9.6491228070174941E-3</v>
      </c>
      <c r="D155" s="117">
        <f t="shared" si="2"/>
        <v>1.9533084680204509E-3</v>
      </c>
    </row>
    <row r="156" spans="1:4" ht="13" x14ac:dyDescent="0.3">
      <c r="A156" s="3">
        <v>45723</v>
      </c>
      <c r="B156" s="13">
        <v>6.4774830351633592E-3</v>
      </c>
      <c r="C156" s="13">
        <v>-4.4444444444444444E-3</v>
      </c>
      <c r="D156" s="117">
        <f t="shared" si="2"/>
        <v>2.1087120433202376E-3</v>
      </c>
    </row>
    <row r="157" spans="1:4" ht="13" x14ac:dyDescent="0.3">
      <c r="A157" s="3">
        <v>45618</v>
      </c>
      <c r="B157" s="13">
        <v>-9.2706203135650474E-3</v>
      </c>
      <c r="C157" s="13">
        <v>1.9253910950661958E-2</v>
      </c>
      <c r="D157" s="117">
        <f t="shared" si="2"/>
        <v>2.1391921921257552E-3</v>
      </c>
    </row>
    <row r="158" spans="1:4" ht="13" x14ac:dyDescent="0.3">
      <c r="A158" s="3">
        <v>45814</v>
      </c>
      <c r="B158" s="13">
        <v>1.4551333872271458E-2</v>
      </c>
      <c r="C158" s="13">
        <v>-1.6358839050131895E-2</v>
      </c>
      <c r="D158" s="117">
        <f t="shared" si="2"/>
        <v>2.1872647033101163E-3</v>
      </c>
    </row>
    <row r="159" spans="1:4" ht="13" x14ac:dyDescent="0.3">
      <c r="A159" s="3">
        <v>45685</v>
      </c>
      <c r="B159" s="13">
        <v>4.3103448275861574E-3</v>
      </c>
      <c r="C159" s="13">
        <v>-9.7943192948084538E-4</v>
      </c>
      <c r="D159" s="117">
        <f t="shared" si="2"/>
        <v>2.1944341247593559E-3</v>
      </c>
    </row>
    <row r="160" spans="1:4" ht="13" x14ac:dyDescent="0.3">
      <c r="A160" s="3">
        <v>45636</v>
      </c>
      <c r="B160" s="13">
        <v>-5.0794477728574759E-3</v>
      </c>
      <c r="C160" s="13">
        <v>1.315037164093758E-2</v>
      </c>
      <c r="D160" s="117">
        <f t="shared" si="2"/>
        <v>2.2124799926605469E-3</v>
      </c>
    </row>
    <row r="161" spans="1:4" ht="13" x14ac:dyDescent="0.3">
      <c r="A161" s="3">
        <v>45601</v>
      </c>
      <c r="B161" s="13">
        <v>7.7424112080617955E-3</v>
      </c>
      <c r="C161" s="13">
        <v>-6.004366812227044E-3</v>
      </c>
      <c r="D161" s="117">
        <f t="shared" si="2"/>
        <v>2.2436999999462591E-3</v>
      </c>
    </row>
    <row r="162" spans="1:4" ht="13" x14ac:dyDescent="0.3">
      <c r="A162" s="3">
        <v>45889</v>
      </c>
      <c r="B162" s="13">
        <v>-5.7091882247992908E-3</v>
      </c>
      <c r="C162" s="13">
        <v>1.4619883040935673E-2</v>
      </c>
      <c r="D162" s="117">
        <f t="shared" si="2"/>
        <v>2.4224402814946953E-3</v>
      </c>
    </row>
    <row r="163" spans="1:4" ht="13" x14ac:dyDescent="0.3">
      <c r="A163" s="3">
        <v>45576</v>
      </c>
      <c r="B163" s="13">
        <v>1.0649350649350629E-2</v>
      </c>
      <c r="C163" s="13">
        <v>-9.6692111959287824E-3</v>
      </c>
      <c r="D163" s="117">
        <f t="shared" si="2"/>
        <v>2.5219259112388643E-3</v>
      </c>
    </row>
    <row r="164" spans="1:4" ht="13" x14ac:dyDescent="0.3">
      <c r="A164" s="3">
        <v>45743</v>
      </c>
      <c r="B164" s="13">
        <v>3.0599755201957731E-3</v>
      </c>
      <c r="C164" s="13">
        <v>1.9607843137255179E-3</v>
      </c>
      <c r="D164" s="117">
        <f t="shared" si="2"/>
        <v>2.6202990376076709E-3</v>
      </c>
    </row>
    <row r="165" spans="1:4" ht="13" x14ac:dyDescent="0.3">
      <c r="A165" s="3">
        <v>45846</v>
      </c>
      <c r="B165" s="13">
        <v>-1.0124531740419379E-4</v>
      </c>
      <c r="C165" s="13">
        <v>7.0080862533693335E-3</v>
      </c>
      <c r="D165" s="117">
        <f t="shared" si="2"/>
        <v>2.7424873109052174E-3</v>
      </c>
    </row>
    <row r="166" spans="1:4" ht="13" x14ac:dyDescent="0.3">
      <c r="A166" s="3">
        <v>45700</v>
      </c>
      <c r="B166" s="13">
        <v>-4.5228403437353685E-4</v>
      </c>
      <c r="C166" s="13">
        <v>7.8165711307972893E-3</v>
      </c>
      <c r="D166" s="117">
        <f t="shared" si="2"/>
        <v>2.8552580316947938E-3</v>
      </c>
    </row>
    <row r="167" spans="1:4" ht="13" x14ac:dyDescent="0.3">
      <c r="A167" s="3">
        <v>45673</v>
      </c>
      <c r="B167" s="13">
        <v>5.6434793276897771E-3</v>
      </c>
      <c r="C167" s="13">
        <v>-1.0515247108306449E-3</v>
      </c>
      <c r="D167" s="117">
        <f t="shared" si="2"/>
        <v>2.965477712281608E-3</v>
      </c>
    </row>
    <row r="168" spans="1:4" ht="13" x14ac:dyDescent="0.3">
      <c r="A168" s="3">
        <v>45764</v>
      </c>
      <c r="B168" s="13">
        <v>-8.6432389400658179E-3</v>
      </c>
      <c r="C168" s="13">
        <v>2.048726467331128E-2</v>
      </c>
      <c r="D168" s="117">
        <f t="shared" si="2"/>
        <v>3.0089625052850217E-3</v>
      </c>
    </row>
    <row r="169" spans="1:4" ht="13" x14ac:dyDescent="0.3">
      <c r="A169" s="3">
        <v>45593</v>
      </c>
      <c r="B169" s="13">
        <v>1.3028895768833848E-2</v>
      </c>
      <c r="C169" s="13">
        <v>-1.1813045711350709E-2</v>
      </c>
      <c r="D169" s="117">
        <f t="shared" si="2"/>
        <v>3.0921191767600241E-3</v>
      </c>
    </row>
    <row r="170" spans="1:4" ht="13" x14ac:dyDescent="0.3">
      <c r="A170" s="3">
        <v>45579</v>
      </c>
      <c r="B170" s="13">
        <v>8.095605242868122E-3</v>
      </c>
      <c r="C170" s="13">
        <v>-4.1109969167522249E-3</v>
      </c>
      <c r="D170" s="117">
        <f t="shared" si="2"/>
        <v>3.2129643790199825E-3</v>
      </c>
    </row>
    <row r="171" spans="1:4" ht="13" x14ac:dyDescent="0.3">
      <c r="A171" s="3">
        <v>45678</v>
      </c>
      <c r="B171" s="13">
        <v>-1.4397120575885367E-3</v>
      </c>
      <c r="C171" s="13">
        <v>1.0384215991692628E-2</v>
      </c>
      <c r="D171" s="117">
        <f t="shared" si="2"/>
        <v>3.2898591621239297E-3</v>
      </c>
    </row>
    <row r="172" spans="1:4" ht="13" x14ac:dyDescent="0.3">
      <c r="A172" s="3">
        <v>45686</v>
      </c>
      <c r="B172" s="13">
        <v>1.3352408202193623E-2</v>
      </c>
      <c r="C172" s="13">
        <v>-1.1764705882352969E-2</v>
      </c>
      <c r="D172" s="117">
        <f t="shared" si="2"/>
        <v>3.3055625683749857E-3</v>
      </c>
    </row>
    <row r="173" spans="1:4" ht="13" x14ac:dyDescent="0.3">
      <c r="A173" s="3">
        <v>45531</v>
      </c>
      <c r="B173" s="13">
        <v>1.0101010101010201E-2</v>
      </c>
      <c r="C173" s="13">
        <v>-6.6287878787877714E-3</v>
      </c>
      <c r="D173" s="117">
        <f t="shared" si="2"/>
        <v>3.4090909090910117E-3</v>
      </c>
    </row>
    <row r="174" spans="1:4" ht="13" x14ac:dyDescent="0.3">
      <c r="A174" s="3">
        <v>45804</v>
      </c>
      <c r="B174" s="13">
        <v>2.3792283024722961E-3</v>
      </c>
      <c r="C174" s="13">
        <v>5.170630816959669E-3</v>
      </c>
      <c r="D174" s="117">
        <f t="shared" si="2"/>
        <v>3.4957893082672451E-3</v>
      </c>
    </row>
    <row r="175" spans="1:4" ht="13" x14ac:dyDescent="0.3">
      <c r="A175" s="3">
        <v>45481</v>
      </c>
      <c r="B175" s="13">
        <v>4.648542048175725E-3</v>
      </c>
      <c r="C175" s="13">
        <v>1.7730496453900962E-3</v>
      </c>
      <c r="D175" s="117">
        <f t="shared" si="2"/>
        <v>3.4983450870614734E-3</v>
      </c>
    </row>
    <row r="176" spans="1:4" ht="13" x14ac:dyDescent="0.3">
      <c r="A176" s="3">
        <v>45628</v>
      </c>
      <c r="B176" s="13">
        <v>1.3785497656466331E-3</v>
      </c>
      <c r="C176" s="13">
        <v>7.2245635159543476E-3</v>
      </c>
      <c r="D176" s="117">
        <f t="shared" si="2"/>
        <v>3.7169552657697193E-3</v>
      </c>
    </row>
    <row r="177" spans="1:4" ht="13" x14ac:dyDescent="0.3">
      <c r="A177" s="3">
        <v>45484</v>
      </c>
      <c r="B177" s="13">
        <v>4.6160302140159969E-3</v>
      </c>
      <c r="C177" s="13">
        <v>2.6455026455026202E-3</v>
      </c>
      <c r="D177" s="117">
        <f t="shared" si="2"/>
        <v>3.8278191866106463E-3</v>
      </c>
    </row>
    <row r="178" spans="1:4" ht="13" x14ac:dyDescent="0.3">
      <c r="A178" s="3">
        <v>45709</v>
      </c>
      <c r="B178" s="13">
        <v>7.0171530407663859E-3</v>
      </c>
      <c r="C178" s="13">
        <v>0</v>
      </c>
      <c r="D178" s="117">
        <f t="shared" si="2"/>
        <v>4.2102918244598317E-3</v>
      </c>
    </row>
    <row r="179" spans="1:4" ht="13" x14ac:dyDescent="0.3">
      <c r="A179" s="3">
        <v>45533</v>
      </c>
      <c r="B179" s="13">
        <v>7.2943401323788022E-3</v>
      </c>
      <c r="C179" s="13">
        <v>0</v>
      </c>
      <c r="D179" s="117">
        <f t="shared" si="2"/>
        <v>4.3766040794272808E-3</v>
      </c>
    </row>
    <row r="180" spans="1:4" ht="13" x14ac:dyDescent="0.3">
      <c r="A180" s="3">
        <v>45826</v>
      </c>
      <c r="B180" s="13">
        <v>4.3740887315142484E-3</v>
      </c>
      <c r="C180" s="13">
        <v>4.4717719396309835E-3</v>
      </c>
      <c r="D180" s="117">
        <f t="shared" si="2"/>
        <v>4.4131620147609425E-3</v>
      </c>
    </row>
    <row r="181" spans="1:4" ht="13" x14ac:dyDescent="0.3">
      <c r="A181" s="3">
        <v>45867</v>
      </c>
      <c r="B181" s="13">
        <v>2.2222222222222306E-2</v>
      </c>
      <c r="C181" s="13">
        <v>-2.2121669180492739E-2</v>
      </c>
      <c r="D181" s="117">
        <f t="shared" si="2"/>
        <v>4.4846656611362869E-3</v>
      </c>
    </row>
    <row r="182" spans="1:4" ht="13" x14ac:dyDescent="0.3">
      <c r="A182" s="3">
        <v>45629</v>
      </c>
      <c r="B182" s="13">
        <v>1.3628854625550687E-2</v>
      </c>
      <c r="C182" s="13">
        <v>-8.9659294680215183E-3</v>
      </c>
      <c r="D182" s="117">
        <f t="shared" si="2"/>
        <v>4.5909409881218048E-3</v>
      </c>
    </row>
    <row r="183" spans="1:4" ht="13" x14ac:dyDescent="0.3">
      <c r="A183" s="3">
        <v>45635</v>
      </c>
      <c r="B183" s="13">
        <v>0</v>
      </c>
      <c r="C183" s="13">
        <v>1.156737998843262E-2</v>
      </c>
      <c r="D183" s="117">
        <f t="shared" si="2"/>
        <v>4.6269519953730477E-3</v>
      </c>
    </row>
    <row r="184" spans="1:4" ht="13" x14ac:dyDescent="0.3">
      <c r="A184" s="3">
        <v>45790</v>
      </c>
      <c r="B184" s="13">
        <v>3.0709386835910672E-4</v>
      </c>
      <c r="C184" s="13">
        <v>1.1352885525070982E-2</v>
      </c>
      <c r="D184" s="117">
        <f t="shared" si="2"/>
        <v>4.7254105310438567E-3</v>
      </c>
    </row>
    <row r="185" spans="1:4" ht="13" x14ac:dyDescent="0.3">
      <c r="A185" s="3">
        <v>45841</v>
      </c>
      <c r="B185" s="13">
        <v>6.239770867430436E-3</v>
      </c>
      <c r="C185" s="13">
        <v>2.6581605528973951E-3</v>
      </c>
      <c r="D185" s="117">
        <f t="shared" si="2"/>
        <v>4.8071267416172191E-3</v>
      </c>
    </row>
    <row r="186" spans="1:4" ht="13" x14ac:dyDescent="0.3">
      <c r="A186" s="3">
        <v>45575</v>
      </c>
      <c r="B186" s="13">
        <v>1.1029411764705951E-2</v>
      </c>
      <c r="C186" s="13">
        <v>-4.0547389761784658E-3</v>
      </c>
      <c r="D186" s="117">
        <f t="shared" si="2"/>
        <v>4.995751468352184E-3</v>
      </c>
    </row>
    <row r="187" spans="1:4" ht="13" x14ac:dyDescent="0.3">
      <c r="A187" s="3">
        <v>45666</v>
      </c>
      <c r="B187" s="13">
        <v>5.418346774193567E-3</v>
      </c>
      <c r="C187" s="13">
        <v>4.3691971600219081E-3</v>
      </c>
      <c r="D187" s="117">
        <f t="shared" si="2"/>
        <v>4.9986869285249032E-3</v>
      </c>
    </row>
    <row r="188" spans="1:4" ht="13" x14ac:dyDescent="0.3">
      <c r="A188" s="3">
        <v>45782</v>
      </c>
      <c r="B188" s="13">
        <v>9.7802082237879867E-3</v>
      </c>
      <c r="C188" s="13">
        <v>-1.5098137896325263E-3</v>
      </c>
      <c r="D188" s="117">
        <f t="shared" si="2"/>
        <v>5.2641994184197812E-3</v>
      </c>
    </row>
    <row r="189" spans="1:4" ht="13" x14ac:dyDescent="0.3">
      <c r="A189" s="3">
        <v>45699</v>
      </c>
      <c r="B189" s="13">
        <v>1.8541978578832153E-2</v>
      </c>
      <c r="C189" s="13">
        <v>-1.3874614594038997E-2</v>
      </c>
      <c r="D189" s="117">
        <f t="shared" si="2"/>
        <v>5.5753413096836912E-3</v>
      </c>
    </row>
    <row r="190" spans="1:4" ht="13" x14ac:dyDescent="0.3">
      <c r="A190" s="3">
        <v>45600</v>
      </c>
      <c r="B190" s="13">
        <v>8.6773273831660201E-3</v>
      </c>
      <c r="C190" s="13">
        <v>1.092896174863326E-3</v>
      </c>
      <c r="D190" s="117">
        <f t="shared" si="2"/>
        <v>5.6435548998449419E-3</v>
      </c>
    </row>
    <row r="191" spans="1:4" ht="13" x14ac:dyDescent="0.3">
      <c r="A191" s="3">
        <v>45667</v>
      </c>
      <c r="B191" s="13">
        <v>5.5144754981826787E-3</v>
      </c>
      <c r="C191" s="13">
        <v>5.9815116911364563E-3</v>
      </c>
      <c r="D191" s="117">
        <f t="shared" si="2"/>
        <v>5.7012899753641905E-3</v>
      </c>
    </row>
    <row r="192" spans="1:4" ht="13" x14ac:dyDescent="0.3">
      <c r="A192" s="3">
        <v>45485</v>
      </c>
      <c r="B192" s="13">
        <v>7.9365079365078667E-3</v>
      </c>
      <c r="C192" s="13">
        <v>2.638522427440608E-3</v>
      </c>
      <c r="D192" s="117">
        <f t="shared" si="2"/>
        <v>5.8173137328809636E-3</v>
      </c>
    </row>
    <row r="193" spans="1:4" ht="13" x14ac:dyDescent="0.3">
      <c r="A193" s="3">
        <v>45881</v>
      </c>
      <c r="B193" s="13">
        <v>3.3802816901408062E-3</v>
      </c>
      <c r="C193" s="13">
        <v>9.5911155981827645E-3</v>
      </c>
      <c r="D193" s="117">
        <f t="shared" si="2"/>
        <v>5.8646152533575902E-3</v>
      </c>
    </row>
    <row r="194" spans="1:4" ht="13" x14ac:dyDescent="0.3">
      <c r="A194" s="3">
        <v>45572</v>
      </c>
      <c r="B194" s="13">
        <v>1.0495549355652948E-2</v>
      </c>
      <c r="C194" s="13">
        <v>-1.0121457489877968E-3</v>
      </c>
      <c r="D194" s="117">
        <f t="shared" ref="D194:D257" si="3">$H$3*B194+$I$3*C194</f>
        <v>5.8924713137966499E-3</v>
      </c>
    </row>
    <row r="195" spans="1:4" ht="13" x14ac:dyDescent="0.3">
      <c r="A195" s="3">
        <v>45862</v>
      </c>
      <c r="B195" s="13">
        <v>9.565563969709057E-3</v>
      </c>
      <c r="C195" s="13">
        <v>5.1020408163262405E-4</v>
      </c>
      <c r="D195" s="117">
        <f t="shared" si="3"/>
        <v>5.943420014478484E-3</v>
      </c>
    </row>
    <row r="196" spans="1:4" ht="13" x14ac:dyDescent="0.3">
      <c r="A196" s="3">
        <v>45884</v>
      </c>
      <c r="B196" s="13">
        <v>0</v>
      </c>
      <c r="C196" s="13">
        <v>1.49402390438247E-2</v>
      </c>
      <c r="D196" s="117">
        <f t="shared" si="3"/>
        <v>5.9760956175298804E-3</v>
      </c>
    </row>
    <row r="197" spans="1:4" ht="13" x14ac:dyDescent="0.3">
      <c r="A197" s="3">
        <v>45672</v>
      </c>
      <c r="B197" s="13">
        <v>1.1053795136330559E-3</v>
      </c>
      <c r="C197" s="13">
        <v>1.3319126265316996E-2</v>
      </c>
      <c r="D197" s="117">
        <f t="shared" si="3"/>
        <v>5.990878214306633E-3</v>
      </c>
    </row>
    <row r="198" spans="1:4" ht="13" x14ac:dyDescent="0.3">
      <c r="A198" s="3">
        <v>45684</v>
      </c>
      <c r="B198" s="13">
        <v>-4.2918454935621823E-3</v>
      </c>
      <c r="C198" s="13">
        <v>2.1510755377688758E-2</v>
      </c>
      <c r="D198" s="117">
        <f t="shared" si="3"/>
        <v>6.0291948549381948E-3</v>
      </c>
    </row>
    <row r="199" spans="1:4" ht="13" x14ac:dyDescent="0.3">
      <c r="A199" s="3">
        <v>45582</v>
      </c>
      <c r="B199" s="13">
        <v>1.2882653061224488E-2</v>
      </c>
      <c r="C199" s="13">
        <v>-4.1994750656168577E-3</v>
      </c>
      <c r="D199" s="117">
        <f t="shared" si="3"/>
        <v>6.0498018104879498E-3</v>
      </c>
    </row>
    <row r="200" spans="1:4" ht="13" x14ac:dyDescent="0.3">
      <c r="A200" s="3">
        <v>45838</v>
      </c>
      <c r="B200" s="13">
        <v>2.7675276752766754E-3</v>
      </c>
      <c r="C200" s="13">
        <v>1.0976948408342482E-2</v>
      </c>
      <c r="D200" s="117">
        <f t="shared" si="3"/>
        <v>6.0512959685029974E-3</v>
      </c>
    </row>
    <row r="201" spans="1:4" ht="13" x14ac:dyDescent="0.3">
      <c r="A201" s="3">
        <v>45791</v>
      </c>
      <c r="B201" s="13">
        <v>1.4019647973802748E-2</v>
      </c>
      <c r="C201" s="13">
        <v>-5.6127221702526519E-3</v>
      </c>
      <c r="D201" s="117">
        <f t="shared" si="3"/>
        <v>6.1666999161805874E-3</v>
      </c>
    </row>
    <row r="202" spans="1:4" ht="13" x14ac:dyDescent="0.3">
      <c r="A202" s="3">
        <v>45883</v>
      </c>
      <c r="B202" s="13">
        <v>1.4548802946593118E-2</v>
      </c>
      <c r="C202" s="13">
        <v>-5.9405940594058843E-3</v>
      </c>
      <c r="D202" s="117">
        <f t="shared" si="3"/>
        <v>6.3530441441935169E-3</v>
      </c>
    </row>
    <row r="203" spans="1:4" ht="13" x14ac:dyDescent="0.3">
      <c r="A203" s="3">
        <v>45589</v>
      </c>
      <c r="B203" s="13">
        <v>-1.1585993820802591E-3</v>
      </c>
      <c r="C203" s="13">
        <v>1.7699115044247819E-2</v>
      </c>
      <c r="D203" s="117">
        <f t="shared" si="3"/>
        <v>6.3844863884509728E-3</v>
      </c>
    </row>
    <row r="204" spans="1:4" ht="13" x14ac:dyDescent="0.3">
      <c r="A204" s="3">
        <v>45805</v>
      </c>
      <c r="B204" s="13">
        <v>-4.1279669762637355E-4</v>
      </c>
      <c r="C204" s="13">
        <v>1.6975308641975221E-2</v>
      </c>
      <c r="D204" s="117">
        <f t="shared" si="3"/>
        <v>6.5424454382142644E-3</v>
      </c>
    </row>
    <row r="205" spans="1:4" ht="13" x14ac:dyDescent="0.3">
      <c r="A205" s="3">
        <v>45855</v>
      </c>
      <c r="B205" s="13">
        <v>8.2906857727739307E-3</v>
      </c>
      <c r="C205" s="13">
        <v>4.3103448275862684E-3</v>
      </c>
      <c r="D205" s="117">
        <f t="shared" si="3"/>
        <v>6.6985493946988654E-3</v>
      </c>
    </row>
    <row r="206" spans="1:4" ht="13" x14ac:dyDescent="0.3">
      <c r="A206" s="3">
        <v>45665</v>
      </c>
      <c r="B206" s="13">
        <v>1.457427767834312E-2</v>
      </c>
      <c r="C206" s="13">
        <v>-4.8913043478261177E-3</v>
      </c>
      <c r="D206" s="117">
        <f t="shared" si="3"/>
        <v>6.7880448678754243E-3</v>
      </c>
    </row>
    <row r="207" spans="1:4" ht="13" x14ac:dyDescent="0.3">
      <c r="A207" s="3">
        <v>45813</v>
      </c>
      <c r="B207" s="13">
        <v>1.6329464927595839E-2</v>
      </c>
      <c r="C207" s="13">
        <v>-7.3336825563122352E-3</v>
      </c>
      <c r="D207" s="117">
        <f t="shared" si="3"/>
        <v>6.8642059340326082E-3</v>
      </c>
    </row>
    <row r="208" spans="1:4" ht="13" x14ac:dyDescent="0.3">
      <c r="A208" s="3">
        <v>45674</v>
      </c>
      <c r="B208" s="13">
        <v>1.1101622544833609E-2</v>
      </c>
      <c r="C208" s="13">
        <v>5.2631578947365427E-4</v>
      </c>
      <c r="D208" s="117">
        <f t="shared" si="3"/>
        <v>6.8714998426896269E-3</v>
      </c>
    </row>
    <row r="209" spans="1:4" ht="13" x14ac:dyDescent="0.3">
      <c r="A209" s="3">
        <v>45537</v>
      </c>
      <c r="B209" s="13">
        <v>2.3907557444547475E-3</v>
      </c>
      <c r="C209" s="13">
        <v>1.3793103448275917E-2</v>
      </c>
      <c r="D209" s="117">
        <f t="shared" si="3"/>
        <v>6.9516948259832154E-3</v>
      </c>
    </row>
    <row r="210" spans="1:4" ht="13" x14ac:dyDescent="0.3">
      <c r="A210" s="3">
        <v>45845</v>
      </c>
      <c r="B210" s="13">
        <v>1.4482333607230896E-2</v>
      </c>
      <c r="C210" s="13">
        <v>-3.7593984962405406E-3</v>
      </c>
      <c r="D210" s="117">
        <f t="shared" si="3"/>
        <v>7.1856407658423211E-3</v>
      </c>
    </row>
    <row r="211" spans="1:4" ht="13" x14ac:dyDescent="0.3">
      <c r="A211" s="3">
        <v>45880</v>
      </c>
      <c r="B211" s="13">
        <v>-2.061469265367339E-3</v>
      </c>
      <c r="C211" s="13">
        <v>2.1134020618556671E-2</v>
      </c>
      <c r="D211" s="117">
        <f t="shared" si="3"/>
        <v>7.2167266882022657E-3</v>
      </c>
    </row>
    <row r="212" spans="1:4" ht="13" x14ac:dyDescent="0.3">
      <c r="A212" s="3">
        <v>45807</v>
      </c>
      <c r="B212" s="13">
        <v>1.2162440733869339E-2</v>
      </c>
      <c r="C212" s="13">
        <v>0</v>
      </c>
      <c r="D212" s="117">
        <f t="shared" si="3"/>
        <v>7.297464440321603E-3</v>
      </c>
    </row>
    <row r="213" spans="1:4" ht="13" x14ac:dyDescent="0.3">
      <c r="A213" s="3">
        <v>45740</v>
      </c>
      <c r="B213" s="13">
        <v>1.2428793371310673E-3</v>
      </c>
      <c r="C213" s="13">
        <v>1.6536964980544775E-2</v>
      </c>
      <c r="D213" s="117">
        <f t="shared" si="3"/>
        <v>7.36051359449655E-3</v>
      </c>
    </row>
    <row r="214" spans="1:4" ht="13" x14ac:dyDescent="0.3">
      <c r="A214" s="3">
        <v>45797</v>
      </c>
      <c r="B214" s="13">
        <v>1.275457724748E-2</v>
      </c>
      <c r="C214" s="13">
        <v>0</v>
      </c>
      <c r="D214" s="117">
        <f t="shared" si="3"/>
        <v>7.6527463484879991E-3</v>
      </c>
    </row>
    <row r="215" spans="1:4" ht="13" x14ac:dyDescent="0.3">
      <c r="A215" s="3">
        <v>45728</v>
      </c>
      <c r="B215" s="13">
        <v>1.7061207080400952E-2</v>
      </c>
      <c r="C215" s="13">
        <v>-6.2277580071174628E-3</v>
      </c>
      <c r="D215" s="117">
        <f t="shared" si="3"/>
        <v>7.7456210453935859E-3</v>
      </c>
    </row>
    <row r="216" spans="1:4" ht="13" x14ac:dyDescent="0.3">
      <c r="A216" s="3">
        <v>45491</v>
      </c>
      <c r="B216" s="13">
        <v>5.3453947368420638E-3</v>
      </c>
      <c r="C216" s="13">
        <v>1.151461470327721E-2</v>
      </c>
      <c r="D216" s="117">
        <f t="shared" si="3"/>
        <v>7.8130827234161229E-3</v>
      </c>
    </row>
    <row r="217" spans="1:4" ht="13" x14ac:dyDescent="0.3">
      <c r="A217" s="3">
        <v>45786</v>
      </c>
      <c r="B217" s="13">
        <v>8.7272727272726894E-3</v>
      </c>
      <c r="C217" s="13">
        <v>6.9033530571990988E-3</v>
      </c>
      <c r="D217" s="117">
        <f t="shared" si="3"/>
        <v>7.9977048592432542E-3</v>
      </c>
    </row>
    <row r="218" spans="1:4" ht="13" x14ac:dyDescent="0.3">
      <c r="A218" s="3">
        <v>45733</v>
      </c>
      <c r="B218" s="13">
        <v>6.1451932090406487E-3</v>
      </c>
      <c r="C218" s="13">
        <v>1.0909090909090934E-2</v>
      </c>
      <c r="D218" s="117">
        <f t="shared" si="3"/>
        <v>8.0507522890607627E-3</v>
      </c>
    </row>
    <row r="219" spans="1:4" ht="13" x14ac:dyDescent="0.3">
      <c r="A219" s="3">
        <v>45519</v>
      </c>
      <c r="B219" s="13">
        <v>0</v>
      </c>
      <c r="C219" s="13">
        <v>2.073849266565515E-2</v>
      </c>
      <c r="D219" s="117">
        <f t="shared" si="3"/>
        <v>8.2953970662620596E-3</v>
      </c>
    </row>
    <row r="220" spans="1:4" ht="13" x14ac:dyDescent="0.3">
      <c r="A220" s="3">
        <v>45632</v>
      </c>
      <c r="B220" s="13">
        <v>6.0272536687631375E-3</v>
      </c>
      <c r="C220" s="13">
        <v>1.1702750146284377E-2</v>
      </c>
      <c r="D220" s="117">
        <f t="shared" si="3"/>
        <v>8.2974522597716333E-3</v>
      </c>
    </row>
    <row r="221" spans="1:4" ht="13" x14ac:dyDescent="0.3">
      <c r="A221" s="3">
        <v>45546</v>
      </c>
      <c r="B221" s="13">
        <v>1.7619951206288831E-3</v>
      </c>
      <c r="C221" s="13">
        <v>1.8259935553168669E-2</v>
      </c>
      <c r="D221" s="117">
        <f t="shared" si="3"/>
        <v>8.3611712936447966E-3</v>
      </c>
    </row>
    <row r="222" spans="1:4" ht="13" x14ac:dyDescent="0.3">
      <c r="A222" s="3">
        <v>45705</v>
      </c>
      <c r="B222" s="13">
        <v>1.6259238203524807E-2</v>
      </c>
      <c r="C222" s="13">
        <v>-2.8708133971291593E-3</v>
      </c>
      <c r="D222" s="117">
        <f t="shared" si="3"/>
        <v>8.6072175632632194E-3</v>
      </c>
    </row>
    <row r="223" spans="1:4" ht="13" x14ac:dyDescent="0.3">
      <c r="A223" s="3">
        <v>45677</v>
      </c>
      <c r="B223" s="13">
        <v>5.6708494208494928E-3</v>
      </c>
      <c r="C223" s="13">
        <v>1.3150973172014729E-2</v>
      </c>
      <c r="D223" s="117">
        <f t="shared" si="3"/>
        <v>8.6628989213155868E-3</v>
      </c>
    </row>
    <row r="224" spans="1:4" ht="13" x14ac:dyDescent="0.3">
      <c r="A224" s="3">
        <v>45681</v>
      </c>
      <c r="B224" s="13">
        <v>3.8295835327908125E-3</v>
      </c>
      <c r="C224" s="13">
        <v>1.6268429079817067E-2</v>
      </c>
      <c r="D224" s="117">
        <f t="shared" si="3"/>
        <v>8.805121751601315E-3</v>
      </c>
    </row>
    <row r="225" spans="1:4" ht="13" x14ac:dyDescent="0.3">
      <c r="A225" s="3">
        <v>45891</v>
      </c>
      <c r="B225" s="13">
        <v>5.8834016758781181E-3</v>
      </c>
      <c r="C225" s="13">
        <v>1.3552758954501507E-2</v>
      </c>
      <c r="D225" s="117">
        <f t="shared" si="3"/>
        <v>8.9511445873274743E-3</v>
      </c>
    </row>
    <row r="226" spans="1:4" ht="13" x14ac:dyDescent="0.3">
      <c r="A226" s="3">
        <v>45583</v>
      </c>
      <c r="B226" s="13">
        <v>7.4297947361793432E-3</v>
      </c>
      <c r="C226" s="13">
        <v>1.1597258829731245E-2</v>
      </c>
      <c r="D226" s="117">
        <f t="shared" si="3"/>
        <v>9.0967803736001045E-3</v>
      </c>
    </row>
    <row r="227" spans="1:4" ht="13" x14ac:dyDescent="0.3">
      <c r="A227" s="3">
        <v>45637</v>
      </c>
      <c r="B227" s="13">
        <v>9.4253174499280088E-3</v>
      </c>
      <c r="C227" s="13">
        <v>9.029345372460626E-3</v>
      </c>
      <c r="D227" s="117">
        <f t="shared" si="3"/>
        <v>9.2669286189410553E-3</v>
      </c>
    </row>
    <row r="228" spans="1:4" ht="13" x14ac:dyDescent="0.3">
      <c r="A228" s="3">
        <v>45607</v>
      </c>
      <c r="B228" s="13">
        <v>1.6555859731456103E-2</v>
      </c>
      <c r="C228" s="13">
        <v>-1.1409013120366061E-3</v>
      </c>
      <c r="D228" s="117">
        <f t="shared" si="3"/>
        <v>9.4771553140590194E-3</v>
      </c>
    </row>
    <row r="229" spans="1:4" ht="13" x14ac:dyDescent="0.3">
      <c r="A229" s="3">
        <v>45692</v>
      </c>
      <c r="B229" s="13">
        <v>1.9297614766870381E-2</v>
      </c>
      <c r="C229" s="13">
        <v>-5.1282051282051282E-3</v>
      </c>
      <c r="D229" s="117">
        <f t="shared" si="3"/>
        <v>9.5272868088401765E-3</v>
      </c>
    </row>
    <row r="230" spans="1:4" ht="13" x14ac:dyDescent="0.3">
      <c r="A230" s="3">
        <v>45730</v>
      </c>
      <c r="B230" s="13">
        <v>1.7270608179699116E-2</v>
      </c>
      <c r="C230" s="13">
        <v>-1.8148820326679023E-3</v>
      </c>
      <c r="D230" s="117">
        <f t="shared" si="3"/>
        <v>9.6364120947523089E-3</v>
      </c>
    </row>
    <row r="231" spans="1:4" ht="13" x14ac:dyDescent="0.3">
      <c r="A231" s="3">
        <v>45547</v>
      </c>
      <c r="B231" s="13">
        <v>1.0418076038425105E-2</v>
      </c>
      <c r="C231" s="13">
        <v>8.9662447257384866E-3</v>
      </c>
      <c r="D231" s="117">
        <f t="shared" si="3"/>
        <v>9.8373435133504578E-3</v>
      </c>
    </row>
    <row r="232" spans="1:4" ht="13" x14ac:dyDescent="0.3">
      <c r="A232" s="3">
        <v>45646</v>
      </c>
      <c r="B232" s="13">
        <v>-4.9312224240851618E-3</v>
      </c>
      <c r="C232" s="13">
        <v>3.2565974171813651E-2</v>
      </c>
      <c r="D232" s="117">
        <f t="shared" si="3"/>
        <v>1.0067656214274365E-2</v>
      </c>
    </row>
    <row r="233" spans="1:4" ht="13" x14ac:dyDescent="0.3">
      <c r="A233" s="3">
        <v>45574</v>
      </c>
      <c r="B233" s="13">
        <v>5.8108821975699412E-3</v>
      </c>
      <c r="C233" s="13">
        <v>1.6486347243688908E-2</v>
      </c>
      <c r="D233" s="117">
        <f t="shared" si="3"/>
        <v>1.0081068216017527E-2</v>
      </c>
    </row>
    <row r="234" spans="1:4" ht="13" x14ac:dyDescent="0.3">
      <c r="A234" s="3">
        <v>45552</v>
      </c>
      <c r="B234" s="13">
        <v>6.9537309441027673E-3</v>
      </c>
      <c r="C234" s="13">
        <v>1.4871794871794901E-2</v>
      </c>
      <c r="D234" s="117">
        <f t="shared" si="3"/>
        <v>1.0120956515179622E-2</v>
      </c>
    </row>
    <row r="235" spans="1:4" ht="13" x14ac:dyDescent="0.3">
      <c r="A235" s="3">
        <v>45644</v>
      </c>
      <c r="B235" s="13">
        <v>8.6641665589034227E-3</v>
      </c>
      <c r="C235" s="13">
        <v>1.2450481041313056E-2</v>
      </c>
      <c r="D235" s="117">
        <f t="shared" si="3"/>
        <v>1.0178692351867276E-2</v>
      </c>
    </row>
    <row r="236" spans="1:4" ht="13" x14ac:dyDescent="0.3">
      <c r="A236" s="3">
        <v>45544</v>
      </c>
      <c r="B236" s="13">
        <v>1.6364380199099974E-2</v>
      </c>
      <c r="C236" s="13">
        <v>2.0607934054611317E-3</v>
      </c>
      <c r="D236" s="117">
        <f t="shared" si="3"/>
        <v>1.0642945481644437E-2</v>
      </c>
    </row>
    <row r="237" spans="1:4" ht="13" x14ac:dyDescent="0.3">
      <c r="A237" s="3">
        <v>45748</v>
      </c>
      <c r="B237" s="13">
        <v>1.2040557667934175E-2</v>
      </c>
      <c r="C237" s="13">
        <v>8.8587806149035362E-3</v>
      </c>
      <c r="D237" s="117">
        <f t="shared" si="3"/>
        <v>1.0767846846721919E-2</v>
      </c>
    </row>
    <row r="238" spans="1:4" ht="13" x14ac:dyDescent="0.3">
      <c r="A238" s="3">
        <v>45828</v>
      </c>
      <c r="B238" s="13">
        <v>1.3052631578947427E-2</v>
      </c>
      <c r="C238" s="13">
        <v>7.9006772009029679E-3</v>
      </c>
      <c r="D238" s="117">
        <f t="shared" si="3"/>
        <v>1.0991849827729643E-2</v>
      </c>
    </row>
    <row r="239" spans="1:4" ht="13" x14ac:dyDescent="0.3">
      <c r="A239" s="3">
        <v>45702</v>
      </c>
      <c r="B239" s="13">
        <v>4.3393856343496929E-3</v>
      </c>
      <c r="C239" s="13">
        <v>2.2504892367906038E-2</v>
      </c>
      <c r="D239" s="117">
        <f t="shared" si="3"/>
        <v>1.160558832777223E-2</v>
      </c>
    </row>
    <row r="240" spans="1:4" ht="13" x14ac:dyDescent="0.3">
      <c r="A240" s="3">
        <v>45706</v>
      </c>
      <c r="B240" s="13">
        <v>1.8796151264264854E-2</v>
      </c>
      <c r="C240" s="13">
        <v>9.5969289827249821E-4</v>
      </c>
      <c r="D240" s="117">
        <f t="shared" si="3"/>
        <v>1.1661567917867911E-2</v>
      </c>
    </row>
    <row r="241" spans="1:4" ht="13" x14ac:dyDescent="0.3">
      <c r="A241" s="3">
        <v>45835</v>
      </c>
      <c r="B241" s="13">
        <v>1.4031805425631408E-2</v>
      </c>
      <c r="C241" s="13">
        <v>8.3010514665190927E-3</v>
      </c>
      <c r="D241" s="117">
        <f t="shared" si="3"/>
        <v>1.1739503841986481E-2</v>
      </c>
    </row>
    <row r="242" spans="1:4" ht="13" x14ac:dyDescent="0.3">
      <c r="A242" s="3">
        <v>45525</v>
      </c>
      <c r="B242" s="13">
        <v>5.9813604117401791E-3</v>
      </c>
      <c r="C242" s="13">
        <v>2.0388349514563052E-2</v>
      </c>
      <c r="D242" s="117">
        <f t="shared" si="3"/>
        <v>1.1744156052869329E-2</v>
      </c>
    </row>
    <row r="243" spans="1:4" ht="13" x14ac:dyDescent="0.3">
      <c r="A243" s="3">
        <v>45624</v>
      </c>
      <c r="B243" s="13">
        <v>6.9881201956673404E-3</v>
      </c>
      <c r="C243" s="13">
        <v>1.8902439024390209E-2</v>
      </c>
      <c r="D243" s="117">
        <f t="shared" si="3"/>
        <v>1.1753847727156487E-2</v>
      </c>
    </row>
    <row r="244" spans="1:4" ht="13" x14ac:dyDescent="0.3">
      <c r="A244" s="3">
        <v>45875</v>
      </c>
      <c r="B244" s="13">
        <v>7.9890880748247021E-3</v>
      </c>
      <c r="C244" s="13">
        <v>1.7828200972447389E-2</v>
      </c>
      <c r="D244" s="117">
        <f t="shared" si="3"/>
        <v>1.1924733233873778E-2</v>
      </c>
    </row>
    <row r="245" spans="1:4" ht="13" x14ac:dyDescent="0.3">
      <c r="A245" s="3">
        <v>45554</v>
      </c>
      <c r="B245" s="13">
        <v>9.023354564755906E-3</v>
      </c>
      <c r="C245" s="13">
        <v>1.6759776536312762E-2</v>
      </c>
      <c r="D245" s="117">
        <f t="shared" si="3"/>
        <v>1.2117923353378648E-2</v>
      </c>
    </row>
    <row r="246" spans="1:4" ht="13" x14ac:dyDescent="0.3">
      <c r="A246" s="3">
        <v>45483</v>
      </c>
      <c r="B246" s="13">
        <v>6.0512243174782087E-3</v>
      </c>
      <c r="C246" s="13">
        <v>2.1621621621621671E-2</v>
      </c>
      <c r="D246" s="117">
        <f t="shared" si="3"/>
        <v>1.2279383239135595E-2</v>
      </c>
    </row>
    <row r="247" spans="1:4" ht="13" x14ac:dyDescent="0.3">
      <c r="A247" s="3">
        <v>45597</v>
      </c>
      <c r="B247" s="13">
        <v>2.4511049022098108E-2</v>
      </c>
      <c r="C247" s="13">
        <v>-5.9750135795762866E-3</v>
      </c>
      <c r="D247" s="117">
        <f t="shared" si="3"/>
        <v>1.2316623981428349E-2</v>
      </c>
    </row>
    <row r="248" spans="1:4" ht="13" x14ac:dyDescent="0.3">
      <c r="A248" s="3">
        <v>45877</v>
      </c>
      <c r="B248" s="13">
        <v>1.4834537847090204E-2</v>
      </c>
      <c r="C248" s="13">
        <v>8.8403536141445065E-3</v>
      </c>
      <c r="D248" s="117">
        <f t="shared" si="3"/>
        <v>1.2436864153911924E-2</v>
      </c>
    </row>
    <row r="249" spans="1:4" ht="13" x14ac:dyDescent="0.3">
      <c r="A249" s="3">
        <v>45771</v>
      </c>
      <c r="B249" s="13">
        <v>3.3021463951567812E-3</v>
      </c>
      <c r="C249" s="13">
        <v>2.679031427099442E-2</v>
      </c>
      <c r="D249" s="117">
        <f t="shared" si="3"/>
        <v>1.2697413545491837E-2</v>
      </c>
    </row>
    <row r="250" spans="1:4" ht="13" x14ac:dyDescent="0.3">
      <c r="A250" s="3">
        <v>45559</v>
      </c>
      <c r="B250" s="13">
        <v>6.5281108446575385E-3</v>
      </c>
      <c r="C250" s="13">
        <v>2.2471910112359432E-2</v>
      </c>
      <c r="D250" s="117">
        <f t="shared" si="3"/>
        <v>1.2905630551738295E-2</v>
      </c>
    </row>
    <row r="251" spans="1:4" ht="13" x14ac:dyDescent="0.3">
      <c r="A251" s="3">
        <v>45712</v>
      </c>
      <c r="B251" s="13">
        <v>2.76518084282716E-3</v>
      </c>
      <c r="C251" s="13">
        <v>2.8431372549019663E-2</v>
      </c>
      <c r="D251" s="117">
        <f t="shared" si="3"/>
        <v>1.3031657525304163E-2</v>
      </c>
    </row>
    <row r="252" spans="1:4" ht="13" x14ac:dyDescent="0.3">
      <c r="A252" s="3">
        <v>45540</v>
      </c>
      <c r="B252" s="13">
        <v>9.9623047926763394E-3</v>
      </c>
      <c r="C252" s="13">
        <v>1.7892644135188981E-2</v>
      </c>
      <c r="D252" s="117">
        <f t="shared" si="3"/>
        <v>1.3134440529681397E-2</v>
      </c>
    </row>
    <row r="253" spans="1:4" ht="13" x14ac:dyDescent="0.3">
      <c r="A253" s="3">
        <v>45638</v>
      </c>
      <c r="B253" s="13">
        <v>1.2838801711840138E-2</v>
      </c>
      <c r="C253" s="13">
        <v>1.3982102908277404E-2</v>
      </c>
      <c r="D253" s="117">
        <f t="shared" si="3"/>
        <v>1.3296122190415045E-2</v>
      </c>
    </row>
    <row r="254" spans="1:4" ht="13" x14ac:dyDescent="0.3">
      <c r="A254" s="3">
        <v>45803</v>
      </c>
      <c r="B254" s="13">
        <v>1.7150673400673427E-2</v>
      </c>
      <c r="C254" s="13">
        <v>7.8165711307972893E-3</v>
      </c>
      <c r="D254" s="117">
        <f t="shared" si="3"/>
        <v>1.3417032492722972E-2</v>
      </c>
    </row>
    <row r="255" spans="1:4" ht="13" x14ac:dyDescent="0.3">
      <c r="A255" s="3">
        <v>45824</v>
      </c>
      <c r="B255" s="13">
        <v>2.3545275386370742E-2</v>
      </c>
      <c r="C255" s="13">
        <v>-1.1007154650522215E-3</v>
      </c>
      <c r="D255" s="117">
        <f t="shared" si="3"/>
        <v>1.3686879045801556E-2</v>
      </c>
    </row>
    <row r="256" spans="1:4" ht="13" x14ac:dyDescent="0.3">
      <c r="A256" s="3">
        <v>45882</v>
      </c>
      <c r="B256" s="13">
        <v>1.6282987085906746E-2</v>
      </c>
      <c r="C256" s="13">
        <v>0.01</v>
      </c>
      <c r="D256" s="117">
        <f t="shared" si="3"/>
        <v>1.3769792251544047E-2</v>
      </c>
    </row>
    <row r="257" spans="1:4" ht="13" x14ac:dyDescent="0.3">
      <c r="A257" s="3">
        <v>45714</v>
      </c>
      <c r="B257" s="13">
        <v>3.3365832520853629E-2</v>
      </c>
      <c r="C257" s="13">
        <v>-1.5610651974288363E-2</v>
      </c>
      <c r="D257" s="117">
        <f t="shared" si="3"/>
        <v>1.3775238722796831E-2</v>
      </c>
    </row>
    <row r="258" spans="1:4" ht="13" x14ac:dyDescent="0.3">
      <c r="A258" s="3">
        <v>45779</v>
      </c>
      <c r="B258" s="13">
        <v>1.5484835540367317E-2</v>
      </c>
      <c r="C258" s="13">
        <v>1.2742099898063202E-2</v>
      </c>
      <c r="D258" s="117">
        <f t="shared" ref="D258:D301" si="4">$H$3*B258+$I$3*C258</f>
        <v>1.4387741283445672E-2</v>
      </c>
    </row>
    <row r="259" spans="1:4" ht="13" x14ac:dyDescent="0.3">
      <c r="A259" s="3">
        <v>45523</v>
      </c>
      <c r="B259" s="13">
        <v>4.7261606894634153E-3</v>
      </c>
      <c r="C259" s="13">
        <v>2.9615004935834157E-2</v>
      </c>
      <c r="D259" s="117">
        <f t="shared" si="4"/>
        <v>1.4681698388011713E-2</v>
      </c>
    </row>
    <row r="260" spans="1:4" ht="13" x14ac:dyDescent="0.3">
      <c r="A260" s="3">
        <v>45527</v>
      </c>
      <c r="B260" s="13">
        <v>1.5323025952512516E-2</v>
      </c>
      <c r="C260" s="13">
        <v>1.4450867052023121E-2</v>
      </c>
      <c r="D260" s="117">
        <f t="shared" si="4"/>
        <v>1.4974162392316758E-2</v>
      </c>
    </row>
    <row r="261" spans="1:4" ht="13" x14ac:dyDescent="0.3">
      <c r="A261" s="3">
        <v>45495</v>
      </c>
      <c r="B261" s="13">
        <v>1.9204389574759902E-2</v>
      </c>
      <c r="C261" s="13">
        <v>8.9847259658580418E-3</v>
      </c>
      <c r="D261" s="117">
        <f t="shared" si="4"/>
        <v>1.5116524131199157E-2</v>
      </c>
    </row>
    <row r="262" spans="1:4" ht="13" x14ac:dyDescent="0.3">
      <c r="A262" s="3">
        <v>45741</v>
      </c>
      <c r="B262" s="13">
        <v>2.2033722975069926E-2</v>
      </c>
      <c r="C262" s="13">
        <v>4.7846889952153108E-3</v>
      </c>
      <c r="D262" s="117">
        <f t="shared" si="4"/>
        <v>1.5134109383128079E-2</v>
      </c>
    </row>
    <row r="263" spans="1:4" ht="13" x14ac:dyDescent="0.3">
      <c r="A263" s="3">
        <v>45631</v>
      </c>
      <c r="B263" s="13">
        <v>2.2645048907945813E-2</v>
      </c>
      <c r="C263" s="13">
        <v>4.1128084606346484E-3</v>
      </c>
      <c r="D263" s="117">
        <f t="shared" si="4"/>
        <v>1.5232152729021347E-2</v>
      </c>
    </row>
    <row r="264" spans="1:4" ht="13" x14ac:dyDescent="0.3">
      <c r="A264" s="3">
        <v>45722</v>
      </c>
      <c r="B264" s="13">
        <v>5.8951287620229997E-3</v>
      </c>
      <c r="C264" s="13">
        <v>2.9277218664226924E-2</v>
      </c>
      <c r="D264" s="117">
        <f t="shared" si="4"/>
        <v>1.5247964722904571E-2</v>
      </c>
    </row>
    <row r="265" spans="1:4" ht="13" x14ac:dyDescent="0.3">
      <c r="A265" s="3">
        <v>45776</v>
      </c>
      <c r="B265" s="13">
        <v>1.3319126265316995E-2</v>
      </c>
      <c r="C265" s="13">
        <v>1.8200202224469129E-2</v>
      </c>
      <c r="D265" s="117">
        <f t="shared" si="4"/>
        <v>1.5271556648977849E-2</v>
      </c>
    </row>
    <row r="266" spans="1:4" ht="13" x14ac:dyDescent="0.3">
      <c r="A266" s="3">
        <v>45868</v>
      </c>
      <c r="B266" s="13">
        <v>4.3863024240092294E-2</v>
      </c>
      <c r="C266" s="13">
        <v>-2.313624678663239E-2</v>
      </c>
      <c r="D266" s="117">
        <f t="shared" si="4"/>
        <v>1.7063315829402417E-2</v>
      </c>
    </row>
    <row r="267" spans="1:4" ht="13" x14ac:dyDescent="0.3">
      <c r="A267" s="3">
        <v>45610</v>
      </c>
      <c r="B267" s="13">
        <v>2.14491237248234E-2</v>
      </c>
      <c r="C267" s="13">
        <v>1.0532475131655838E-2</v>
      </c>
      <c r="D267" s="117">
        <f t="shared" si="4"/>
        <v>1.7082464287556373E-2</v>
      </c>
    </row>
    <row r="268" spans="1:4" ht="13" x14ac:dyDescent="0.3">
      <c r="A268" s="3">
        <v>45701</v>
      </c>
      <c r="B268" s="13">
        <v>-9.3891402714932331E-3</v>
      </c>
      <c r="C268" s="13">
        <v>5.6876938986556359E-2</v>
      </c>
      <c r="D268" s="117">
        <f t="shared" si="4"/>
        <v>1.7117291431726606E-2</v>
      </c>
    </row>
    <row r="269" spans="1:4" ht="13" x14ac:dyDescent="0.3">
      <c r="A269" s="3">
        <v>45653</v>
      </c>
      <c r="B269" s="13">
        <v>1.1780104712041982E-2</v>
      </c>
      <c r="C269" s="13">
        <v>2.5886325267304576E-2</v>
      </c>
      <c r="D269" s="117">
        <f t="shared" si="4"/>
        <v>1.7422592934147021E-2</v>
      </c>
    </row>
    <row r="270" spans="1:4" ht="13" x14ac:dyDescent="0.3">
      <c r="A270" s="3">
        <v>45757</v>
      </c>
      <c r="B270" s="13">
        <v>5.7716918351676541E-2</v>
      </c>
      <c r="C270" s="13">
        <v>-4.3010752688172046E-2</v>
      </c>
      <c r="D270" s="117">
        <f t="shared" si="4"/>
        <v>1.7425849935737103E-2</v>
      </c>
    </row>
    <row r="271" spans="1:4" ht="13" x14ac:dyDescent="0.3">
      <c r="A271" s="3">
        <v>45548</v>
      </c>
      <c r="B271" s="13">
        <v>5.6239957150508594E-3</v>
      </c>
      <c r="C271" s="13">
        <v>3.5546262415054798E-2</v>
      </c>
      <c r="D271" s="117">
        <f t="shared" si="4"/>
        <v>1.7592902395052436E-2</v>
      </c>
    </row>
    <row r="272" spans="1:4" ht="13" x14ac:dyDescent="0.3">
      <c r="A272" s="3">
        <v>45863</v>
      </c>
      <c r="B272" s="13">
        <v>-1.3817607579944084E-3</v>
      </c>
      <c r="C272" s="13">
        <v>4.6404895461499208E-2</v>
      </c>
      <c r="D272" s="117">
        <f t="shared" si="4"/>
        <v>1.7732901729803036E-2</v>
      </c>
    </row>
    <row r="273" spans="1:4" ht="13" x14ac:dyDescent="0.3">
      <c r="A273" s="3">
        <v>45789</v>
      </c>
      <c r="B273" s="13">
        <v>6.1798331445051501E-3</v>
      </c>
      <c r="C273" s="13">
        <v>3.5259549461312524E-2</v>
      </c>
      <c r="D273" s="117">
        <f t="shared" si="4"/>
        <v>1.7811719671228101E-2</v>
      </c>
    </row>
    <row r="274" spans="1:4" ht="13" x14ac:dyDescent="0.3">
      <c r="A274" s="3">
        <v>45876</v>
      </c>
      <c r="B274" s="13">
        <v>1.6431471099941999E-2</v>
      </c>
      <c r="C274" s="13">
        <v>2.0700636942675189E-2</v>
      </c>
      <c r="D274" s="117">
        <f t="shared" si="4"/>
        <v>1.8139137437035276E-2</v>
      </c>
    </row>
    <row r="275" spans="1:4" ht="13" x14ac:dyDescent="0.3">
      <c r="A275" s="3">
        <v>45734</v>
      </c>
      <c r="B275" s="13">
        <v>2.2567287784679087E-2</v>
      </c>
      <c r="C275" s="13">
        <v>1.258992805755388E-2</v>
      </c>
      <c r="D275" s="117">
        <f t="shared" si="4"/>
        <v>1.8576343893829006E-2</v>
      </c>
    </row>
    <row r="276" spans="1:4" ht="13" x14ac:dyDescent="0.3">
      <c r="A276" s="3">
        <v>45630</v>
      </c>
      <c r="B276" s="13">
        <v>1.3581420616596448E-2</v>
      </c>
      <c r="C276" s="13">
        <v>2.6537997587454627E-2</v>
      </c>
      <c r="D276" s="117">
        <f t="shared" si="4"/>
        <v>1.8764051404939718E-2</v>
      </c>
    </row>
    <row r="277" spans="1:4" ht="13" x14ac:dyDescent="0.3">
      <c r="A277" s="3">
        <v>45772</v>
      </c>
      <c r="B277" s="13">
        <v>2.3587493143170581E-2</v>
      </c>
      <c r="C277" s="13">
        <v>1.1540391369794194E-2</v>
      </c>
      <c r="D277" s="117">
        <f t="shared" si="4"/>
        <v>1.8768652433820025E-2</v>
      </c>
    </row>
    <row r="278" spans="1:4" ht="13" x14ac:dyDescent="0.3">
      <c r="A278" s="3">
        <v>45680</v>
      </c>
      <c r="B278" s="13">
        <v>1.9646125686394091E-2</v>
      </c>
      <c r="C278" s="13">
        <v>1.7589239524055753E-2</v>
      </c>
      <c r="D278" s="117">
        <f t="shared" si="4"/>
        <v>1.8823371221458756E-2</v>
      </c>
    </row>
    <row r="279" spans="1:4" ht="13" x14ac:dyDescent="0.3">
      <c r="A279" s="3">
        <v>45840</v>
      </c>
      <c r="B279" s="13">
        <v>8.8751289989680397E-3</v>
      </c>
      <c r="C279" s="13">
        <v>3.4084661902143973E-2</v>
      </c>
      <c r="D279" s="117">
        <f t="shared" si="4"/>
        <v>1.8958942160238412E-2</v>
      </c>
    </row>
    <row r="280" spans="1:4" ht="13" x14ac:dyDescent="0.3">
      <c r="A280" s="3">
        <v>45671</v>
      </c>
      <c r="B280" s="13">
        <v>2.7770764958343821E-2</v>
      </c>
      <c r="C280" s="13">
        <v>6.4343163538873385E-3</v>
      </c>
      <c r="D280" s="117">
        <f t="shared" si="4"/>
        <v>1.9236185516561227E-2</v>
      </c>
    </row>
    <row r="281" spans="1:4" ht="13" x14ac:dyDescent="0.3">
      <c r="A281" s="3">
        <v>45756</v>
      </c>
      <c r="B281" s="13">
        <v>-2.2027534418022549E-2</v>
      </c>
      <c r="C281" s="13">
        <v>8.202443280977309E-2</v>
      </c>
      <c r="D281" s="117">
        <f t="shared" si="4"/>
        <v>1.9593252473095707E-2</v>
      </c>
    </row>
    <row r="282" spans="1:4" ht="13" x14ac:dyDescent="0.3">
      <c r="A282" s="3">
        <v>45520</v>
      </c>
      <c r="B282" s="13">
        <v>3.0954428202923503E-2</v>
      </c>
      <c r="C282" s="13">
        <v>3.9643211100098257E-3</v>
      </c>
      <c r="D282" s="117">
        <f t="shared" si="4"/>
        <v>2.0158385365758029E-2</v>
      </c>
    </row>
    <row r="283" spans="1:4" ht="13" x14ac:dyDescent="0.3">
      <c r="A283" s="3">
        <v>45888</v>
      </c>
      <c r="B283" s="13">
        <v>2.1133175441792777E-2</v>
      </c>
      <c r="C283" s="13">
        <v>1.9880715705765408E-2</v>
      </c>
      <c r="D283" s="117">
        <f t="shared" si="4"/>
        <v>2.0632191547381828E-2</v>
      </c>
    </row>
    <row r="284" spans="1:4" ht="13" x14ac:dyDescent="0.3">
      <c r="A284" s="3">
        <v>45503</v>
      </c>
      <c r="B284" s="13">
        <v>3.5446489434219464E-2</v>
      </c>
      <c r="C284" s="13">
        <v>-9.0909090909085737E-4</v>
      </c>
      <c r="D284" s="117">
        <f t="shared" si="4"/>
        <v>2.0904257296895334E-2</v>
      </c>
    </row>
    <row r="285" spans="1:4" ht="13" x14ac:dyDescent="0.3">
      <c r="A285" s="3">
        <v>45769</v>
      </c>
      <c r="B285" s="13">
        <v>1.3880922335665785E-2</v>
      </c>
      <c r="C285" s="13">
        <v>3.2013022246337369E-2</v>
      </c>
      <c r="D285" s="117">
        <f t="shared" si="4"/>
        <v>2.1133762299934418E-2</v>
      </c>
    </row>
    <row r="286" spans="1:4" ht="13" x14ac:dyDescent="0.3">
      <c r="A286" s="3">
        <v>45873</v>
      </c>
      <c r="B286" s="13">
        <v>3.2399999999999984E-2</v>
      </c>
      <c r="C286" s="13">
        <v>6.5717415115006412E-3</v>
      </c>
      <c r="D286" s="117">
        <f t="shared" si="4"/>
        <v>2.2068696604600244E-2</v>
      </c>
    </row>
    <row r="287" spans="1:4" ht="13" x14ac:dyDescent="0.3">
      <c r="A287" s="3">
        <v>45569</v>
      </c>
      <c r="B287" s="13">
        <v>2.1025501899077623E-2</v>
      </c>
      <c r="C287" s="13">
        <v>2.4364955935717927E-2</v>
      </c>
      <c r="D287" s="117">
        <f t="shared" si="4"/>
        <v>2.2361283513733746E-2</v>
      </c>
    </row>
    <row r="288" spans="1:4" ht="13" x14ac:dyDescent="0.3">
      <c r="A288" s="3">
        <v>45847</v>
      </c>
      <c r="B288" s="13">
        <v>2.6326447954637486E-2</v>
      </c>
      <c r="C288" s="13">
        <v>1.7665952890792199E-2</v>
      </c>
      <c r="D288" s="117">
        <f t="shared" si="4"/>
        <v>2.2862249929099372E-2</v>
      </c>
    </row>
    <row r="289" spans="1:4" ht="13" x14ac:dyDescent="0.3">
      <c r="A289" s="3">
        <v>45561</v>
      </c>
      <c r="B289" s="13">
        <v>2.6075446724023836E-2</v>
      </c>
      <c r="C289" s="13">
        <v>2.0572002007024557E-2</v>
      </c>
      <c r="D289" s="117">
        <f t="shared" si="4"/>
        <v>2.3874068837224125E-2</v>
      </c>
    </row>
    <row r="290" spans="1:4" ht="13" x14ac:dyDescent="0.3">
      <c r="A290" s="3">
        <v>45761</v>
      </c>
      <c r="B290" s="13">
        <v>2.6303030303030366E-2</v>
      </c>
      <c r="C290" s="13">
        <v>2.1408450704225417E-2</v>
      </c>
      <c r="D290" s="117">
        <f t="shared" si="4"/>
        <v>2.4345198463508386E-2</v>
      </c>
    </row>
    <row r="291" spans="1:4" ht="13" x14ac:dyDescent="0.3">
      <c r="A291" s="3">
        <v>45770</v>
      </c>
      <c r="B291" s="13">
        <v>2.7947499434261336E-2</v>
      </c>
      <c r="C291" s="13">
        <v>2.050473186119877E-2</v>
      </c>
      <c r="D291" s="117">
        <f t="shared" si="4"/>
        <v>2.4970392405036308E-2</v>
      </c>
    </row>
    <row r="292" spans="1:4" ht="13" x14ac:dyDescent="0.3">
      <c r="A292" s="3">
        <v>45762</v>
      </c>
      <c r="B292" s="13">
        <v>2.8935868666587837E-2</v>
      </c>
      <c r="C292" s="13">
        <v>1.9856591285162681E-2</v>
      </c>
      <c r="D292" s="117">
        <f t="shared" si="4"/>
        <v>2.5304157714017776E-2</v>
      </c>
    </row>
    <row r="293" spans="1:4" ht="13" x14ac:dyDescent="0.3">
      <c r="A293" s="3">
        <v>45713</v>
      </c>
      <c r="B293" s="13">
        <v>1.8199867637326179E-2</v>
      </c>
      <c r="C293" s="13">
        <v>3.8131553860819824E-2</v>
      </c>
      <c r="D293" s="117">
        <f t="shared" si="4"/>
        <v>2.6172542126723639E-2</v>
      </c>
    </row>
    <row r="294" spans="1:4" ht="13" x14ac:dyDescent="0.3">
      <c r="A294" s="3">
        <v>45511</v>
      </c>
      <c r="B294" s="13">
        <v>2.7662105889351567E-2</v>
      </c>
      <c r="C294" s="13">
        <v>2.5870646766169098E-2</v>
      </c>
      <c r="D294" s="117">
        <f t="shared" si="4"/>
        <v>2.6945522240078582E-2</v>
      </c>
    </row>
    <row r="295" spans="1:4" ht="13" x14ac:dyDescent="0.3">
      <c r="A295" s="3">
        <v>45663</v>
      </c>
      <c r="B295" s="13">
        <v>2.0914523252792878E-2</v>
      </c>
      <c r="C295" s="13">
        <v>3.6827195467422094E-2</v>
      </c>
      <c r="D295" s="117">
        <f t="shared" si="4"/>
        <v>2.7279592138644566E-2</v>
      </c>
    </row>
    <row r="296" spans="1:4" ht="13" x14ac:dyDescent="0.3">
      <c r="A296" s="3">
        <v>45832</v>
      </c>
      <c r="B296" s="13">
        <v>2.3556630560521631E-2</v>
      </c>
      <c r="C296" s="13">
        <v>3.5393258426966355E-2</v>
      </c>
      <c r="D296" s="117">
        <f t="shared" si="4"/>
        <v>2.8291281707099519E-2</v>
      </c>
    </row>
    <row r="297" spans="1:4" ht="13" x14ac:dyDescent="0.3">
      <c r="A297" s="3">
        <v>45719</v>
      </c>
      <c r="B297" s="13">
        <v>1.5212338897105444E-2</v>
      </c>
      <c r="C297" s="13">
        <v>4.837209302325584E-2</v>
      </c>
      <c r="D297" s="117">
        <f t="shared" si="4"/>
        <v>2.8476240547565604E-2</v>
      </c>
    </row>
    <row r="298" spans="1:4" ht="13" x14ac:dyDescent="0.3">
      <c r="A298" s="3">
        <v>45785</v>
      </c>
      <c r="B298" s="13">
        <v>3.084502516868376E-2</v>
      </c>
      <c r="C298" s="13">
        <v>3.2586558044806542E-2</v>
      </c>
      <c r="D298" s="117">
        <f t="shared" si="4"/>
        <v>3.154163831913287E-2</v>
      </c>
    </row>
    <row r="299" spans="1:4" ht="13" x14ac:dyDescent="0.3">
      <c r="A299" s="3">
        <v>45694</v>
      </c>
      <c r="B299" s="13">
        <v>2.9836609045702189E-2</v>
      </c>
      <c r="C299" s="13">
        <v>3.5921817221341697E-2</v>
      </c>
      <c r="D299" s="117">
        <f t="shared" si="4"/>
        <v>3.2270692315957993E-2</v>
      </c>
    </row>
    <row r="300" spans="1:4" ht="13" x14ac:dyDescent="0.3">
      <c r="A300" s="3">
        <v>45721</v>
      </c>
      <c r="B300" s="13">
        <v>3.6667738822772654E-2</v>
      </c>
      <c r="C300" s="13">
        <v>2.8222013170272814E-2</v>
      </c>
      <c r="D300" s="117">
        <f t="shared" si="4"/>
        <v>3.3289448561772718E-2</v>
      </c>
    </row>
    <row r="301" spans="1:4" ht="13" x14ac:dyDescent="0.3">
      <c r="A301" s="3">
        <v>45861</v>
      </c>
      <c r="B301" s="13">
        <v>1.9504266558309648E-2</v>
      </c>
      <c r="C301" s="13">
        <v>5.4330285099515839E-2</v>
      </c>
      <c r="D301" s="117">
        <f t="shared" si="4"/>
        <v>3.343467397479212E-2</v>
      </c>
    </row>
  </sheetData>
  <autoFilter ref="A1:D1" xr:uid="{56BB6AF0-AB7C-40FA-B7EB-EC1A43EC779F}">
    <sortState xmlns:xlrd2="http://schemas.microsoft.com/office/spreadsheetml/2017/richdata2" ref="A2:D301">
      <sortCondition ref="D1"/>
    </sortState>
  </autoFilter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78B6-A4A9-417A-8757-E66D5B3EEB8C}">
  <sheetPr codeName="Foglio8"/>
  <dimension ref="A1:J301"/>
  <sheetViews>
    <sheetView topLeftCell="B1" zoomScale="170" zoomScaleNormal="170" workbookViewId="0">
      <selection activeCell="E2" sqref="E2"/>
    </sheetView>
  </sheetViews>
  <sheetFormatPr defaultRowHeight="12.5" x14ac:dyDescent="0.25"/>
  <cols>
    <col min="1" max="1" width="11.1796875" customWidth="1"/>
    <col min="2" max="2" width="9.453125" bestFit="1" customWidth="1"/>
    <col min="3" max="3" width="11.1796875" customWidth="1"/>
    <col min="4" max="4" width="25.1796875" bestFit="1" customWidth="1"/>
    <col min="5" max="5" width="14" bestFit="1" customWidth="1"/>
    <col min="6" max="6" width="18.1796875" bestFit="1" customWidth="1"/>
  </cols>
  <sheetData>
    <row r="1" spans="1:10" ht="13" x14ac:dyDescent="0.3">
      <c r="A1" s="2" t="s">
        <v>0</v>
      </c>
      <c r="B1" s="2" t="s">
        <v>384</v>
      </c>
      <c r="D1" s="31" t="s">
        <v>17</v>
      </c>
      <c r="E1" s="32">
        <f>'Capital Allocation'!C11</f>
        <v>43412.157106222963</v>
      </c>
      <c r="G1" s="2" t="s">
        <v>384</v>
      </c>
      <c r="H1" s="198" t="s">
        <v>481</v>
      </c>
      <c r="I1" s="2" t="s">
        <v>480</v>
      </c>
      <c r="J1" s="198" t="s">
        <v>482</v>
      </c>
    </row>
    <row r="2" spans="1:10" ht="13" x14ac:dyDescent="0.3">
      <c r="A2" s="3">
        <v>45481</v>
      </c>
      <c r="B2" s="13">
        <v>4.648542048175725E-3</v>
      </c>
      <c r="D2" s="31" t="s">
        <v>18</v>
      </c>
      <c r="E2" s="21">
        <f>'Sim Storiche'!E2</f>
        <v>750000</v>
      </c>
      <c r="G2" s="13">
        <v>4.648542048175725E-3</v>
      </c>
      <c r="H2" s="57">
        <f>AVERAGE(G2:G301)</f>
        <v>1.5132531055707427E-3</v>
      </c>
      <c r="I2" s="204">
        <f>(G2-$H$2)^2</f>
        <v>9.8300367536210688E-6</v>
      </c>
      <c r="J2" s="57">
        <f>SQRT(SUM(I2:I301)/299)</f>
        <v>1.6032146936746067E-2</v>
      </c>
    </row>
    <row r="3" spans="1:10" ht="13" x14ac:dyDescent="0.3">
      <c r="A3" s="3">
        <v>45482</v>
      </c>
      <c r="B3" s="13">
        <v>-3.6455412226584129E-3</v>
      </c>
      <c r="D3" s="26" t="s">
        <v>24</v>
      </c>
      <c r="E3" s="34">
        <v>0.99</v>
      </c>
      <c r="G3" s="13">
        <v>-3.6455412226584129E-3</v>
      </c>
      <c r="I3" s="204">
        <f t="shared" ref="I3:I66" si="0">(G3-$H$2)^2</f>
        <v>2.6613158920969301E-5</v>
      </c>
    </row>
    <row r="4" spans="1:10" ht="13" x14ac:dyDescent="0.3">
      <c r="A4" s="3">
        <v>45483</v>
      </c>
      <c r="B4" s="13">
        <v>6.0512243174782087E-3</v>
      </c>
      <c r="D4" s="18" t="s">
        <v>25</v>
      </c>
      <c r="E4" s="201">
        <v>0</v>
      </c>
      <c r="F4" s="198" t="s">
        <v>479</v>
      </c>
      <c r="G4" s="13">
        <v>6.0512243174782087E-3</v>
      </c>
      <c r="I4" s="204">
        <f t="shared" si="0"/>
        <v>2.0593182720100912E-5</v>
      </c>
    </row>
    <row r="5" spans="1:10" ht="13" x14ac:dyDescent="0.3">
      <c r="A5" s="3">
        <v>45484</v>
      </c>
      <c r="B5" s="13">
        <v>4.6160302140159969E-3</v>
      </c>
      <c r="C5" s="24"/>
      <c r="D5" s="18" t="s">
        <v>26</v>
      </c>
      <c r="E5" s="201">
        <f>STDEV(B2:B301)</f>
        <v>1.6032146936746063E-2</v>
      </c>
      <c r="G5" s="13">
        <v>4.6160302140159969E-3</v>
      </c>
      <c r="I5" s="204">
        <f t="shared" si="0"/>
        <v>9.6272257846918932E-6</v>
      </c>
    </row>
    <row r="6" spans="1:10" ht="13" x14ac:dyDescent="0.3">
      <c r="A6" s="3">
        <v>45485</v>
      </c>
      <c r="B6" s="13">
        <v>7.9365079365078667E-3</v>
      </c>
      <c r="D6" s="18" t="s">
        <v>27</v>
      </c>
      <c r="E6" s="202">
        <f>NORMSINV(E3)</f>
        <v>2.3263478740408408</v>
      </c>
      <c r="G6" s="13">
        <v>7.9365079365078667E-3</v>
      </c>
      <c r="I6" s="204">
        <f t="shared" si="0"/>
        <v>4.1258202623157108E-5</v>
      </c>
    </row>
    <row r="7" spans="1:10" ht="13" x14ac:dyDescent="0.3">
      <c r="A7" s="3">
        <v>45488</v>
      </c>
      <c r="B7" s="13">
        <v>-3.1772344246442448E-3</v>
      </c>
      <c r="D7" s="203" t="s">
        <v>476</v>
      </c>
      <c r="E7" s="33">
        <f>E4-E6*E5</f>
        <v>-3.729635094260958E-2</v>
      </c>
      <c r="G7" s="13">
        <v>-3.1772344246442448E-3</v>
      </c>
      <c r="I7" s="204">
        <f t="shared" si="0"/>
        <v>2.2000673271102294E-5</v>
      </c>
    </row>
    <row r="8" spans="1:10" ht="13" x14ac:dyDescent="0.3">
      <c r="A8" s="3">
        <v>45489</v>
      </c>
      <c r="B8" s="13">
        <v>4.1574279379157772E-3</v>
      </c>
      <c r="C8" s="24"/>
      <c r="D8" s="35" t="s">
        <v>28</v>
      </c>
      <c r="E8" s="36">
        <f>E2*ABS(E7)</f>
        <v>27972.263206957185</v>
      </c>
      <c r="G8" s="13">
        <v>4.1574279379157772E-3</v>
      </c>
      <c r="I8" s="204">
        <f t="shared" si="0"/>
        <v>6.991660544006891E-6</v>
      </c>
    </row>
    <row r="9" spans="1:10" ht="13" x14ac:dyDescent="0.3">
      <c r="A9" s="3">
        <v>45490</v>
      </c>
      <c r="B9" s="13">
        <v>6.9003588186585451E-3</v>
      </c>
      <c r="G9" s="13">
        <v>6.9003588186585451E-3</v>
      </c>
      <c r="I9" s="204">
        <f t="shared" si="0"/>
        <v>2.9020907963983235E-5</v>
      </c>
    </row>
    <row r="10" spans="1:10" ht="13" x14ac:dyDescent="0.3">
      <c r="A10" s="3">
        <v>45491</v>
      </c>
      <c r="B10" s="13">
        <v>5.3453947368420638E-3</v>
      </c>
      <c r="D10" s="199" t="s">
        <v>475</v>
      </c>
      <c r="E10" s="200">
        <v>41681.801670904519</v>
      </c>
      <c r="G10" s="13">
        <v>5.3453947368420638E-3</v>
      </c>
      <c r="I10" s="204">
        <f t="shared" si="0"/>
        <v>1.4685309482122822E-5</v>
      </c>
    </row>
    <row r="11" spans="1:10" ht="13" x14ac:dyDescent="0.3">
      <c r="A11" s="3">
        <v>45492</v>
      </c>
      <c r="B11" s="13">
        <v>-6.1349693251533648E-3</v>
      </c>
      <c r="G11" s="13">
        <v>-6.1349693251533648E-3</v>
      </c>
      <c r="I11" s="204">
        <f t="shared" si="0"/>
        <v>5.8495306349831368E-5</v>
      </c>
    </row>
    <row r="12" spans="1:10" ht="13" x14ac:dyDescent="0.3">
      <c r="A12" s="3">
        <v>45495</v>
      </c>
      <c r="B12" s="13">
        <v>1.9204389574759902E-2</v>
      </c>
      <c r="D12" s="205" t="s">
        <v>477</v>
      </c>
      <c r="E12" s="206">
        <f>SKEW(B2:B301)</f>
        <v>-0.83302539486690197</v>
      </c>
      <c r="G12" s="13">
        <v>1.9204389574759902E-2</v>
      </c>
      <c r="I12" s="204">
        <f t="shared" si="0"/>
        <v>3.129763095714747E-4</v>
      </c>
    </row>
    <row r="13" spans="1:10" ht="13" x14ac:dyDescent="0.3">
      <c r="A13" s="3">
        <v>45496</v>
      </c>
      <c r="B13" s="13">
        <v>7.8061911170929634E-3</v>
      </c>
      <c r="D13" s="205" t="s">
        <v>478</v>
      </c>
      <c r="E13" s="206">
        <f>KURT(B2:B301)</f>
        <v>3.5529291754806906</v>
      </c>
      <c r="G13" s="13">
        <v>7.8061911170929634E-3</v>
      </c>
      <c r="I13" s="204">
        <f t="shared" si="0"/>
        <v>3.9601068816861236E-5</v>
      </c>
    </row>
    <row r="14" spans="1:10" ht="13" x14ac:dyDescent="0.3">
      <c r="A14" s="3">
        <v>45497</v>
      </c>
      <c r="B14" s="13">
        <v>-5.0747863247863588E-3</v>
      </c>
      <c r="G14" s="13">
        <v>-5.0747863247863588E-3</v>
      </c>
      <c r="I14" s="204">
        <f t="shared" si="0"/>
        <v>4.3402263535939919E-5</v>
      </c>
    </row>
    <row r="15" spans="1:10" ht="13" x14ac:dyDescent="0.3">
      <c r="A15" s="3">
        <v>45498</v>
      </c>
      <c r="B15" s="13">
        <v>-6.8456375838926381E-3</v>
      </c>
      <c r="G15" s="13">
        <v>-6.8456375838926381E-3</v>
      </c>
      <c r="I15" s="204">
        <f t="shared" si="0"/>
        <v>6.9871053558397608E-5</v>
      </c>
    </row>
    <row r="16" spans="1:10" ht="13" x14ac:dyDescent="0.3">
      <c r="A16" s="3">
        <v>45499</v>
      </c>
      <c r="B16" s="13">
        <v>1.3515339910798469E-3</v>
      </c>
      <c r="G16" s="13">
        <v>1.3515339910798469E-3</v>
      </c>
      <c r="I16" s="204">
        <f t="shared" si="0"/>
        <v>2.6153071991719455E-8</v>
      </c>
    </row>
    <row r="17" spans="1:9" ht="13" x14ac:dyDescent="0.3">
      <c r="A17" s="3">
        <v>45502</v>
      </c>
      <c r="B17" s="13">
        <v>-9.9878526116884657E-3</v>
      </c>
      <c r="C17" s="24"/>
      <c r="G17" s="13">
        <v>-9.9878526116884657E-3</v>
      </c>
      <c r="I17" s="204">
        <f t="shared" si="0"/>
        <v>1.3227543271957244E-4</v>
      </c>
    </row>
    <row r="18" spans="1:9" ht="13" x14ac:dyDescent="0.3">
      <c r="A18" s="3">
        <v>45503</v>
      </c>
      <c r="B18" s="13">
        <v>3.5446489434219464E-2</v>
      </c>
      <c r="G18" s="13">
        <v>3.5446489434219464E-2</v>
      </c>
      <c r="I18" s="204">
        <f t="shared" si="0"/>
        <v>1.1514645277359251E-3</v>
      </c>
    </row>
    <row r="19" spans="1:9" ht="13" x14ac:dyDescent="0.3">
      <c r="A19" s="3">
        <v>45504</v>
      </c>
      <c r="B19" s="13">
        <v>-1.2376563528637185E-2</v>
      </c>
      <c r="G19" s="13">
        <v>-1.2376563528637185E-2</v>
      </c>
      <c r="I19" s="204">
        <f t="shared" si="0"/>
        <v>1.9292700613191921E-4</v>
      </c>
    </row>
    <row r="20" spans="1:9" ht="13" x14ac:dyDescent="0.3">
      <c r="A20" s="3">
        <v>45505</v>
      </c>
      <c r="B20" s="13">
        <v>-3.919477403012938E-2</v>
      </c>
      <c r="G20" s="13">
        <v>-3.919477403012938E-2</v>
      </c>
      <c r="I20" s="204">
        <f t="shared" si="0"/>
        <v>1.6571434732808978E-3</v>
      </c>
    </row>
    <row r="21" spans="1:9" ht="13" x14ac:dyDescent="0.3">
      <c r="A21" s="3">
        <v>45506</v>
      </c>
      <c r="B21" s="13">
        <v>-4.4123768558346002E-2</v>
      </c>
      <c r="G21" s="13">
        <v>-4.4123768558346002E-2</v>
      </c>
      <c r="I21" s="204">
        <f t="shared" si="0"/>
        <v>2.0827377463528067E-3</v>
      </c>
    </row>
    <row r="22" spans="1:9" ht="13" x14ac:dyDescent="0.3">
      <c r="A22" s="3">
        <v>45509</v>
      </c>
      <c r="B22" s="13">
        <v>-9.725649586297019E-3</v>
      </c>
      <c r="G22" s="13">
        <v>-9.725649586297019E-3</v>
      </c>
      <c r="I22" s="204">
        <f t="shared" si="0"/>
        <v>1.263129337172724E-4</v>
      </c>
    </row>
    <row r="23" spans="1:9" ht="13" x14ac:dyDescent="0.3">
      <c r="A23" s="3">
        <v>45510</v>
      </c>
      <c r="B23" s="13">
        <v>-1.4365288771621205E-2</v>
      </c>
      <c r="G23" s="13">
        <v>-1.4365288771621205E-2</v>
      </c>
      <c r="I23" s="204">
        <f t="shared" si="0"/>
        <v>2.5212809214573837E-4</v>
      </c>
    </row>
    <row r="24" spans="1:9" ht="13" x14ac:dyDescent="0.3">
      <c r="A24" s="3">
        <v>45511</v>
      </c>
      <c r="B24" s="13">
        <v>2.7662105889351567E-2</v>
      </c>
      <c r="G24" s="13">
        <v>2.7662105889351567E-2</v>
      </c>
      <c r="I24" s="204">
        <f t="shared" si="0"/>
        <v>6.837625019078422E-4</v>
      </c>
    </row>
    <row r="25" spans="1:9" ht="13" x14ac:dyDescent="0.3">
      <c r="A25" s="3">
        <v>45512</v>
      </c>
      <c r="B25" s="13">
        <v>-3.328509406657102E-3</v>
      </c>
      <c r="G25" s="13">
        <v>-3.328509406657102E-3</v>
      </c>
      <c r="I25" s="204">
        <f t="shared" si="0"/>
        <v>2.344266422481489E-5</v>
      </c>
    </row>
    <row r="26" spans="1:9" ht="13" x14ac:dyDescent="0.3">
      <c r="A26" s="3">
        <v>45513</v>
      </c>
      <c r="B26" s="13">
        <v>2.4684187599826267E-3</v>
      </c>
      <c r="G26" s="13">
        <v>2.4684187599826267E-3</v>
      </c>
      <c r="I26" s="204">
        <f t="shared" si="0"/>
        <v>9.1234142736808279E-7</v>
      </c>
    </row>
    <row r="27" spans="1:9" ht="13" x14ac:dyDescent="0.3">
      <c r="A27" s="3">
        <v>45516</v>
      </c>
      <c r="B27" s="13">
        <v>5.359212050984925E-3</v>
      </c>
      <c r="G27" s="13">
        <v>5.359212050984925E-3</v>
      </c>
      <c r="I27" s="204">
        <f t="shared" si="0"/>
        <v>1.4791400209811369E-5</v>
      </c>
    </row>
    <row r="28" spans="1:9" ht="13" x14ac:dyDescent="0.3">
      <c r="A28" s="3">
        <v>45517</v>
      </c>
      <c r="B28" s="13">
        <v>-1.7288575133265476E-3</v>
      </c>
      <c r="G28" s="13">
        <v>-1.7288575133265476E-3</v>
      </c>
      <c r="I28" s="204">
        <f t="shared" si="0"/>
        <v>1.0511281265166571E-5</v>
      </c>
    </row>
    <row r="29" spans="1:9" ht="13" x14ac:dyDescent="0.3">
      <c r="A29" s="3">
        <v>45518</v>
      </c>
      <c r="B29" s="13">
        <v>7.0717275220088735E-3</v>
      </c>
      <c r="G29" s="13">
        <v>7.0717275220088735E-3</v>
      </c>
      <c r="I29" s="204">
        <f t="shared" si="0"/>
        <v>3.0896637838197221E-5</v>
      </c>
    </row>
    <row r="30" spans="1:9" ht="13" x14ac:dyDescent="0.3">
      <c r="A30" s="3">
        <v>45519</v>
      </c>
      <c r="B30" s="13">
        <v>0</v>
      </c>
      <c r="G30" s="13">
        <v>0</v>
      </c>
      <c r="I30" s="204">
        <f t="shared" si="0"/>
        <v>2.2899349615194971E-6</v>
      </c>
    </row>
    <row r="31" spans="1:9" ht="13" x14ac:dyDescent="0.3">
      <c r="A31" s="3">
        <v>45520</v>
      </c>
      <c r="B31" s="13">
        <v>3.0954428202923503E-2</v>
      </c>
      <c r="G31" s="13">
        <v>3.0954428202923503E-2</v>
      </c>
      <c r="I31" s="204">
        <f t="shared" si="0"/>
        <v>8.6678279111298434E-4</v>
      </c>
    </row>
    <row r="32" spans="1:9" ht="13" x14ac:dyDescent="0.3">
      <c r="A32" s="3">
        <v>45523</v>
      </c>
      <c r="B32" s="13">
        <v>4.7261606894634153E-3</v>
      </c>
      <c r="G32" s="13">
        <v>4.7261606894634153E-3</v>
      </c>
      <c r="I32" s="204">
        <f t="shared" si="0"/>
        <v>1.0322775142635051E-5</v>
      </c>
    </row>
    <row r="33" spans="1:9" ht="13" x14ac:dyDescent="0.3">
      <c r="A33" s="3">
        <v>45524</v>
      </c>
      <c r="B33" s="13">
        <v>-5.3956834532373687E-3</v>
      </c>
      <c r="G33" s="13">
        <v>-5.3956834532373687E-3</v>
      </c>
      <c r="I33" s="204">
        <f t="shared" si="0"/>
        <v>4.7733404373635276E-5</v>
      </c>
    </row>
    <row r="34" spans="1:9" ht="13" x14ac:dyDescent="0.3">
      <c r="A34" s="3">
        <v>45525</v>
      </c>
      <c r="B34" s="13">
        <v>5.9813604117401791E-3</v>
      </c>
      <c r="G34" s="13">
        <v>5.9813604117401791E-3</v>
      </c>
      <c r="I34" s="204">
        <f t="shared" si="0"/>
        <v>1.9963982899444695E-5</v>
      </c>
    </row>
    <row r="35" spans="1:9" ht="13" x14ac:dyDescent="0.3">
      <c r="A35" s="3">
        <v>45526</v>
      </c>
      <c r="B35" s="13">
        <v>1.65929203539817E-3</v>
      </c>
      <c r="G35" s="13">
        <v>1.65929203539817E-3</v>
      </c>
      <c r="I35" s="204">
        <f t="shared" si="0"/>
        <v>2.132736902514024E-8</v>
      </c>
    </row>
    <row r="36" spans="1:9" ht="13" x14ac:dyDescent="0.3">
      <c r="A36" s="3">
        <v>45527</v>
      </c>
      <c r="B36" s="13">
        <v>1.5323025952512516E-2</v>
      </c>
      <c r="G36" s="13">
        <v>1.5323025952512516E-2</v>
      </c>
      <c r="I36" s="204">
        <f t="shared" si="0"/>
        <v>1.9070982608413028E-4</v>
      </c>
    </row>
    <row r="37" spans="1:9" ht="13" x14ac:dyDescent="0.3">
      <c r="A37" s="3">
        <v>45530</v>
      </c>
      <c r="B37" s="13">
        <v>-3.9428959891231541E-3</v>
      </c>
      <c r="G37" s="13">
        <v>-3.9428959891231541E-3</v>
      </c>
      <c r="I37" s="204">
        <f t="shared" si="0"/>
        <v>2.9769562943529034E-5</v>
      </c>
    </row>
    <row r="38" spans="1:9" ht="13" x14ac:dyDescent="0.3">
      <c r="A38" s="3">
        <v>45531</v>
      </c>
      <c r="B38" s="13">
        <v>1.0101010101010201E-2</v>
      </c>
      <c r="G38" s="13">
        <v>1.0101010101010201E-2</v>
      </c>
      <c r="I38" s="204">
        <f t="shared" si="0"/>
        <v>7.3749570212719356E-5</v>
      </c>
    </row>
    <row r="39" spans="1:9" ht="13" x14ac:dyDescent="0.3">
      <c r="A39" s="3">
        <v>45532</v>
      </c>
      <c r="B39" s="13">
        <v>4.054054054053007E-4</v>
      </c>
      <c r="G39" s="13">
        <v>4.054054054053007E-4</v>
      </c>
      <c r="I39" s="204">
        <f t="shared" si="0"/>
        <v>1.2273265267618591E-6</v>
      </c>
    </row>
    <row r="40" spans="1:9" ht="13" x14ac:dyDescent="0.3">
      <c r="A40" s="3">
        <v>45533</v>
      </c>
      <c r="B40" s="13">
        <v>7.2943401323788022E-3</v>
      </c>
      <c r="G40" s="13">
        <v>7.2943401323788022E-3</v>
      </c>
      <c r="I40" s="204">
        <f t="shared" si="0"/>
        <v>3.3420967211528454E-5</v>
      </c>
    </row>
    <row r="41" spans="1:9" ht="13" x14ac:dyDescent="0.3">
      <c r="A41" s="3">
        <v>45534</v>
      </c>
      <c r="B41" s="13">
        <v>9.6553573823253414E-3</v>
      </c>
      <c r="G41" s="13">
        <v>9.6553573823253414E-3</v>
      </c>
      <c r="I41" s="204">
        <f t="shared" si="0"/>
        <v>6.6293862053545528E-5</v>
      </c>
    </row>
    <row r="42" spans="1:9" ht="13" x14ac:dyDescent="0.3">
      <c r="A42" s="3">
        <v>45537</v>
      </c>
      <c r="B42" s="13">
        <v>2.3907557444547475E-3</v>
      </c>
      <c r="G42" s="13">
        <v>2.3907557444547475E-3</v>
      </c>
      <c r="I42" s="204">
        <f t="shared" si="0"/>
        <v>7.7001088124839211E-7</v>
      </c>
    </row>
    <row r="43" spans="1:9" ht="13" x14ac:dyDescent="0.3">
      <c r="A43" s="3">
        <v>45538</v>
      </c>
      <c r="B43" s="13">
        <v>-1.643036968331783E-2</v>
      </c>
      <c r="G43" s="13">
        <v>-1.643036968331783E-2</v>
      </c>
      <c r="I43" s="204">
        <f t="shared" si="0"/>
        <v>3.2197359878992127E-4</v>
      </c>
    </row>
    <row r="44" spans="1:9" ht="13" x14ac:dyDescent="0.3">
      <c r="A44" s="3">
        <v>45539</v>
      </c>
      <c r="B44" s="13">
        <v>6.7358210965915311E-4</v>
      </c>
      <c r="G44" s="13">
        <v>6.7358210965915311E-4</v>
      </c>
      <c r="I44" s="204">
        <f t="shared" si="0"/>
        <v>7.0504738137516069E-7</v>
      </c>
    </row>
    <row r="45" spans="1:9" ht="13" x14ac:dyDescent="0.3">
      <c r="A45" s="3">
        <v>45540</v>
      </c>
      <c r="B45" s="13">
        <v>9.9623047926763394E-3</v>
      </c>
      <c r="G45" s="13">
        <v>9.9623047926763394E-3</v>
      </c>
      <c r="I45" s="204">
        <f t="shared" si="0"/>
        <v>7.1386474411381934E-5</v>
      </c>
    </row>
    <row r="46" spans="1:9" ht="13" x14ac:dyDescent="0.3">
      <c r="A46" s="3">
        <v>45541</v>
      </c>
      <c r="B46" s="13">
        <v>-2.2527326046387578E-2</v>
      </c>
      <c r="G46" s="13">
        <v>-2.2527326046387578E-2</v>
      </c>
      <c r="I46" s="204">
        <f t="shared" si="0"/>
        <v>5.7794944596157303E-4</v>
      </c>
    </row>
    <row r="47" spans="1:9" ht="13" x14ac:dyDescent="0.3">
      <c r="A47" s="3">
        <v>45544</v>
      </c>
      <c r="B47" s="13">
        <v>1.6364380199099974E-2</v>
      </c>
      <c r="G47" s="13">
        <v>1.6364380199099974E-2</v>
      </c>
      <c r="I47" s="204">
        <f t="shared" si="0"/>
        <v>2.20555975948158E-4</v>
      </c>
    </row>
    <row r="48" spans="1:9" ht="13" x14ac:dyDescent="0.3">
      <c r="A48" s="3">
        <v>45545</v>
      </c>
      <c r="B48" s="13">
        <v>-1.0063061854286888E-2</v>
      </c>
      <c r="G48" s="13">
        <v>-1.0063061854286888E-2</v>
      </c>
      <c r="I48" s="204">
        <f t="shared" si="0"/>
        <v>1.3401106804982355E-4</v>
      </c>
    </row>
    <row r="49" spans="1:9" ht="13" x14ac:dyDescent="0.3">
      <c r="A49" s="3">
        <v>45546</v>
      </c>
      <c r="B49" s="13">
        <v>1.7619951206288831E-3</v>
      </c>
      <c r="G49" s="13">
        <v>1.7619951206288831E-3</v>
      </c>
      <c r="I49" s="204">
        <f t="shared" si="0"/>
        <v>6.1872590055184166E-8</v>
      </c>
    </row>
    <row r="50" spans="1:9" ht="13" x14ac:dyDescent="0.3">
      <c r="A50" s="3">
        <v>45547</v>
      </c>
      <c r="B50" s="13">
        <v>1.0418076038425105E-2</v>
      </c>
      <c r="G50" s="13">
        <v>1.0418076038425105E-2</v>
      </c>
      <c r="I50" s="204">
        <f t="shared" si="0"/>
        <v>7.9295871465488984E-5</v>
      </c>
    </row>
    <row r="51" spans="1:9" ht="13" x14ac:dyDescent="0.3">
      <c r="A51" s="3">
        <v>45548</v>
      </c>
      <c r="B51" s="13">
        <v>5.6239957150508594E-3</v>
      </c>
      <c r="G51" s="13">
        <v>5.6239957150508594E-3</v>
      </c>
      <c r="I51" s="204">
        <f t="shared" si="0"/>
        <v>1.6898204801395396E-5</v>
      </c>
    </row>
    <row r="52" spans="1:9" ht="13" x14ac:dyDescent="0.3">
      <c r="A52" s="3">
        <v>45551</v>
      </c>
      <c r="B52" s="13">
        <v>-4.2609853528628536E-3</v>
      </c>
      <c r="G52" s="13">
        <v>-4.2609853528628536E-3</v>
      </c>
      <c r="I52" s="204">
        <f t="shared" si="0"/>
        <v>3.3341829774853589E-5</v>
      </c>
    </row>
    <row r="53" spans="1:9" ht="13" x14ac:dyDescent="0.3">
      <c r="A53" s="3">
        <v>45552</v>
      </c>
      <c r="B53" s="13">
        <v>6.9537309441027673E-3</v>
      </c>
      <c r="G53" s="13">
        <v>6.9537309441027673E-3</v>
      </c>
      <c r="I53" s="204">
        <f t="shared" si="0"/>
        <v>2.9598799111558087E-5</v>
      </c>
    </row>
    <row r="54" spans="1:9" ht="13" x14ac:dyDescent="0.3">
      <c r="A54" s="3">
        <v>45553</v>
      </c>
      <c r="B54" s="13">
        <v>7.9681274900389627E-4</v>
      </c>
      <c r="G54" s="13">
        <v>7.9681274900389627E-4</v>
      </c>
      <c r="I54" s="204">
        <f t="shared" si="0"/>
        <v>5.1328678451763003E-7</v>
      </c>
    </row>
    <row r="55" spans="1:9" ht="13" x14ac:dyDescent="0.3">
      <c r="A55" s="3">
        <v>45554</v>
      </c>
      <c r="B55" s="13">
        <v>9.023354564755906E-3</v>
      </c>
      <c r="G55" s="13">
        <v>9.023354564755906E-3</v>
      </c>
      <c r="I55" s="204">
        <f t="shared" si="0"/>
        <v>5.6401623927255128E-5</v>
      </c>
    </row>
    <row r="56" spans="1:9" ht="13" x14ac:dyDescent="0.3">
      <c r="A56" s="3">
        <v>45555</v>
      </c>
      <c r="B56" s="13">
        <v>6.0494476591268099E-3</v>
      </c>
      <c r="G56" s="13">
        <v>6.0494476591268099E-3</v>
      </c>
      <c r="I56" s="204">
        <f t="shared" si="0"/>
        <v>2.0577061027711733E-5</v>
      </c>
    </row>
    <row r="57" spans="1:9" ht="13" x14ac:dyDescent="0.3">
      <c r="A57" s="3">
        <v>45558</v>
      </c>
      <c r="B57" s="13">
        <v>-1.8823529411764722E-2</v>
      </c>
      <c r="G57" s="13">
        <v>-1.8823529411764722E-2</v>
      </c>
      <c r="I57" s="204">
        <f t="shared" si="0"/>
        <v>4.1358472315740135E-4</v>
      </c>
    </row>
    <row r="58" spans="1:9" ht="13" x14ac:dyDescent="0.3">
      <c r="A58" s="3">
        <v>45559</v>
      </c>
      <c r="B58" s="13">
        <v>6.5281108446575385E-3</v>
      </c>
      <c r="G58" s="13">
        <v>6.5281108446575385E-3</v>
      </c>
      <c r="I58" s="204">
        <f t="shared" si="0"/>
        <v>2.5148798143278733E-5</v>
      </c>
    </row>
    <row r="59" spans="1:9" ht="13" x14ac:dyDescent="0.3">
      <c r="A59" s="3">
        <v>45560</v>
      </c>
      <c r="B59" s="13">
        <v>0</v>
      </c>
      <c r="G59" s="13">
        <v>0</v>
      </c>
      <c r="I59" s="204">
        <f t="shared" si="0"/>
        <v>2.2899349615194971E-6</v>
      </c>
    </row>
    <row r="60" spans="1:9" ht="13" x14ac:dyDescent="0.3">
      <c r="A60" s="3">
        <v>45561</v>
      </c>
      <c r="B60" s="13">
        <v>2.6075446724023836E-2</v>
      </c>
      <c r="G60" s="13">
        <v>2.6075446724023836E-2</v>
      </c>
      <c r="I60" s="204">
        <f t="shared" si="0"/>
        <v>6.0330135535037791E-4</v>
      </c>
    </row>
    <row r="61" spans="1:9" ht="13" x14ac:dyDescent="0.3">
      <c r="A61" s="3">
        <v>45562</v>
      </c>
      <c r="B61" s="13">
        <v>-1.4189886480908309E-3</v>
      </c>
      <c r="G61" s="13">
        <v>-1.4189886480908309E-3</v>
      </c>
      <c r="I61" s="204">
        <f t="shared" si="0"/>
        <v>8.5980417019163E-6</v>
      </c>
    </row>
    <row r="62" spans="1:9" ht="13" x14ac:dyDescent="0.3">
      <c r="A62" s="3">
        <v>45565</v>
      </c>
      <c r="B62" s="13">
        <v>-8.5260302286526077E-3</v>
      </c>
      <c r="G62" s="13">
        <v>-8.5260302286526077E-3</v>
      </c>
      <c r="I62" s="204">
        <f t="shared" si="0"/>
        <v>1.007872098648147E-4</v>
      </c>
    </row>
    <row r="63" spans="1:9" ht="13" x14ac:dyDescent="0.3">
      <c r="A63" s="3">
        <v>45566</v>
      </c>
      <c r="B63" s="13">
        <v>-2.6579804560260552E-2</v>
      </c>
      <c r="G63" s="13">
        <v>-2.6579804560260552E-2</v>
      </c>
      <c r="I63" s="204">
        <f t="shared" si="0"/>
        <v>7.8921988901572244E-4</v>
      </c>
    </row>
    <row r="64" spans="1:9" ht="13" x14ac:dyDescent="0.3">
      <c r="A64" s="3">
        <v>45567</v>
      </c>
      <c r="B64" s="13">
        <v>-5.2201847142283094E-3</v>
      </c>
      <c r="G64" s="13">
        <v>-5.2201847142283094E-3</v>
      </c>
      <c r="I64" s="204">
        <f t="shared" si="0"/>
        <v>4.5339184873100207E-5</v>
      </c>
    </row>
    <row r="65" spans="1:9" ht="13" x14ac:dyDescent="0.3">
      <c r="A65" s="3">
        <v>45568</v>
      </c>
      <c r="B65" s="13">
        <v>-8.0731969860065259E-3</v>
      </c>
      <c r="G65" s="13">
        <v>-8.0731969860065259E-3</v>
      </c>
      <c r="I65" s="204">
        <f t="shared" si="0"/>
        <v>9.1900025358301814E-5</v>
      </c>
    </row>
    <row r="66" spans="1:9" ht="13" x14ac:dyDescent="0.3">
      <c r="A66" s="3">
        <v>45569</v>
      </c>
      <c r="B66" s="13">
        <v>2.1025501899077623E-2</v>
      </c>
      <c r="G66" s="13">
        <v>2.1025501899077623E-2</v>
      </c>
      <c r="I66" s="204">
        <f t="shared" si="0"/>
        <v>3.8072785297971076E-4</v>
      </c>
    </row>
    <row r="67" spans="1:9" ht="13" x14ac:dyDescent="0.3">
      <c r="A67" s="3">
        <v>45572</v>
      </c>
      <c r="B67" s="13">
        <v>1.0495549355652948E-2</v>
      </c>
      <c r="G67" s="13">
        <v>1.0495549355652948E-2</v>
      </c>
      <c r="I67" s="204">
        <f t="shared" ref="I67:I130" si="1">(G67-$H$2)^2</f>
        <v>8.0681645924240847E-5</v>
      </c>
    </row>
    <row r="68" spans="1:9" ht="13" x14ac:dyDescent="0.3">
      <c r="A68" s="3">
        <v>45573</v>
      </c>
      <c r="B68" s="13">
        <v>-4.4701551406783864E-3</v>
      </c>
      <c r="G68" s="13">
        <v>-4.4701551406783864E-3</v>
      </c>
      <c r="I68" s="204">
        <f t="shared" si="1"/>
        <v>3.5801174241282086E-5</v>
      </c>
    </row>
    <row r="69" spans="1:9" ht="13" x14ac:dyDescent="0.3">
      <c r="A69" s="3">
        <v>45574</v>
      </c>
      <c r="B69" s="13">
        <v>5.8108821975699412E-3</v>
      </c>
      <c r="G69" s="13">
        <v>5.8108821975699412E-3</v>
      </c>
      <c r="I69" s="204">
        <f t="shared" si="1"/>
        <v>1.8469615812397859E-5</v>
      </c>
    </row>
    <row r="70" spans="1:9" ht="13" x14ac:dyDescent="0.3">
      <c r="A70" s="3">
        <v>45575</v>
      </c>
      <c r="B70" s="13">
        <v>1.1029411764705951E-2</v>
      </c>
      <c r="G70" s="13">
        <v>1.1029411764705951E-2</v>
      </c>
      <c r="I70" s="204">
        <f t="shared" si="1"/>
        <v>9.0557275625834013E-5</v>
      </c>
    </row>
    <row r="71" spans="1:9" ht="13" x14ac:dyDescent="0.3">
      <c r="A71" s="3">
        <v>45576</v>
      </c>
      <c r="B71" s="13">
        <v>1.0649350649350629E-2</v>
      </c>
      <c r="G71" s="13">
        <v>1.0649350649350629E-2</v>
      </c>
      <c r="I71" s="204">
        <f t="shared" si="1"/>
        <v>8.3468278329460873E-5</v>
      </c>
    </row>
    <row r="72" spans="1:9" ht="13" x14ac:dyDescent="0.3">
      <c r="A72" s="3">
        <v>45579</v>
      </c>
      <c r="B72" s="13">
        <v>8.095605242868122E-3</v>
      </c>
      <c r="G72" s="13">
        <v>8.095605242868122E-3</v>
      </c>
      <c r="I72" s="204">
        <f t="shared" si="1"/>
        <v>4.3327359659383385E-5</v>
      </c>
    </row>
    <row r="73" spans="1:9" ht="13" x14ac:dyDescent="0.3">
      <c r="A73" s="3">
        <v>45580</v>
      </c>
      <c r="B73" s="13">
        <v>2.0395156150414297E-3</v>
      </c>
      <c r="G73" s="13">
        <v>2.0395156150414297E-3</v>
      </c>
      <c r="I73" s="204">
        <f t="shared" si="1"/>
        <v>2.769522288743849E-7</v>
      </c>
    </row>
    <row r="74" spans="1:9" ht="13" x14ac:dyDescent="0.3">
      <c r="A74" s="3">
        <v>45581</v>
      </c>
      <c r="B74" s="13">
        <v>-2.6714158504007007E-3</v>
      </c>
      <c r="G74" s="13">
        <v>-2.6714158504007007E-3</v>
      </c>
      <c r="I74" s="204">
        <f t="shared" si="1"/>
        <v>1.751145427107113E-5</v>
      </c>
    </row>
    <row r="75" spans="1:9" ht="13" x14ac:dyDescent="0.3">
      <c r="A75" s="3">
        <v>45582</v>
      </c>
      <c r="B75" s="13">
        <v>1.2882653061224488E-2</v>
      </c>
      <c r="G75" s="13">
        <v>1.2882653061224488E-2</v>
      </c>
      <c r="I75" s="204">
        <f t="shared" si="1"/>
        <v>1.2926325535161939E-4</v>
      </c>
    </row>
    <row r="76" spans="1:9" ht="13" x14ac:dyDescent="0.3">
      <c r="A76" s="3">
        <v>45583</v>
      </c>
      <c r="B76" s="13">
        <v>7.4297947361793432E-3</v>
      </c>
      <c r="G76" s="13">
        <v>7.4297947361793432E-3</v>
      </c>
      <c r="I76" s="204">
        <f t="shared" si="1"/>
        <v>3.5005464866724685E-5</v>
      </c>
    </row>
    <row r="77" spans="1:9" ht="13" x14ac:dyDescent="0.3">
      <c r="A77" s="3">
        <v>45586</v>
      </c>
      <c r="B77" s="13">
        <v>-8.8749999999999662E-3</v>
      </c>
      <c r="G77" s="13">
        <v>-8.8749999999999662E-3</v>
      </c>
      <c r="I77" s="204">
        <f t="shared" si="1"/>
        <v>1.0791580258539947E-4</v>
      </c>
    </row>
    <row r="78" spans="1:9" ht="13" x14ac:dyDescent="0.3">
      <c r="A78" s="3">
        <v>45587</v>
      </c>
      <c r="B78" s="13">
        <v>-8.4499936940345775E-3</v>
      </c>
      <c r="G78" s="13">
        <v>-8.4499936940345775E-3</v>
      </c>
      <c r="I78" s="204">
        <f t="shared" si="1"/>
        <v>9.926628678984565E-5</v>
      </c>
    </row>
    <row r="79" spans="1:9" ht="13" x14ac:dyDescent="0.3">
      <c r="A79" s="3">
        <v>45588</v>
      </c>
      <c r="B79" s="13">
        <v>-1.1956245230221357E-2</v>
      </c>
      <c r="G79" s="13">
        <v>-1.1956245230221357E-2</v>
      </c>
      <c r="I79" s="204">
        <f t="shared" si="1"/>
        <v>1.8142738541790612E-4</v>
      </c>
    </row>
    <row r="80" spans="1:9" ht="13" x14ac:dyDescent="0.3">
      <c r="A80" s="3">
        <v>45589</v>
      </c>
      <c r="B80" s="13">
        <v>-1.1585993820802591E-3</v>
      </c>
      <c r="G80" s="13">
        <v>-1.1585993820802591E-3</v>
      </c>
      <c r="I80" s="204">
        <f t="shared" si="1"/>
        <v>7.1387957157668468E-6</v>
      </c>
    </row>
    <row r="81" spans="1:9" ht="13" x14ac:dyDescent="0.3">
      <c r="A81" s="3">
        <v>45590</v>
      </c>
      <c r="B81" s="13">
        <v>-9.0217811573663632E-4</v>
      </c>
      <c r="G81" s="13">
        <v>-9.0217811573663632E-4</v>
      </c>
      <c r="I81" s="204">
        <f t="shared" si="1"/>
        <v>5.8343079848664566E-6</v>
      </c>
    </row>
    <row r="82" spans="1:9" ht="13" x14ac:dyDescent="0.3">
      <c r="A82" s="3">
        <v>45593</v>
      </c>
      <c r="B82" s="13">
        <v>1.3028895768833848E-2</v>
      </c>
      <c r="G82" s="13">
        <v>1.3028895768833848E-2</v>
      </c>
      <c r="I82" s="204">
        <f t="shared" si="1"/>
        <v>1.3261002594796539E-4</v>
      </c>
    </row>
    <row r="83" spans="1:9" ht="13" x14ac:dyDescent="0.3">
      <c r="A83" s="3">
        <v>45594</v>
      </c>
      <c r="B83" s="13">
        <v>1.1842607920539918E-2</v>
      </c>
      <c r="G83" s="13">
        <v>1.1842607920539918E-2</v>
      </c>
      <c r="I83" s="204">
        <f t="shared" si="1"/>
        <v>1.066955708935269E-4</v>
      </c>
    </row>
    <row r="84" spans="1:9" ht="13" x14ac:dyDescent="0.3">
      <c r="A84" s="3">
        <v>45595</v>
      </c>
      <c r="B84" s="13">
        <v>-7.1734205889755218E-3</v>
      </c>
      <c r="G84" s="13">
        <v>-7.1734205889755218E-3</v>
      </c>
      <c r="I84" s="204">
        <f t="shared" si="1"/>
        <v>7.545829987552206E-5</v>
      </c>
    </row>
    <row r="85" spans="1:9" ht="13" x14ac:dyDescent="0.3">
      <c r="A85" s="3">
        <v>45596</v>
      </c>
      <c r="B85" s="13">
        <v>-1.9013816706807667E-3</v>
      </c>
      <c r="G85" s="13">
        <v>-1.9013816706807667E-3</v>
      </c>
      <c r="I85" s="204">
        <f t="shared" si="1"/>
        <v>1.1659730655186195E-5</v>
      </c>
    </row>
    <row r="86" spans="1:9" ht="13" x14ac:dyDescent="0.3">
      <c r="A86" s="3">
        <v>45597</v>
      </c>
      <c r="B86" s="13">
        <v>2.4511049022098108E-2</v>
      </c>
      <c r="G86" s="13">
        <v>2.4511049022098108E-2</v>
      </c>
      <c r="I86" s="204">
        <f t="shared" si="1"/>
        <v>5.2889861701824279E-4</v>
      </c>
    </row>
    <row r="87" spans="1:9" ht="13" x14ac:dyDescent="0.3">
      <c r="A87" s="3">
        <v>45600</v>
      </c>
      <c r="B87" s="13">
        <v>8.6773273831660201E-3</v>
      </c>
      <c r="G87" s="13">
        <v>8.6773273831660201E-3</v>
      </c>
      <c r="I87" s="204">
        <f t="shared" si="1"/>
        <v>5.1323960254902303E-5</v>
      </c>
    </row>
    <row r="88" spans="1:9" ht="13" x14ac:dyDescent="0.3">
      <c r="A88" s="3">
        <v>45601</v>
      </c>
      <c r="B88" s="13">
        <v>7.7424112080617955E-3</v>
      </c>
      <c r="G88" s="13">
        <v>7.7424112080617955E-3</v>
      </c>
      <c r="I88" s="204">
        <f t="shared" si="1"/>
        <v>3.8802410665829927E-5</v>
      </c>
    </row>
    <row r="89" spans="1:9" ht="13" x14ac:dyDescent="0.3">
      <c r="A89" s="3">
        <v>45602</v>
      </c>
      <c r="B89" s="13">
        <v>-3.1219512195121875E-2</v>
      </c>
      <c r="G89" s="13">
        <v>-3.1219512195121875E-2</v>
      </c>
      <c r="I89" s="204">
        <f t="shared" si="1"/>
        <v>1.071433924230227E-3</v>
      </c>
    </row>
    <row r="90" spans="1:9" ht="13" x14ac:dyDescent="0.3">
      <c r="A90" s="3">
        <v>45603</v>
      </c>
      <c r="B90" s="13">
        <v>-2.9456193353474318E-2</v>
      </c>
      <c r="G90" s="13">
        <v>-2.9456193353474318E-2</v>
      </c>
      <c r="I90" s="204">
        <f t="shared" si="1"/>
        <v>9.5910661397965861E-4</v>
      </c>
    </row>
    <row r="91" spans="1:9" ht="13" x14ac:dyDescent="0.3">
      <c r="A91" s="3">
        <v>45604</v>
      </c>
      <c r="B91" s="13">
        <v>-5.058365758754825E-3</v>
      </c>
      <c r="G91" s="13">
        <v>-5.058365758754825E-3</v>
      </c>
      <c r="I91" s="204">
        <f t="shared" si="1"/>
        <v>4.3186174497959657E-5</v>
      </c>
    </row>
    <row r="92" spans="1:9" ht="13" x14ac:dyDescent="0.3">
      <c r="A92" s="3">
        <v>45607</v>
      </c>
      <c r="B92" s="13">
        <v>1.6555859731456103E-2</v>
      </c>
      <c r="G92" s="13">
        <v>1.6555859731456103E-2</v>
      </c>
      <c r="I92" s="204">
        <f t="shared" si="1"/>
        <v>2.2628001410113016E-4</v>
      </c>
    </row>
    <row r="93" spans="1:9" ht="13" x14ac:dyDescent="0.3">
      <c r="A93" s="3">
        <v>45608</v>
      </c>
      <c r="B93" s="13">
        <v>-2.4493459861502927E-2</v>
      </c>
      <c r="G93" s="13">
        <v>-2.4493459861502927E-2</v>
      </c>
      <c r="I93" s="204">
        <f t="shared" si="1"/>
        <v>6.7634911935175767E-4</v>
      </c>
    </row>
    <row r="94" spans="1:9" ht="13" x14ac:dyDescent="0.3">
      <c r="A94" s="3">
        <v>45609</v>
      </c>
      <c r="B94" s="13">
        <v>5.1268568423819775E-3</v>
      </c>
      <c r="G94" s="13">
        <v>5.1268568423819775E-3</v>
      </c>
      <c r="I94" s="204">
        <f t="shared" si="1"/>
        <v>1.305813196669612E-5</v>
      </c>
    </row>
    <row r="95" spans="1:9" ht="13" x14ac:dyDescent="0.3">
      <c r="A95" s="3">
        <v>45610</v>
      </c>
      <c r="B95" s="13">
        <v>2.14491237248234E-2</v>
      </c>
      <c r="G95" s="13">
        <v>2.14491237248234E-2</v>
      </c>
      <c r="I95" s="204">
        <f t="shared" si="1"/>
        <v>3.9743893734758135E-4</v>
      </c>
    </row>
    <row r="96" spans="1:9" ht="13" x14ac:dyDescent="0.3">
      <c r="A96" s="3">
        <v>45611</v>
      </c>
      <c r="B96" s="13">
        <v>-1.2804097311139293E-3</v>
      </c>
      <c r="G96" s="13">
        <v>-1.2804097311139293E-3</v>
      </c>
      <c r="I96" s="204">
        <f t="shared" si="1"/>
        <v>7.8045520450730475E-6</v>
      </c>
    </row>
    <row r="97" spans="1:9" ht="13" x14ac:dyDescent="0.3">
      <c r="A97" s="3">
        <v>45614</v>
      </c>
      <c r="B97" s="13">
        <v>-3.6923076923076954E-2</v>
      </c>
      <c r="G97" s="13">
        <v>-3.6923076923076954E-2</v>
      </c>
      <c r="I97" s="204">
        <f t="shared" si="1"/>
        <v>1.4773514660711248E-3</v>
      </c>
    </row>
    <row r="98" spans="1:9" ht="13" x14ac:dyDescent="0.3">
      <c r="A98" s="3">
        <v>45615</v>
      </c>
      <c r="B98" s="13">
        <v>-1.1048988285409917E-2</v>
      </c>
      <c r="G98" s="13">
        <v>-1.1048988285409917E-2</v>
      </c>
      <c r="I98" s="204">
        <f t="shared" si="1"/>
        <v>1.578099087652677E-4</v>
      </c>
    </row>
    <row r="99" spans="1:9" ht="13" x14ac:dyDescent="0.3">
      <c r="A99" s="3">
        <v>45616</v>
      </c>
      <c r="B99" s="13">
        <v>-4.8458742764841125E-3</v>
      </c>
      <c r="G99" s="13">
        <v>-4.8458742764841125E-3</v>
      </c>
      <c r="I99" s="204">
        <f t="shared" si="1"/>
        <v>4.0438501061199843E-5</v>
      </c>
    </row>
    <row r="100" spans="1:9" ht="13" x14ac:dyDescent="0.3">
      <c r="A100" s="3">
        <v>45617</v>
      </c>
      <c r="B100" s="13">
        <v>-7.8452590288110146E-3</v>
      </c>
      <c r="G100" s="13">
        <v>-7.8452590288110146E-3</v>
      </c>
      <c r="I100" s="204">
        <f t="shared" si="1"/>
        <v>8.758174936937058E-5</v>
      </c>
    </row>
    <row r="101" spans="1:9" ht="13" x14ac:dyDescent="0.3">
      <c r="A101" s="3">
        <v>45618</v>
      </c>
      <c r="B101" s="13">
        <v>-9.2706203135650474E-3</v>
      </c>
      <c r="G101" s="13">
        <v>-9.2706203135650474E-3</v>
      </c>
      <c r="I101" s="204">
        <f t="shared" si="1"/>
        <v>1.1629192591994342E-4</v>
      </c>
    </row>
    <row r="102" spans="1:9" ht="13" x14ac:dyDescent="0.3">
      <c r="A102" s="3">
        <v>45621</v>
      </c>
      <c r="B102" s="13">
        <v>-6.7428099628457925E-3</v>
      </c>
      <c r="G102" s="13">
        <v>-6.7428099628457925E-3</v>
      </c>
      <c r="I102" s="204">
        <f t="shared" si="1"/>
        <v>6.8162577389671464E-5</v>
      </c>
    </row>
    <row r="103" spans="1:9" ht="13" x14ac:dyDescent="0.3">
      <c r="A103" s="3">
        <v>45622</v>
      </c>
      <c r="B103" s="13">
        <v>-7.3427542255472345E-3</v>
      </c>
      <c r="G103" s="13">
        <v>-7.3427542255472345E-3</v>
      </c>
      <c r="I103" s="204">
        <f t="shared" si="1"/>
        <v>7.8428865848815364E-5</v>
      </c>
    </row>
    <row r="104" spans="1:9" ht="13" x14ac:dyDescent="0.3">
      <c r="A104" s="3">
        <v>45623</v>
      </c>
      <c r="B104" s="13">
        <v>-1.3956734124214636E-3</v>
      </c>
      <c r="G104" s="13">
        <v>-1.3956734124214636E-3</v>
      </c>
      <c r="I104" s="204">
        <f t="shared" si="1"/>
        <v>8.4618534870782622E-6</v>
      </c>
    </row>
    <row r="105" spans="1:9" ht="13" x14ac:dyDescent="0.3">
      <c r="A105" s="3">
        <v>45624</v>
      </c>
      <c r="B105" s="13">
        <v>6.9881201956673404E-3</v>
      </c>
      <c r="G105" s="13">
        <v>6.9881201956673404E-3</v>
      </c>
      <c r="I105" s="204">
        <f t="shared" si="1"/>
        <v>2.9974169654222794E-5</v>
      </c>
    </row>
    <row r="106" spans="1:9" ht="13" x14ac:dyDescent="0.3">
      <c r="A106" s="3">
        <v>45625</v>
      </c>
      <c r="B106" s="13">
        <v>6.8008327550311571E-3</v>
      </c>
      <c r="G106" s="13">
        <v>6.8008327550311571E-3</v>
      </c>
      <c r="I106" s="204">
        <f t="shared" si="1"/>
        <v>2.7958498549387922E-5</v>
      </c>
    </row>
    <row r="107" spans="1:9" ht="13" x14ac:dyDescent="0.3">
      <c r="A107" s="3">
        <v>45628</v>
      </c>
      <c r="B107" s="13">
        <v>1.3785497656466331E-3</v>
      </c>
      <c r="G107" s="13">
        <v>1.3785497656466331E-3</v>
      </c>
      <c r="I107" s="204">
        <f t="shared" si="1"/>
        <v>1.814498978671022E-8</v>
      </c>
    </row>
    <row r="108" spans="1:9" ht="13" x14ac:dyDescent="0.3">
      <c r="A108" s="3">
        <v>45629</v>
      </c>
      <c r="B108" s="13">
        <v>1.3628854625550687E-2</v>
      </c>
      <c r="G108" s="13">
        <v>1.3628854625550687E-2</v>
      </c>
      <c r="I108" s="204">
        <f t="shared" si="1"/>
        <v>1.4678780019094034E-4</v>
      </c>
    </row>
    <row r="109" spans="1:9" ht="13" x14ac:dyDescent="0.3">
      <c r="A109" s="3">
        <v>45630</v>
      </c>
      <c r="B109" s="13">
        <v>1.3581420616596448E-2</v>
      </c>
      <c r="G109" s="13">
        <v>1.3581420616596448E-2</v>
      </c>
      <c r="I109" s="204">
        <f t="shared" si="1"/>
        <v>1.4564066707417638E-4</v>
      </c>
    </row>
    <row r="110" spans="1:9" ht="13" x14ac:dyDescent="0.3">
      <c r="A110" s="3">
        <v>45631</v>
      </c>
      <c r="B110" s="13">
        <v>2.2645048907945813E-2</v>
      </c>
      <c r="G110" s="13">
        <v>2.2645048907945813E-2</v>
      </c>
      <c r="I110" s="204">
        <f t="shared" si="1"/>
        <v>4.4655279383327669E-4</v>
      </c>
    </row>
    <row r="111" spans="1:9" ht="13" x14ac:dyDescent="0.3">
      <c r="A111" s="3">
        <v>45632</v>
      </c>
      <c r="B111" s="13">
        <v>6.0272536687631375E-3</v>
      </c>
      <c r="G111" s="13">
        <v>6.0272536687631375E-3</v>
      </c>
      <c r="I111" s="204">
        <f t="shared" si="1"/>
        <v>2.0376201084501253E-5</v>
      </c>
    </row>
    <row r="112" spans="1:9" ht="13" x14ac:dyDescent="0.3">
      <c r="A112" s="3">
        <v>45635</v>
      </c>
      <c r="B112" s="13">
        <v>0</v>
      </c>
      <c r="G112" s="13">
        <v>0</v>
      </c>
      <c r="I112" s="204">
        <f t="shared" si="1"/>
        <v>2.2899349615194971E-6</v>
      </c>
    </row>
    <row r="113" spans="1:9" ht="13" x14ac:dyDescent="0.3">
      <c r="A113" s="3">
        <v>45636</v>
      </c>
      <c r="B113" s="13">
        <v>-5.0794477728574759E-3</v>
      </c>
      <c r="G113" s="13">
        <v>-5.0794477728574759E-3</v>
      </c>
      <c r="I113" s="204">
        <f t="shared" si="1"/>
        <v>4.3463704872428208E-5</v>
      </c>
    </row>
    <row r="114" spans="1:9" ht="13" x14ac:dyDescent="0.3">
      <c r="A114" s="3">
        <v>45637</v>
      </c>
      <c r="B114" s="13">
        <v>9.4253174499280088E-3</v>
      </c>
      <c r="G114" s="13">
        <v>9.4253174499280088E-3</v>
      </c>
      <c r="I114" s="204">
        <f t="shared" si="1"/>
        <v>6.2600762189249585E-5</v>
      </c>
    </row>
    <row r="115" spans="1:9" ht="13" x14ac:dyDescent="0.3">
      <c r="A115" s="3">
        <v>45638</v>
      </c>
      <c r="B115" s="13">
        <v>1.2838801711840138E-2</v>
      </c>
      <c r="G115" s="13">
        <v>1.2838801711840138E-2</v>
      </c>
      <c r="I115" s="204">
        <f t="shared" si="1"/>
        <v>1.2826805123297065E-4</v>
      </c>
    </row>
    <row r="116" spans="1:9" ht="13" x14ac:dyDescent="0.3">
      <c r="A116" s="3">
        <v>45639</v>
      </c>
      <c r="B116" s="13">
        <v>5.6338028169014703E-3</v>
      </c>
      <c r="G116" s="13">
        <v>5.6338028169014703E-3</v>
      </c>
      <c r="I116" s="204">
        <f t="shared" si="1"/>
        <v>1.6978929923547748E-5</v>
      </c>
    </row>
    <row r="117" spans="1:9" ht="13" x14ac:dyDescent="0.3">
      <c r="A117" s="3">
        <v>45642</v>
      </c>
      <c r="B117" s="13">
        <v>4.2016806722688406E-3</v>
      </c>
      <c r="G117" s="13">
        <v>4.2016806722688406E-3</v>
      </c>
      <c r="I117" s="204">
        <f t="shared" si="1"/>
        <v>7.2276427813822559E-6</v>
      </c>
    </row>
    <row r="118" spans="1:9" ht="13" x14ac:dyDescent="0.3">
      <c r="A118" s="3">
        <v>45643</v>
      </c>
      <c r="B118" s="13">
        <v>-1.9525801952580187E-2</v>
      </c>
      <c r="G118" s="13">
        <v>-1.9525801952580187E-2</v>
      </c>
      <c r="I118" s="204">
        <f t="shared" si="1"/>
        <v>4.4264183773990622E-4</v>
      </c>
    </row>
    <row r="119" spans="1:9" ht="13" x14ac:dyDescent="0.3">
      <c r="A119" s="3">
        <v>45644</v>
      </c>
      <c r="B119" s="13">
        <v>8.6641665589034227E-3</v>
      </c>
      <c r="G119" s="13">
        <v>8.6641665589034227E-3</v>
      </c>
      <c r="I119" s="204">
        <f t="shared" si="1"/>
        <v>5.1135563217054325E-5</v>
      </c>
    </row>
    <row r="120" spans="1:9" ht="13" x14ac:dyDescent="0.3">
      <c r="A120" s="3">
        <v>45645</v>
      </c>
      <c r="B120" s="13">
        <v>-1.2051282051281977E-2</v>
      </c>
      <c r="G120" s="13">
        <v>-1.2051282051281977E-2</v>
      </c>
      <c r="I120" s="204">
        <f t="shared" si="1"/>
        <v>1.8399661402149342E-4</v>
      </c>
    </row>
    <row r="121" spans="1:9" ht="13" x14ac:dyDescent="0.3">
      <c r="A121" s="3">
        <v>45646</v>
      </c>
      <c r="B121" s="13">
        <v>-4.9312224240851618E-3</v>
      </c>
      <c r="G121" s="13">
        <v>-4.9312224240851618E-3</v>
      </c>
      <c r="I121" s="204">
        <f t="shared" si="1"/>
        <v>4.1531264852333742E-5</v>
      </c>
    </row>
    <row r="122" spans="1:9" ht="13" x14ac:dyDescent="0.3">
      <c r="A122" s="3">
        <v>45649</v>
      </c>
      <c r="B122" s="13">
        <v>-3.6515388628065295E-3</v>
      </c>
      <c r="G122" s="13">
        <v>-3.6515388628065295E-3</v>
      </c>
      <c r="I122" s="204">
        <f t="shared" si="1"/>
        <v>2.6675076076614383E-5</v>
      </c>
    </row>
    <row r="123" spans="1:9" ht="13" x14ac:dyDescent="0.3">
      <c r="A123" s="3">
        <v>45650</v>
      </c>
      <c r="B123" s="13">
        <v>0</v>
      </c>
      <c r="G123" s="13">
        <v>0</v>
      </c>
      <c r="I123" s="204">
        <f t="shared" si="1"/>
        <v>2.2899349615194971E-6</v>
      </c>
    </row>
    <row r="124" spans="1:9" ht="13" x14ac:dyDescent="0.3">
      <c r="A124" s="3">
        <v>45651</v>
      </c>
      <c r="B124" s="13">
        <v>0</v>
      </c>
      <c r="G124" s="13">
        <v>0</v>
      </c>
      <c r="I124" s="204">
        <f t="shared" si="1"/>
        <v>2.2899349615194971E-6</v>
      </c>
    </row>
    <row r="125" spans="1:9" ht="13" x14ac:dyDescent="0.3">
      <c r="A125" s="3">
        <v>45652</v>
      </c>
      <c r="B125" s="13">
        <v>0</v>
      </c>
      <c r="G125" s="13">
        <v>0</v>
      </c>
      <c r="I125" s="204">
        <f t="shared" si="1"/>
        <v>2.2899349615194971E-6</v>
      </c>
    </row>
    <row r="126" spans="1:9" ht="13" x14ac:dyDescent="0.3">
      <c r="A126" s="3">
        <v>45653</v>
      </c>
      <c r="B126" s="13">
        <v>1.1780104712041982E-2</v>
      </c>
      <c r="G126" s="13">
        <v>1.1780104712041982E-2</v>
      </c>
      <c r="I126" s="204">
        <f t="shared" si="1"/>
        <v>1.0540824190930108E-4</v>
      </c>
    </row>
    <row r="127" spans="1:9" ht="13" x14ac:dyDescent="0.3">
      <c r="A127" s="3">
        <v>45656</v>
      </c>
      <c r="B127" s="13">
        <v>-5.1746442432088586E-4</v>
      </c>
      <c r="G127" s="13">
        <v>-5.1746442432088586E-4</v>
      </c>
      <c r="I127" s="204">
        <f t="shared" si="1"/>
        <v>4.1238136862091571E-6</v>
      </c>
    </row>
    <row r="128" spans="1:9" ht="13" x14ac:dyDescent="0.3">
      <c r="A128" s="3">
        <v>45657</v>
      </c>
      <c r="B128" s="13">
        <v>0</v>
      </c>
      <c r="G128" s="13">
        <v>0</v>
      </c>
      <c r="I128" s="204">
        <f t="shared" si="1"/>
        <v>2.2899349615194971E-6</v>
      </c>
    </row>
    <row r="129" spans="1:9" ht="13" x14ac:dyDescent="0.3">
      <c r="A129" s="3">
        <v>45658</v>
      </c>
      <c r="B129" s="13">
        <v>0</v>
      </c>
      <c r="G129" s="13">
        <v>0</v>
      </c>
      <c r="I129" s="204">
        <f t="shared" si="1"/>
        <v>2.2899349615194971E-6</v>
      </c>
    </row>
    <row r="130" spans="1:9" ht="13" x14ac:dyDescent="0.3">
      <c r="A130" s="3">
        <v>45659</v>
      </c>
      <c r="B130" s="13">
        <v>-3.3652601604969973E-3</v>
      </c>
      <c r="G130" s="13">
        <v>-3.3652601604969973E-3</v>
      </c>
      <c r="I130" s="204">
        <f t="shared" si="1"/>
        <v>2.3799891687198929E-5</v>
      </c>
    </row>
    <row r="131" spans="1:9" ht="13" x14ac:dyDescent="0.3">
      <c r="A131" s="3">
        <v>45660</v>
      </c>
      <c r="B131" s="13">
        <v>-2.5974025974023112E-4</v>
      </c>
      <c r="G131" s="13">
        <v>-2.5974025974023112E-4</v>
      </c>
      <c r="I131" s="204">
        <f t="shared" ref="I131:I194" si="2">(G131-$H$2)^2</f>
        <v>3.1435054734367322E-6</v>
      </c>
    </row>
    <row r="132" spans="1:9" ht="13" x14ac:dyDescent="0.3">
      <c r="A132" s="3">
        <v>45663</v>
      </c>
      <c r="B132" s="13">
        <v>2.0914523252792878E-2</v>
      </c>
      <c r="G132" s="13">
        <v>2.0914523252792878E-2</v>
      </c>
      <c r="I132" s="204">
        <f t="shared" si="2"/>
        <v>3.7640928332549281E-4</v>
      </c>
    </row>
    <row r="133" spans="1:9" ht="13" x14ac:dyDescent="0.3">
      <c r="A133" s="3">
        <v>45664</v>
      </c>
      <c r="B133" s="13">
        <v>-4.7079781142638916E-3</v>
      </c>
      <c r="G133" s="13">
        <v>-4.7079781142638916E-3</v>
      </c>
      <c r="I133" s="204">
        <f t="shared" si="2"/>
        <v>3.8703717890645129E-5</v>
      </c>
    </row>
    <row r="134" spans="1:9" ht="13" x14ac:dyDescent="0.3">
      <c r="A134" s="3">
        <v>45665</v>
      </c>
      <c r="B134" s="13">
        <v>1.457427767834312E-2</v>
      </c>
      <c r="G134" s="13">
        <v>1.457427767834312E-2</v>
      </c>
      <c r="I134" s="204">
        <f t="shared" si="2"/>
        <v>1.7059036289056385E-4</v>
      </c>
    </row>
    <row r="135" spans="1:9" ht="13" x14ac:dyDescent="0.3">
      <c r="A135" s="3">
        <v>45666</v>
      </c>
      <c r="B135" s="13">
        <v>5.418346774193567E-3</v>
      </c>
      <c r="G135" s="13">
        <v>5.418346774193567E-3</v>
      </c>
      <c r="I135" s="204">
        <f t="shared" si="2"/>
        <v>1.5249756560718068E-5</v>
      </c>
    </row>
    <row r="136" spans="1:9" ht="13" x14ac:dyDescent="0.3">
      <c r="A136" s="3">
        <v>45667</v>
      </c>
      <c r="B136" s="13">
        <v>5.5144754981826787E-3</v>
      </c>
      <c r="G136" s="13">
        <v>5.5144754981826787E-3</v>
      </c>
      <c r="I136" s="204">
        <f t="shared" si="2"/>
        <v>1.6009780635139191E-5</v>
      </c>
    </row>
    <row r="137" spans="1:9" ht="13" x14ac:dyDescent="0.3">
      <c r="A137" s="3">
        <v>45670</v>
      </c>
      <c r="B137" s="13">
        <v>-1.258880717935934E-2</v>
      </c>
      <c r="G137" s="13">
        <v>-1.258880717935934E-2</v>
      </c>
      <c r="I137" s="204">
        <f t="shared" si="2"/>
        <v>1.9886810427980232E-4</v>
      </c>
    </row>
    <row r="138" spans="1:9" ht="13" x14ac:dyDescent="0.3">
      <c r="A138" s="3">
        <v>45671</v>
      </c>
      <c r="B138" s="13">
        <v>2.7770764958343821E-2</v>
      </c>
      <c r="G138" s="13">
        <v>2.7770764958343821E-2</v>
      </c>
      <c r="I138" s="204">
        <f t="shared" si="2"/>
        <v>6.8945692869851866E-4</v>
      </c>
    </row>
    <row r="139" spans="1:9" ht="13" x14ac:dyDescent="0.3">
      <c r="A139" s="3">
        <v>45672</v>
      </c>
      <c r="B139" s="13">
        <v>1.1053795136330559E-3</v>
      </c>
      <c r="G139" s="13">
        <v>1.1053795136330559E-3</v>
      </c>
      <c r="I139" s="204">
        <f t="shared" si="2"/>
        <v>1.6636086700015065E-7</v>
      </c>
    </row>
    <row r="140" spans="1:9" ht="13" x14ac:dyDescent="0.3">
      <c r="A140" s="3">
        <v>45673</v>
      </c>
      <c r="B140" s="13">
        <v>5.6434793276897771E-3</v>
      </c>
      <c r="G140" s="13">
        <v>5.6434793276897771E-3</v>
      </c>
      <c r="I140" s="204">
        <f t="shared" si="2"/>
        <v>1.7058768645879667E-5</v>
      </c>
    </row>
    <row r="141" spans="1:9" ht="13" x14ac:dyDescent="0.3">
      <c r="A141" s="3">
        <v>45674</v>
      </c>
      <c r="B141" s="13">
        <v>1.1101622544833609E-2</v>
      </c>
      <c r="G141" s="13">
        <v>1.1101622544833609E-2</v>
      </c>
      <c r="I141" s="204">
        <f t="shared" si="2"/>
        <v>9.1936828503790105E-5</v>
      </c>
    </row>
    <row r="142" spans="1:9" ht="13" x14ac:dyDescent="0.3">
      <c r="A142" s="3">
        <v>45677</v>
      </c>
      <c r="B142" s="13">
        <v>5.6708494208494928E-3</v>
      </c>
      <c r="G142" s="13">
        <v>5.6708494208494928E-3</v>
      </c>
      <c r="I142" s="204">
        <f t="shared" si="2"/>
        <v>1.7285607120819443E-5</v>
      </c>
    </row>
    <row r="143" spans="1:9" ht="13" x14ac:dyDescent="0.3">
      <c r="A143" s="3">
        <v>45678</v>
      </c>
      <c r="B143" s="13">
        <v>-1.4397120575885367E-3</v>
      </c>
      <c r="G143" s="13">
        <v>-1.4397120575885367E-3</v>
      </c>
      <c r="I143" s="204">
        <f t="shared" si="2"/>
        <v>8.7200032548323112E-6</v>
      </c>
    </row>
    <row r="144" spans="1:9" ht="13" x14ac:dyDescent="0.3">
      <c r="A144" s="3">
        <v>45679</v>
      </c>
      <c r="B144" s="13">
        <v>-1.5379070046858116E-2</v>
      </c>
      <c r="G144" s="13">
        <v>-1.5379070046858116E-2</v>
      </c>
      <c r="I144" s="204">
        <f t="shared" si="2"/>
        <v>2.8535058148608403E-4</v>
      </c>
    </row>
    <row r="145" spans="1:9" ht="13" x14ac:dyDescent="0.3">
      <c r="A145" s="3">
        <v>45680</v>
      </c>
      <c r="B145" s="13">
        <v>1.9646125686394091E-2</v>
      </c>
      <c r="G145" s="13">
        <v>1.9646125686394091E-2</v>
      </c>
      <c r="I145" s="204">
        <f t="shared" si="2"/>
        <v>3.2880106803237524E-4</v>
      </c>
    </row>
    <row r="146" spans="1:9" ht="13" x14ac:dyDescent="0.3">
      <c r="A146" s="3">
        <v>45681</v>
      </c>
      <c r="B146" s="13">
        <v>3.8295835327908125E-3</v>
      </c>
      <c r="G146" s="13">
        <v>3.8295835327908125E-3</v>
      </c>
      <c r="I146" s="204">
        <f t="shared" si="2"/>
        <v>5.3653866480655106E-6</v>
      </c>
    </row>
    <row r="147" spans="1:9" ht="13" x14ac:dyDescent="0.3">
      <c r="A147" s="3">
        <v>45684</v>
      </c>
      <c r="B147" s="13">
        <v>-4.2918454935621823E-3</v>
      </c>
      <c r="G147" s="13">
        <v>-4.2918454935621823E-3</v>
      </c>
      <c r="I147" s="204">
        <f t="shared" si="2"/>
        <v>3.3699169745655056E-5</v>
      </c>
    </row>
    <row r="148" spans="1:9" ht="13" x14ac:dyDescent="0.3">
      <c r="A148" s="3">
        <v>45685</v>
      </c>
      <c r="B148" s="13">
        <v>4.3103448275861574E-3</v>
      </c>
      <c r="G148" s="13">
        <v>4.3103448275861574E-3</v>
      </c>
      <c r="I148" s="204">
        <f t="shared" si="2"/>
        <v>7.823722101367158E-6</v>
      </c>
    </row>
    <row r="149" spans="1:9" ht="13" x14ac:dyDescent="0.3">
      <c r="A149" s="3">
        <v>45686</v>
      </c>
      <c r="B149" s="13">
        <v>1.3352408202193623E-2</v>
      </c>
      <c r="G149" s="13">
        <v>1.3352408202193623E-2</v>
      </c>
      <c r="I149" s="204">
        <f t="shared" si="2"/>
        <v>1.4016559340189152E-4</v>
      </c>
    </row>
    <row r="150" spans="1:9" ht="13" x14ac:dyDescent="0.3">
      <c r="A150" s="3">
        <v>45687</v>
      </c>
      <c r="B150" s="13">
        <v>-7.6470588235293532E-3</v>
      </c>
      <c r="G150" s="13">
        <v>-7.6470588235293532E-3</v>
      </c>
      <c r="I150" s="204">
        <f t="shared" si="2"/>
        <v>8.3911314638413526E-5</v>
      </c>
    </row>
    <row r="151" spans="1:9" ht="13" x14ac:dyDescent="0.3">
      <c r="A151" s="3">
        <v>45688</v>
      </c>
      <c r="B151" s="13">
        <v>-5.8091286307055436E-3</v>
      </c>
      <c r="G151" s="13">
        <v>-5.8091286307055436E-3</v>
      </c>
      <c r="I151" s="204">
        <f t="shared" si="2"/>
        <v>5.3617274291752511E-5</v>
      </c>
    </row>
    <row r="152" spans="1:9" ht="13" x14ac:dyDescent="0.3">
      <c r="A152" s="3">
        <v>45691</v>
      </c>
      <c r="B152" s="13">
        <v>-5.1275936083948559E-3</v>
      </c>
      <c r="G152" s="13">
        <v>-5.1275936083948559E-3</v>
      </c>
      <c r="I152" s="204">
        <f t="shared" si="2"/>
        <v>4.4100845078387695E-5</v>
      </c>
    </row>
    <row r="153" spans="1:9" ht="13" x14ac:dyDescent="0.3">
      <c r="A153" s="3">
        <v>45692</v>
      </c>
      <c r="B153" s="13">
        <v>1.9297614766870381E-2</v>
      </c>
      <c r="G153" s="13">
        <v>1.9297614766870381E-2</v>
      </c>
      <c r="I153" s="204">
        <f t="shared" si="2"/>
        <v>3.1628351969990442E-4</v>
      </c>
    </row>
    <row r="154" spans="1:9" ht="13" x14ac:dyDescent="0.3">
      <c r="A154" s="3">
        <v>45693</v>
      </c>
      <c r="B154" s="13">
        <v>-6.8203198494825763E-3</v>
      </c>
      <c r="G154" s="13">
        <v>-6.8203198494825763E-3</v>
      </c>
      <c r="I154" s="204">
        <f t="shared" si="2"/>
        <v>6.9448438197196102E-5</v>
      </c>
    </row>
    <row r="155" spans="1:9" ht="13" x14ac:dyDescent="0.3">
      <c r="A155" s="3">
        <v>45694</v>
      </c>
      <c r="B155" s="13">
        <v>2.9836609045702189E-2</v>
      </c>
      <c r="G155" s="13">
        <v>2.9836609045702189E-2</v>
      </c>
      <c r="I155" s="204">
        <f t="shared" si="2"/>
        <v>8.0221249171137925E-4</v>
      </c>
    </row>
    <row r="156" spans="1:9" ht="13" x14ac:dyDescent="0.3">
      <c r="A156" s="3">
        <v>45695</v>
      </c>
      <c r="B156" s="13">
        <v>3.4490687514372427E-4</v>
      </c>
      <c r="G156" s="13">
        <v>3.4490687514372427E-4</v>
      </c>
      <c r="I156" s="204">
        <f t="shared" si="2"/>
        <v>1.3650329141530235E-6</v>
      </c>
    </row>
    <row r="157" spans="1:9" ht="13" x14ac:dyDescent="0.3">
      <c r="A157" s="3">
        <v>45698</v>
      </c>
      <c r="B157" s="13">
        <v>-2.0687277324446247E-3</v>
      </c>
      <c r="G157" s="13">
        <v>-2.0687277324446247E-3</v>
      </c>
      <c r="I157" s="204">
        <f t="shared" si="2"/>
        <v>1.2830586723909274E-5</v>
      </c>
    </row>
    <row r="158" spans="1:9" ht="13" x14ac:dyDescent="0.3">
      <c r="A158" s="3">
        <v>45699</v>
      </c>
      <c r="B158" s="13">
        <v>1.8541978578832153E-2</v>
      </c>
      <c r="G158" s="13">
        <v>1.8541978578832153E-2</v>
      </c>
      <c r="I158" s="204">
        <f t="shared" si="2"/>
        <v>2.8997749124370204E-4</v>
      </c>
    </row>
    <row r="159" spans="1:9" ht="13" x14ac:dyDescent="0.3">
      <c r="A159" s="3">
        <v>45700</v>
      </c>
      <c r="B159" s="13">
        <v>-4.5228403437353685E-4</v>
      </c>
      <c r="G159" s="13">
        <v>-4.5228403437353685E-4</v>
      </c>
      <c r="I159" s="204">
        <f t="shared" si="2"/>
        <v>3.8633362485003383E-6</v>
      </c>
    </row>
    <row r="160" spans="1:9" ht="13" x14ac:dyDescent="0.3">
      <c r="A160" s="3">
        <v>45701</v>
      </c>
      <c r="B160" s="13">
        <v>-9.3891402714932331E-3</v>
      </c>
      <c r="G160" s="13">
        <v>-9.3891402714932331E-3</v>
      </c>
      <c r="I160" s="204">
        <f t="shared" si="2"/>
        <v>1.1886218134824843E-4</v>
      </c>
    </row>
    <row r="161" spans="1:9" ht="13" x14ac:dyDescent="0.3">
      <c r="A161" s="3">
        <v>45702</v>
      </c>
      <c r="B161" s="13">
        <v>4.3393856343496929E-3</v>
      </c>
      <c r="G161" s="13">
        <v>4.3393856343496929E-3</v>
      </c>
      <c r="I161" s="204">
        <f t="shared" si="2"/>
        <v>7.9870250702225041E-6</v>
      </c>
    </row>
    <row r="162" spans="1:9" ht="13" x14ac:dyDescent="0.3">
      <c r="A162" s="3">
        <v>45705</v>
      </c>
      <c r="B162" s="13">
        <v>1.6259238203524807E-2</v>
      </c>
      <c r="G162" s="13">
        <v>1.6259238203524807E-2</v>
      </c>
      <c r="I162" s="204">
        <f t="shared" si="2"/>
        <v>2.1744407650908334E-4</v>
      </c>
    </row>
    <row r="163" spans="1:9" ht="13" x14ac:dyDescent="0.3">
      <c r="A163" s="3">
        <v>45706</v>
      </c>
      <c r="B163" s="13">
        <v>1.8796151264264854E-2</v>
      </c>
      <c r="G163" s="13">
        <v>1.8796151264264854E-2</v>
      </c>
      <c r="I163" s="204">
        <f t="shared" si="2"/>
        <v>2.9869856876379232E-4</v>
      </c>
    </row>
    <row r="164" spans="1:9" ht="13" x14ac:dyDescent="0.3">
      <c r="A164" s="3">
        <v>45707</v>
      </c>
      <c r="B164" s="13">
        <v>-9.22468701954751E-3</v>
      </c>
      <c r="G164" s="13">
        <v>-9.22468701954751E-3</v>
      </c>
      <c r="I164" s="204">
        <f t="shared" si="2"/>
        <v>1.1530335813062458E-4</v>
      </c>
    </row>
    <row r="165" spans="1:9" ht="13" x14ac:dyDescent="0.3">
      <c r="A165" s="3">
        <v>45708</v>
      </c>
      <c r="B165" s="13">
        <v>-4.8769674129905214E-3</v>
      </c>
      <c r="G165" s="13">
        <v>-4.8769674129905214E-3</v>
      </c>
      <c r="I165" s="204">
        <f t="shared" si="2"/>
        <v>4.0834918275841382E-5</v>
      </c>
    </row>
    <row r="166" spans="1:9" ht="13" x14ac:dyDescent="0.3">
      <c r="A166" s="3">
        <v>45709</v>
      </c>
      <c r="B166" s="13">
        <v>7.0171530407663859E-3</v>
      </c>
      <c r="G166" s="13">
        <v>7.0171530407663859E-3</v>
      </c>
      <c r="I166" s="204">
        <f t="shared" si="2"/>
        <v>3.0292914496646599E-5</v>
      </c>
    </row>
    <row r="167" spans="1:9" ht="13" x14ac:dyDescent="0.3">
      <c r="A167" s="3">
        <v>45712</v>
      </c>
      <c r="B167" s="13">
        <v>2.76518084282716E-3</v>
      </c>
      <c r="G167" s="13">
        <v>2.76518084282716E-3</v>
      </c>
      <c r="I167" s="204">
        <f t="shared" si="2"/>
        <v>1.5673230593119729E-6</v>
      </c>
    </row>
    <row r="168" spans="1:9" ht="13" x14ac:dyDescent="0.3">
      <c r="A168" s="3">
        <v>45713</v>
      </c>
      <c r="B168" s="13">
        <v>1.8199867637326179E-2</v>
      </c>
      <c r="G168" s="13">
        <v>1.8199867637326179E-2</v>
      </c>
      <c r="I168" s="204">
        <f t="shared" si="2"/>
        <v>2.7844310453139175E-4</v>
      </c>
    </row>
    <row r="169" spans="1:9" ht="13" x14ac:dyDescent="0.3">
      <c r="A169" s="3">
        <v>45714</v>
      </c>
      <c r="B169" s="13">
        <v>3.3365832520853629E-2</v>
      </c>
      <c r="G169" s="13">
        <v>3.3365832520853629E-2</v>
      </c>
      <c r="I169" s="204">
        <f t="shared" si="2"/>
        <v>1.0145868154069029E-3</v>
      </c>
    </row>
    <row r="170" spans="1:9" ht="13" x14ac:dyDescent="0.3">
      <c r="A170" s="3">
        <v>45715</v>
      </c>
      <c r="B170" s="13">
        <v>-3.5643149177061453E-3</v>
      </c>
      <c r="G170" s="13">
        <v>-3.5643149177061453E-3</v>
      </c>
      <c r="I170" s="204">
        <f t="shared" si="2"/>
        <v>2.5781697031003967E-5</v>
      </c>
    </row>
    <row r="171" spans="1:9" ht="13" x14ac:dyDescent="0.3">
      <c r="A171" s="3">
        <v>45716</v>
      </c>
      <c r="B171" s="13">
        <v>-4.1031036296687506E-3</v>
      </c>
      <c r="G171" s="13">
        <v>-4.1031036296687506E-3</v>
      </c>
      <c r="I171" s="204">
        <f t="shared" si="2"/>
        <v>3.1543462977470027E-5</v>
      </c>
    </row>
    <row r="172" spans="1:9" ht="13" x14ac:dyDescent="0.3">
      <c r="A172" s="3">
        <v>45719</v>
      </c>
      <c r="B172" s="13">
        <v>1.5212338897105444E-2</v>
      </c>
      <c r="G172" s="13">
        <v>1.5212338897105444E-2</v>
      </c>
      <c r="I172" s="204">
        <f t="shared" si="2"/>
        <v>1.8766495152382795E-4</v>
      </c>
    </row>
    <row r="173" spans="1:9" ht="13" x14ac:dyDescent="0.3">
      <c r="A173" s="3">
        <v>45720</v>
      </c>
      <c r="B173" s="13">
        <v>-2.9448491155046774E-2</v>
      </c>
      <c r="G173" s="13">
        <v>-2.9448491155046774E-2</v>
      </c>
      <c r="I173" s="204">
        <f t="shared" si="2"/>
        <v>9.5862960765988174E-4</v>
      </c>
    </row>
    <row r="174" spans="1:9" ht="13" x14ac:dyDescent="0.3">
      <c r="A174" s="3">
        <v>45721</v>
      </c>
      <c r="B174" s="13">
        <v>3.6667738822772654E-2</v>
      </c>
      <c r="G174" s="13">
        <v>3.6667738822772654E-2</v>
      </c>
      <c r="I174" s="204">
        <f t="shared" si="2"/>
        <v>1.235837866040953E-3</v>
      </c>
    </row>
    <row r="175" spans="1:9" ht="13" x14ac:dyDescent="0.3">
      <c r="A175" s="3">
        <v>45722</v>
      </c>
      <c r="B175" s="13">
        <v>5.8951287620229997E-3</v>
      </c>
      <c r="G175" s="13">
        <v>5.8951287620229997E-3</v>
      </c>
      <c r="I175" s="204">
        <f t="shared" si="2"/>
        <v>1.9200834268608903E-5</v>
      </c>
    </row>
    <row r="176" spans="1:9" ht="13" x14ac:dyDescent="0.3">
      <c r="A176" s="3">
        <v>45723</v>
      </c>
      <c r="B176" s="13">
        <v>6.4774830351633592E-3</v>
      </c>
      <c r="G176" s="13">
        <v>6.4774830351633592E-3</v>
      </c>
      <c r="I176" s="204">
        <f t="shared" si="2"/>
        <v>2.4643578793863119E-5</v>
      </c>
    </row>
    <row r="177" spans="1:9" ht="13" x14ac:dyDescent="0.3">
      <c r="A177" s="3">
        <v>45726</v>
      </c>
      <c r="B177" s="13">
        <v>-2.1350495454081075E-2</v>
      </c>
      <c r="G177" s="13">
        <v>-2.1350495454081075E-2</v>
      </c>
      <c r="I177" s="204">
        <f t="shared" si="2"/>
        <v>5.2275099819898061E-4</v>
      </c>
    </row>
    <row r="178" spans="1:9" ht="13" x14ac:dyDescent="0.3">
      <c r="A178" s="3">
        <v>45727</v>
      </c>
      <c r="B178" s="13">
        <v>-2.1085594989561581E-2</v>
      </c>
      <c r="G178" s="13">
        <v>-2.1085594989561581E-2</v>
      </c>
      <c r="I178" s="204">
        <f t="shared" si="2"/>
        <v>5.107079352268659E-4</v>
      </c>
    </row>
    <row r="179" spans="1:9" ht="13" x14ac:dyDescent="0.3">
      <c r="A179" s="3">
        <v>45728</v>
      </c>
      <c r="B179" s="13">
        <v>1.7061207080400952E-2</v>
      </c>
      <c r="G179" s="13">
        <v>1.7061207080400952E-2</v>
      </c>
      <c r="I179" s="204">
        <f t="shared" si="2"/>
        <v>2.4173887280343851E-4</v>
      </c>
    </row>
    <row r="180" spans="1:9" ht="13" x14ac:dyDescent="0.3">
      <c r="A180" s="3">
        <v>45729</v>
      </c>
      <c r="B180" s="13">
        <v>-1.0484378276368174E-2</v>
      </c>
      <c r="G180" s="13">
        <v>-1.0484378276368174E-2</v>
      </c>
      <c r="I180" s="204">
        <f t="shared" si="2"/>
        <v>1.4394315877688552E-4</v>
      </c>
    </row>
    <row r="181" spans="1:9" ht="13" x14ac:dyDescent="0.3">
      <c r="A181" s="3">
        <v>45730</v>
      </c>
      <c r="B181" s="13">
        <v>1.7270608179699116E-2</v>
      </c>
      <c r="G181" s="13">
        <v>1.7270608179699116E-2</v>
      </c>
      <c r="I181" s="204">
        <f t="shared" si="2"/>
        <v>2.4829423893215925E-4</v>
      </c>
    </row>
    <row r="182" spans="1:9" ht="13" x14ac:dyDescent="0.3">
      <c r="A182" s="3">
        <v>45733</v>
      </c>
      <c r="B182" s="13">
        <v>6.1451932090406487E-3</v>
      </c>
      <c r="G182" s="13">
        <v>6.1451932090406487E-3</v>
      </c>
      <c r="I182" s="204">
        <f t="shared" si="2"/>
        <v>2.1454869122132798E-5</v>
      </c>
    </row>
    <row r="183" spans="1:9" ht="13" x14ac:dyDescent="0.3">
      <c r="A183" s="3">
        <v>45734</v>
      </c>
      <c r="B183" s="13">
        <v>2.2567287784679087E-2</v>
      </c>
      <c r="G183" s="13">
        <v>2.2567287784679087E-2</v>
      </c>
      <c r="I183" s="204">
        <f t="shared" si="2"/>
        <v>4.4327237626909686E-4</v>
      </c>
    </row>
    <row r="184" spans="1:9" ht="13" x14ac:dyDescent="0.3">
      <c r="A184" s="3">
        <v>45735</v>
      </c>
      <c r="B184" s="13">
        <v>1.8222312208949871E-3</v>
      </c>
      <c r="G184" s="13">
        <v>1.8222312208949871E-3</v>
      </c>
      <c r="I184" s="204">
        <f t="shared" si="2"/>
        <v>9.5467475749322078E-8</v>
      </c>
    </row>
    <row r="185" spans="1:9" ht="13" x14ac:dyDescent="0.3">
      <c r="A185" s="3">
        <v>45736</v>
      </c>
      <c r="B185" s="13">
        <v>-2.9102667744543273E-2</v>
      </c>
      <c r="G185" s="13">
        <v>-2.9102667744543273E-2</v>
      </c>
      <c r="I185" s="204">
        <f t="shared" si="2"/>
        <v>9.3733460950044605E-4</v>
      </c>
    </row>
    <row r="186" spans="1:9" ht="13" x14ac:dyDescent="0.3">
      <c r="A186" s="3">
        <v>45737</v>
      </c>
      <c r="B186" s="13">
        <v>4.8917568692754803E-3</v>
      </c>
      <c r="G186" s="13">
        <v>4.8917568692754803E-3</v>
      </c>
      <c r="I186" s="204">
        <f t="shared" si="2"/>
        <v>1.1414287681367077E-5</v>
      </c>
    </row>
    <row r="187" spans="1:9" ht="13" x14ac:dyDescent="0.3">
      <c r="A187" s="3">
        <v>45740</v>
      </c>
      <c r="B187" s="13">
        <v>1.2428793371310673E-3</v>
      </c>
      <c r="G187" s="13">
        <v>1.2428793371310673E-3</v>
      </c>
      <c r="I187" s="204">
        <f t="shared" si="2"/>
        <v>7.3101974660271195E-8</v>
      </c>
    </row>
    <row r="188" spans="1:9" ht="13" x14ac:dyDescent="0.3">
      <c r="A188" s="3">
        <v>45741</v>
      </c>
      <c r="B188" s="13">
        <v>2.2033722975069926E-2</v>
      </c>
      <c r="G188" s="13">
        <v>2.2033722975069926E-2</v>
      </c>
      <c r="I188" s="204">
        <f t="shared" si="2"/>
        <v>4.2108968366502388E-4</v>
      </c>
    </row>
    <row r="189" spans="1:9" ht="13" x14ac:dyDescent="0.3">
      <c r="A189" s="3">
        <v>45742</v>
      </c>
      <c r="B189" s="13">
        <v>-7.6923076923077439E-3</v>
      </c>
      <c r="G189" s="13">
        <v>-7.6923076923077439E-3</v>
      </c>
      <c r="I189" s="204">
        <f t="shared" si="2"/>
        <v>8.4742349603437206E-5</v>
      </c>
    </row>
    <row r="190" spans="1:9" ht="13" x14ac:dyDescent="0.3">
      <c r="A190" s="3">
        <v>45743</v>
      </c>
      <c r="B190" s="13">
        <v>3.0599755201957731E-3</v>
      </c>
      <c r="G190" s="13">
        <v>3.0599755201957731E-3</v>
      </c>
      <c r="I190" s="204">
        <f t="shared" si="2"/>
        <v>2.3923502279034844E-6</v>
      </c>
    </row>
    <row r="191" spans="1:9" ht="13" x14ac:dyDescent="0.3">
      <c r="A191" s="3">
        <v>45744</v>
      </c>
      <c r="B191" s="13">
        <v>-1.9320724018710544E-2</v>
      </c>
      <c r="G191" s="13">
        <v>-1.9320724018710544E-2</v>
      </c>
      <c r="I191" s="204">
        <f t="shared" si="2"/>
        <v>4.3405460281507597E-4</v>
      </c>
    </row>
    <row r="192" spans="1:9" ht="13" x14ac:dyDescent="0.3">
      <c r="A192" s="3">
        <v>45747</v>
      </c>
      <c r="B192" s="13">
        <v>-1.8249688925756964E-2</v>
      </c>
      <c r="G192" s="13">
        <v>-1.8249688925756964E-2</v>
      </c>
      <c r="I192" s="204">
        <f t="shared" si="2"/>
        <v>3.9057387773361931E-4</v>
      </c>
    </row>
    <row r="193" spans="1:9" ht="13" x14ac:dyDescent="0.3">
      <c r="A193" s="3">
        <v>45748</v>
      </c>
      <c r="B193" s="13">
        <v>1.2040557667934175E-2</v>
      </c>
      <c r="G193" s="13">
        <v>1.2040557667934175E-2</v>
      </c>
      <c r="I193" s="204">
        <f t="shared" si="2"/>
        <v>1.1082414134875796E-4</v>
      </c>
    </row>
    <row r="194" spans="1:9" ht="13" x14ac:dyDescent="0.3">
      <c r="A194" s="3">
        <v>45749</v>
      </c>
      <c r="B194" s="13">
        <v>-5.2181173032777933E-4</v>
      </c>
      <c r="G194" s="13">
        <v>-5.2181173032777933E-4</v>
      </c>
      <c r="I194" s="204">
        <f t="shared" si="2"/>
        <v>4.1414888863106779E-6</v>
      </c>
    </row>
    <row r="195" spans="1:9" ht="13" x14ac:dyDescent="0.3">
      <c r="A195" s="3">
        <v>45750</v>
      </c>
      <c r="B195" s="13">
        <v>-6.9646026939542638E-2</v>
      </c>
      <c r="G195" s="13">
        <v>-6.9646026939542638E-2</v>
      </c>
      <c r="I195" s="204">
        <f t="shared" ref="I195:I258" si="3">(G195-$H$2)^2</f>
        <v>5.063643136538871E-3</v>
      </c>
    </row>
    <row r="196" spans="1:9" ht="13" x14ac:dyDescent="0.3">
      <c r="A196" s="3">
        <v>45751</v>
      </c>
      <c r="B196" s="13">
        <v>-7.3063973063973039E-2</v>
      </c>
      <c r="G196" s="13">
        <v>-7.3063973063973039E-2</v>
      </c>
      <c r="I196" s="204">
        <f t="shared" si="3"/>
        <v>5.5617626631432856E-3</v>
      </c>
    </row>
    <row r="197" spans="1:9" ht="13" x14ac:dyDescent="0.3">
      <c r="A197" s="3">
        <v>45754</v>
      </c>
      <c r="B197" s="13">
        <v>-5.557573556120602E-2</v>
      </c>
      <c r="G197" s="13">
        <v>-5.557573556120602E-2</v>
      </c>
      <c r="I197" s="204">
        <f t="shared" si="3"/>
        <v>3.2591526269953662E-3</v>
      </c>
    </row>
    <row r="198" spans="1:9" ht="13" x14ac:dyDescent="0.3">
      <c r="A198" s="3">
        <v>45755</v>
      </c>
      <c r="B198" s="13">
        <v>2.4358974358974411E-2</v>
      </c>
      <c r="G198" s="13">
        <v>2.4358974358974411E-2</v>
      </c>
      <c r="I198" s="204">
        <f t="shared" si="3"/>
        <v>5.2192697958822014E-4</v>
      </c>
    </row>
    <row r="199" spans="1:9" ht="13" x14ac:dyDescent="0.3">
      <c r="A199" s="3">
        <v>45756</v>
      </c>
      <c r="B199" s="13">
        <v>-2.2027534418022549E-2</v>
      </c>
      <c r="G199" s="13">
        <v>-2.2027534418022549E-2</v>
      </c>
      <c r="I199" s="204">
        <f t="shared" si="3"/>
        <v>5.5416867723096549E-4</v>
      </c>
    </row>
    <row r="200" spans="1:9" ht="13" x14ac:dyDescent="0.3">
      <c r="A200" s="3">
        <v>45757</v>
      </c>
      <c r="B200" s="13">
        <v>5.7716918351676541E-2</v>
      </c>
      <c r="G200" s="13">
        <v>5.7716918351676541E-2</v>
      </c>
      <c r="I200" s="204">
        <f t="shared" si="3"/>
        <v>3.1588519870963203E-3</v>
      </c>
    </row>
    <row r="201" spans="1:9" ht="13" x14ac:dyDescent="0.3">
      <c r="A201" s="3">
        <v>45758</v>
      </c>
      <c r="B201" s="13">
        <v>-1.8148820326679453E-3</v>
      </c>
      <c r="G201" s="13">
        <v>-1.8148820326679453E-3</v>
      </c>
      <c r="I201" s="204">
        <f t="shared" si="3"/>
        <v>1.1076483498379051E-5</v>
      </c>
    </row>
    <row r="202" spans="1:9" ht="13" x14ac:dyDescent="0.3">
      <c r="A202" s="3">
        <v>45761</v>
      </c>
      <c r="B202" s="13">
        <v>2.6303030303030366E-2</v>
      </c>
      <c r="G202" s="13">
        <v>2.6303030303030366E-2</v>
      </c>
      <c r="I202" s="204">
        <f t="shared" si="3"/>
        <v>6.1453305349968917E-4</v>
      </c>
    </row>
    <row r="203" spans="1:9" ht="13" x14ac:dyDescent="0.3">
      <c r="A203" s="3">
        <v>45762</v>
      </c>
      <c r="B203" s="13">
        <v>2.8935868666587837E-2</v>
      </c>
      <c r="G203" s="13">
        <v>2.8935868666587837E-2</v>
      </c>
      <c r="I203" s="204">
        <f t="shared" si="3"/>
        <v>7.519998442073369E-4</v>
      </c>
    </row>
    <row r="204" spans="1:9" ht="13" x14ac:dyDescent="0.3">
      <c r="A204" s="3">
        <v>45763</v>
      </c>
      <c r="B204" s="13">
        <v>9.2975206611569695E-3</v>
      </c>
      <c r="G204" s="13">
        <v>9.2975206611569695E-3</v>
      </c>
      <c r="I204" s="204">
        <f t="shared" si="3"/>
        <v>6.0594821376952378E-5</v>
      </c>
    </row>
    <row r="205" spans="1:9" ht="13" x14ac:dyDescent="0.3">
      <c r="A205" s="3">
        <v>45764</v>
      </c>
      <c r="B205" s="13">
        <v>-8.6432389400658179E-3</v>
      </c>
      <c r="G205" s="13">
        <v>-8.6432389400658179E-3</v>
      </c>
      <c r="I205" s="204">
        <f t="shared" si="3"/>
        <v>1.0315433067307872E-4</v>
      </c>
    </row>
    <row r="206" spans="1:9" ht="13" x14ac:dyDescent="0.3">
      <c r="A206" s="3">
        <v>45765</v>
      </c>
      <c r="B206" s="13">
        <v>0</v>
      </c>
      <c r="G206" s="13">
        <v>0</v>
      </c>
      <c r="I206" s="204">
        <f t="shared" si="3"/>
        <v>2.2899349615194971E-6</v>
      </c>
    </row>
    <row r="207" spans="1:9" ht="13" x14ac:dyDescent="0.3">
      <c r="A207" s="3">
        <v>45768</v>
      </c>
      <c r="B207" s="13">
        <v>0</v>
      </c>
      <c r="G207" s="13">
        <v>0</v>
      </c>
      <c r="I207" s="204">
        <f t="shared" si="3"/>
        <v>2.2899349615194971E-6</v>
      </c>
    </row>
    <row r="208" spans="1:9" ht="13" x14ac:dyDescent="0.3">
      <c r="A208" s="3">
        <v>45769</v>
      </c>
      <c r="B208" s="13">
        <v>1.3880922335665785E-2</v>
      </c>
      <c r="G208" s="13">
        <v>1.3880922335665785E-2</v>
      </c>
      <c r="I208" s="204">
        <f t="shared" si="3"/>
        <v>1.5295924218503972E-4</v>
      </c>
    </row>
    <row r="209" spans="1:9" ht="13" x14ac:dyDescent="0.3">
      <c r="A209" s="3">
        <v>45770</v>
      </c>
      <c r="B209" s="13">
        <v>2.7947499434261336E-2</v>
      </c>
      <c r="G209" s="13">
        <v>2.7947499434261336E-2</v>
      </c>
      <c r="I209" s="204">
        <f t="shared" si="3"/>
        <v>6.9876937896589211E-4</v>
      </c>
    </row>
    <row r="210" spans="1:9" ht="13" x14ac:dyDescent="0.3">
      <c r="A210" s="3">
        <v>45771</v>
      </c>
      <c r="B210" s="13">
        <v>3.3021463951567812E-3</v>
      </c>
      <c r="G210" s="13">
        <v>3.3021463951567812E-3</v>
      </c>
      <c r="I210" s="204">
        <f t="shared" si="3"/>
        <v>3.2001392015259582E-6</v>
      </c>
    </row>
    <row r="211" spans="1:9" ht="13" x14ac:dyDescent="0.3">
      <c r="A211" s="3">
        <v>45772</v>
      </c>
      <c r="B211" s="13">
        <v>2.3587493143170581E-2</v>
      </c>
      <c r="G211" s="13">
        <v>2.3587493143170581E-2</v>
      </c>
      <c r="I211" s="204">
        <f t="shared" si="3"/>
        <v>4.8727207323757569E-4</v>
      </c>
    </row>
    <row r="212" spans="1:9" ht="13" x14ac:dyDescent="0.3">
      <c r="A212" s="3">
        <v>45775</v>
      </c>
      <c r="B212" s="13">
        <v>5.8949624866023271E-3</v>
      </c>
      <c r="G212" s="13">
        <v>5.8949624866023271E-3</v>
      </c>
      <c r="I212" s="204">
        <f t="shared" si="3"/>
        <v>1.9199377099820188E-5</v>
      </c>
    </row>
    <row r="213" spans="1:9" ht="13" x14ac:dyDescent="0.3">
      <c r="A213" s="3">
        <v>45776</v>
      </c>
      <c r="B213" s="13">
        <v>1.3319126265316995E-2</v>
      </c>
      <c r="G213" s="13">
        <v>1.3319126265316995E-2</v>
      </c>
      <c r="I213" s="204">
        <f t="shared" si="3"/>
        <v>1.3937864106401695E-4</v>
      </c>
    </row>
    <row r="214" spans="1:9" ht="13" x14ac:dyDescent="0.3">
      <c r="A214" s="3">
        <v>45777</v>
      </c>
      <c r="B214" s="13">
        <v>-1.5352260778128183E-2</v>
      </c>
      <c r="G214" s="13">
        <v>-1.5352260778128183E-2</v>
      </c>
      <c r="I214" s="204">
        <f t="shared" si="3"/>
        <v>2.8444555856124118E-4</v>
      </c>
    </row>
    <row r="215" spans="1:9" ht="13" x14ac:dyDescent="0.3">
      <c r="A215" s="3">
        <v>45778</v>
      </c>
      <c r="B215" s="13">
        <v>0</v>
      </c>
      <c r="G215" s="13">
        <v>0</v>
      </c>
      <c r="I215" s="204">
        <f t="shared" si="3"/>
        <v>2.2899349615194971E-6</v>
      </c>
    </row>
    <row r="216" spans="1:9" ht="13" x14ac:dyDescent="0.3">
      <c r="A216" s="3">
        <v>45779</v>
      </c>
      <c r="B216" s="13">
        <v>1.5484835540367317E-2</v>
      </c>
      <c r="G216" s="13">
        <v>1.5484835540367317E-2</v>
      </c>
      <c r="I216" s="204">
        <f t="shared" si="3"/>
        <v>1.952051157323162E-4</v>
      </c>
    </row>
    <row r="217" spans="1:9" ht="13" x14ac:dyDescent="0.3">
      <c r="A217" s="3">
        <v>45782</v>
      </c>
      <c r="B217" s="13">
        <v>9.7802082237879867E-3</v>
      </c>
      <c r="G217" s="13">
        <v>9.7802082237879867E-3</v>
      </c>
      <c r="I217" s="204">
        <f t="shared" si="3"/>
        <v>6.8342546926618297E-5</v>
      </c>
    </row>
    <row r="218" spans="1:9" ht="13" x14ac:dyDescent="0.3">
      <c r="A218" s="3">
        <v>45783</v>
      </c>
      <c r="B218" s="13">
        <v>-7.8108727348470174E-3</v>
      </c>
      <c r="G218" s="13">
        <v>-7.8108727348470174E-3</v>
      </c>
      <c r="I218" s="204">
        <f t="shared" si="3"/>
        <v>8.6939322687946204E-5</v>
      </c>
    </row>
    <row r="219" spans="1:9" ht="13" x14ac:dyDescent="0.3">
      <c r="A219" s="3">
        <v>45784</v>
      </c>
      <c r="B219" s="13">
        <v>-1.9943318988138923E-2</v>
      </c>
      <c r="G219" s="13">
        <v>-1.9943318988138923E-2</v>
      </c>
      <c r="I219" s="204">
        <f t="shared" si="3"/>
        <v>4.6038448601256037E-4</v>
      </c>
    </row>
    <row r="220" spans="1:9" ht="13" x14ac:dyDescent="0.3">
      <c r="A220" s="3">
        <v>45785</v>
      </c>
      <c r="B220" s="13">
        <v>3.084502516868376E-2</v>
      </c>
      <c r="G220" s="13">
        <v>3.084502516868376E-2</v>
      </c>
      <c r="I220" s="204">
        <f t="shared" si="3"/>
        <v>8.6035285236241729E-4</v>
      </c>
    </row>
    <row r="221" spans="1:9" ht="13" x14ac:dyDescent="0.3">
      <c r="A221" s="3">
        <v>45786</v>
      </c>
      <c r="B221" s="13">
        <v>8.7272727272726894E-3</v>
      </c>
      <c r="G221" s="13">
        <v>8.7272727272726894E-3</v>
      </c>
      <c r="I221" s="204">
        <f t="shared" si="3"/>
        <v>5.2042079102300706E-5</v>
      </c>
    </row>
    <row r="222" spans="1:9" ht="13" x14ac:dyDescent="0.3">
      <c r="A222" s="3">
        <v>45789</v>
      </c>
      <c r="B222" s="13">
        <v>6.1798331445051501E-3</v>
      </c>
      <c r="G222" s="13">
        <v>6.1798331445051501E-3</v>
      </c>
      <c r="I222" s="204">
        <f t="shared" si="3"/>
        <v>2.1776969259781058E-5</v>
      </c>
    </row>
    <row r="223" spans="1:9" ht="13" x14ac:dyDescent="0.3">
      <c r="A223" s="3">
        <v>45790</v>
      </c>
      <c r="B223" s="13">
        <v>3.0709386835910672E-4</v>
      </c>
      <c r="G223" s="13">
        <v>3.0709386835910672E-4</v>
      </c>
      <c r="I223" s="204">
        <f t="shared" si="3"/>
        <v>1.4548201055109557E-6</v>
      </c>
    </row>
    <row r="224" spans="1:9" ht="13" x14ac:dyDescent="0.3">
      <c r="A224" s="3">
        <v>45791</v>
      </c>
      <c r="B224" s="13">
        <v>1.4019647973802748E-2</v>
      </c>
      <c r="G224" s="13">
        <v>1.4019647973802748E-2</v>
      </c>
      <c r="I224" s="204">
        <f t="shared" si="3"/>
        <v>1.5640991260013987E-4</v>
      </c>
    </row>
    <row r="225" spans="1:9" ht="13" x14ac:dyDescent="0.3">
      <c r="A225" s="3">
        <v>45792</v>
      </c>
      <c r="B225" s="13">
        <v>4.1376526390148943E-3</v>
      </c>
      <c r="G225" s="13">
        <v>4.1376526390148943E-3</v>
      </c>
      <c r="I225" s="204">
        <f t="shared" si="3"/>
        <v>6.8874729111418808E-6</v>
      </c>
    </row>
    <row r="226" spans="1:9" ht="13" x14ac:dyDescent="0.3">
      <c r="A226" s="3">
        <v>45793</v>
      </c>
      <c r="B226" s="13">
        <v>3.0150753768845367E-4</v>
      </c>
      <c r="G226" s="13">
        <v>3.0150753768845367E-4</v>
      </c>
      <c r="I226" s="204">
        <f t="shared" si="3"/>
        <v>1.4683273212823714E-6</v>
      </c>
    </row>
    <row r="227" spans="1:9" ht="13" x14ac:dyDescent="0.3">
      <c r="A227" s="3">
        <v>45796</v>
      </c>
      <c r="B227" s="13">
        <v>-2.3209082688636581E-2</v>
      </c>
      <c r="G227" s="13">
        <v>-2.3209082688636581E-2</v>
      </c>
      <c r="I227" s="204">
        <f t="shared" si="3"/>
        <v>6.1119388712154463E-4</v>
      </c>
    </row>
    <row r="228" spans="1:9" ht="13" x14ac:dyDescent="0.3">
      <c r="A228" s="3">
        <v>45797</v>
      </c>
      <c r="B228" s="13">
        <v>1.275457724748E-2</v>
      </c>
      <c r="G228" s="13">
        <v>1.275457724748E-2</v>
      </c>
      <c r="I228" s="204">
        <f t="shared" si="3"/>
        <v>1.263673684634719E-4</v>
      </c>
    </row>
    <row r="229" spans="1:9" ht="13" x14ac:dyDescent="0.3">
      <c r="A229" s="3">
        <v>45798</v>
      </c>
      <c r="B229" s="13">
        <v>5.6875888685759867E-3</v>
      </c>
      <c r="G229" s="13">
        <v>5.6875888685759867E-3</v>
      </c>
      <c r="I229" s="204">
        <f t="shared" si="3"/>
        <v>1.7425079062304568E-5</v>
      </c>
    </row>
    <row r="230" spans="1:9" ht="13" x14ac:dyDescent="0.3">
      <c r="A230" s="3">
        <v>45799</v>
      </c>
      <c r="B230" s="13">
        <v>-5.4534437487374771E-3</v>
      </c>
      <c r="G230" s="13">
        <v>-5.4534437487374771E-3</v>
      </c>
      <c r="I230" s="204">
        <f t="shared" si="3"/>
        <v>4.8534865059828037E-5</v>
      </c>
    </row>
    <row r="231" spans="1:9" ht="13" x14ac:dyDescent="0.3">
      <c r="A231" s="3">
        <v>45800</v>
      </c>
      <c r="B231" s="13">
        <v>-3.4930950446791342E-2</v>
      </c>
      <c r="G231" s="13">
        <v>-3.4930950446791342E-2</v>
      </c>
      <c r="I231" s="204">
        <f t="shared" si="3"/>
        <v>1.3281799725660013E-3</v>
      </c>
    </row>
    <row r="232" spans="1:9" ht="13" x14ac:dyDescent="0.3">
      <c r="A232" s="3">
        <v>45803</v>
      </c>
      <c r="B232" s="13">
        <v>1.7150673400673427E-2</v>
      </c>
      <c r="G232" s="13">
        <v>1.7150673400673427E-2</v>
      </c>
      <c r="I232" s="204">
        <f t="shared" si="3"/>
        <v>2.4452891348568931E-4</v>
      </c>
    </row>
    <row r="233" spans="1:9" ht="13" x14ac:dyDescent="0.3">
      <c r="A233" s="3">
        <v>45804</v>
      </c>
      <c r="B233" s="13">
        <v>2.3792283024722961E-3</v>
      </c>
      <c r="G233" s="13">
        <v>2.3792283024722961E-3</v>
      </c>
      <c r="I233" s="204">
        <f t="shared" si="3"/>
        <v>7.4991304164868418E-7</v>
      </c>
    </row>
    <row r="234" spans="1:9" ht="13" x14ac:dyDescent="0.3">
      <c r="A234" s="3">
        <v>45805</v>
      </c>
      <c r="B234" s="13">
        <v>-4.1279669762637355E-4</v>
      </c>
      <c r="G234" s="13">
        <v>-4.1279669762637355E-4</v>
      </c>
      <c r="I234" s="204">
        <f t="shared" si="3"/>
        <v>3.70966784439565E-6</v>
      </c>
    </row>
    <row r="235" spans="1:9" ht="13" x14ac:dyDescent="0.3">
      <c r="A235" s="3">
        <v>45806</v>
      </c>
      <c r="B235" s="13">
        <v>1.6518686764402245E-3</v>
      </c>
      <c r="G235" s="13">
        <v>1.6518686764402245E-3</v>
      </c>
      <c r="I235" s="204">
        <f t="shared" si="3"/>
        <v>1.9214276487472336E-8</v>
      </c>
    </row>
    <row r="236" spans="1:9" ht="13" x14ac:dyDescent="0.3">
      <c r="A236" s="3">
        <v>45807</v>
      </c>
      <c r="B236" s="13">
        <v>1.2162440733869339E-2</v>
      </c>
      <c r="G236" s="13">
        <v>1.2162440733869339E-2</v>
      </c>
      <c r="I236" s="204">
        <f t="shared" si="3"/>
        <v>1.1340519714270788E-4</v>
      </c>
    </row>
    <row r="237" spans="1:9" ht="13" x14ac:dyDescent="0.3">
      <c r="A237" s="3">
        <v>45810</v>
      </c>
      <c r="B237" s="13">
        <v>-1.832993890020436E-3</v>
      </c>
      <c r="G237" s="13">
        <v>-1.832993890020436E-3</v>
      </c>
      <c r="I237" s="204">
        <f t="shared" si="3"/>
        <v>1.119736895550299E-5</v>
      </c>
    </row>
    <row r="238" spans="1:9" ht="13" x14ac:dyDescent="0.3">
      <c r="A238" s="3">
        <v>45811</v>
      </c>
      <c r="B238" s="13">
        <v>-1.9383799224648162E-3</v>
      </c>
      <c r="G238" s="13">
        <v>-1.9383799224648162E-3</v>
      </c>
      <c r="I238" s="204">
        <f t="shared" si="3"/>
        <v>1.1913770560225923E-5</v>
      </c>
    </row>
    <row r="239" spans="1:9" ht="13" x14ac:dyDescent="0.3">
      <c r="A239" s="3">
        <v>45812</v>
      </c>
      <c r="B239" s="13">
        <v>-4.7020341408565243E-3</v>
      </c>
      <c r="G239" s="13">
        <v>-4.7020341408565243E-3</v>
      </c>
      <c r="I239" s="204">
        <f t="shared" si="3"/>
        <v>3.8629795555601443E-5</v>
      </c>
    </row>
    <row r="240" spans="1:9" ht="13" x14ac:dyDescent="0.3">
      <c r="A240" s="3">
        <v>45813</v>
      </c>
      <c r="B240" s="13">
        <v>1.6329464927595839E-2</v>
      </c>
      <c r="G240" s="13">
        <v>1.6329464927595839E-2</v>
      </c>
      <c r="I240" s="204">
        <f t="shared" si="3"/>
        <v>2.1952013275511624E-4</v>
      </c>
    </row>
    <row r="241" spans="1:9" ht="13" x14ac:dyDescent="0.3">
      <c r="A241" s="3">
        <v>45814</v>
      </c>
      <c r="B241" s="13">
        <v>1.4551333872271458E-2</v>
      </c>
      <c r="G241" s="13">
        <v>1.4551333872271458E-2</v>
      </c>
      <c r="I241" s="204">
        <f t="shared" si="3"/>
        <v>1.6999155007901113E-4</v>
      </c>
    </row>
    <row r="242" spans="1:9" ht="13" x14ac:dyDescent="0.3">
      <c r="A242" s="3">
        <v>45817</v>
      </c>
      <c r="B242" s="13">
        <v>-1.7928286852588553E-3</v>
      </c>
      <c r="G242" s="13">
        <v>-1.7928286852588553E-3</v>
      </c>
      <c r="I242" s="204">
        <f t="shared" si="3"/>
        <v>1.093017680765504E-5</v>
      </c>
    </row>
    <row r="243" spans="1:9" ht="13" x14ac:dyDescent="0.3">
      <c r="A243" s="3">
        <v>45818</v>
      </c>
      <c r="B243" s="13">
        <v>-2.6042706046697367E-2</v>
      </c>
      <c r="G243" s="13">
        <v>-2.6042706046697367E-2</v>
      </c>
      <c r="I243" s="204">
        <f t="shared" si="3"/>
        <v>7.5933088480146854E-4</v>
      </c>
    </row>
    <row r="244" spans="1:9" ht="13" x14ac:dyDescent="0.3">
      <c r="A244" s="3">
        <v>45819</v>
      </c>
      <c r="B244" s="13">
        <v>1.8440733531401171E-3</v>
      </c>
      <c r="G244" s="13">
        <v>1.8440733531401171E-3</v>
      </c>
      <c r="I244" s="204">
        <f t="shared" si="3"/>
        <v>1.0944203620186217E-7</v>
      </c>
    </row>
    <row r="245" spans="1:9" ht="13" x14ac:dyDescent="0.3">
      <c r="A245" s="3">
        <v>45820</v>
      </c>
      <c r="B245" s="13">
        <v>-6.0333367419980856E-3</v>
      </c>
      <c r="G245" s="13">
        <v>-6.0333367419980856E-3</v>
      </c>
      <c r="I245" s="204">
        <f t="shared" si="3"/>
        <v>5.6951018327428921E-5</v>
      </c>
    </row>
    <row r="246" spans="1:9" ht="13" x14ac:dyDescent="0.3">
      <c r="A246" s="3">
        <v>45821</v>
      </c>
      <c r="B246" s="13">
        <v>-8.1275720164609693E-3</v>
      </c>
      <c r="G246" s="13">
        <v>-8.1275720164609693E-3</v>
      </c>
      <c r="I246" s="204">
        <f t="shared" si="3"/>
        <v>9.294550903359777E-5</v>
      </c>
    </row>
    <row r="247" spans="1:9" ht="13" x14ac:dyDescent="0.3">
      <c r="A247" s="3">
        <v>45824</v>
      </c>
      <c r="B247" s="13">
        <v>2.3545275386370742E-2</v>
      </c>
      <c r="G247" s="13">
        <v>2.3545275386370742E-2</v>
      </c>
      <c r="I247" s="204">
        <f t="shared" si="3"/>
        <v>4.854100057816676E-4</v>
      </c>
    </row>
    <row r="248" spans="1:9" ht="13" x14ac:dyDescent="0.3">
      <c r="A248" s="3">
        <v>45825</v>
      </c>
      <c r="B248" s="13">
        <v>-2.6955816781516012E-2</v>
      </c>
      <c r="G248" s="13">
        <v>-2.6955816781516012E-2</v>
      </c>
      <c r="I248" s="204">
        <f t="shared" si="3"/>
        <v>8.1048794023582988E-4</v>
      </c>
    </row>
    <row r="249" spans="1:9" ht="13" x14ac:dyDescent="0.3">
      <c r="A249" s="3">
        <v>45826</v>
      </c>
      <c r="B249" s="13">
        <v>4.3740887315142484E-3</v>
      </c>
      <c r="G249" s="13">
        <v>4.3740887315142484E-3</v>
      </c>
      <c r="I249" s="204">
        <f t="shared" si="3"/>
        <v>8.1843804786675709E-6</v>
      </c>
    </row>
    <row r="250" spans="1:9" ht="13" x14ac:dyDescent="0.3">
      <c r="A250" s="3">
        <v>45827</v>
      </c>
      <c r="B250" s="13">
        <v>-1.4931563666528425E-2</v>
      </c>
      <c r="G250" s="13">
        <v>-1.4931563666528425E-2</v>
      </c>
      <c r="I250" s="204">
        <f t="shared" si="3"/>
        <v>2.7043199866791406E-4</v>
      </c>
    </row>
    <row r="251" spans="1:9" ht="13" x14ac:dyDescent="0.3">
      <c r="A251" s="3">
        <v>45828</v>
      </c>
      <c r="B251" s="13">
        <v>1.3052631578947427E-2</v>
      </c>
      <c r="G251" s="13">
        <v>1.3052631578947427E-2</v>
      </c>
      <c r="I251" s="204">
        <f t="shared" si="3"/>
        <v>1.3315725555182922E-4</v>
      </c>
    </row>
    <row r="252" spans="1:9" ht="13" x14ac:dyDescent="0.3">
      <c r="A252" s="3">
        <v>45831</v>
      </c>
      <c r="B252" s="13">
        <v>-1.1949293433083978E-2</v>
      </c>
      <c r="G252" s="13">
        <v>-1.1949293433083978E-2</v>
      </c>
      <c r="I252" s="204">
        <f t="shared" si="3"/>
        <v>1.8124015930544418E-4</v>
      </c>
    </row>
    <row r="253" spans="1:9" ht="13" x14ac:dyDescent="0.3">
      <c r="A253" s="3">
        <v>45832</v>
      </c>
      <c r="B253" s="13">
        <v>2.3556630560521631E-2</v>
      </c>
      <c r="G253" s="13">
        <v>2.3556630560521631E-2</v>
      </c>
      <c r="I253" s="204">
        <f t="shared" si="3"/>
        <v>4.8591048962143713E-4</v>
      </c>
    </row>
    <row r="254" spans="1:9" ht="13" x14ac:dyDescent="0.3">
      <c r="A254" s="3">
        <v>45833</v>
      </c>
      <c r="B254" s="13">
        <v>-7.089283879585003E-3</v>
      </c>
      <c r="G254" s="13">
        <v>-7.089283879585003E-3</v>
      </c>
      <c r="I254" s="204">
        <f t="shared" si="3"/>
        <v>7.4003642580972511E-5</v>
      </c>
    </row>
    <row r="255" spans="1:9" ht="13" x14ac:dyDescent="0.3">
      <c r="A255" s="3">
        <v>45834</v>
      </c>
      <c r="B255" s="13">
        <v>-4.449503311258202E-3</v>
      </c>
      <c r="G255" s="13">
        <v>-4.449503311258202E-3</v>
      </c>
      <c r="I255" s="204">
        <f t="shared" si="3"/>
        <v>3.5554464086434753E-5</v>
      </c>
    </row>
    <row r="256" spans="1:9" ht="13" x14ac:dyDescent="0.3">
      <c r="A256" s="3">
        <v>45835</v>
      </c>
      <c r="B256" s="13">
        <v>1.4031805425631408E-2</v>
      </c>
      <c r="G256" s="13">
        <v>1.4031805425631408E-2</v>
      </c>
      <c r="I256" s="204">
        <f t="shared" si="3"/>
        <v>1.5671415219009629E-4</v>
      </c>
    </row>
    <row r="257" spans="1:9" ht="13" x14ac:dyDescent="0.3">
      <c r="A257" s="3">
        <v>45838</v>
      </c>
      <c r="B257" s="13">
        <v>2.7675276752766754E-3</v>
      </c>
      <c r="G257" s="13">
        <v>2.7675276752766754E-3</v>
      </c>
      <c r="I257" s="204">
        <f t="shared" si="3"/>
        <v>1.5732046962110026E-6</v>
      </c>
    </row>
    <row r="258" spans="1:9" ht="13" x14ac:dyDescent="0.3">
      <c r="A258" s="3">
        <v>45839</v>
      </c>
      <c r="B258" s="13">
        <v>-9.5062864152100565E-3</v>
      </c>
      <c r="G258" s="13">
        <v>-9.5062864152100565E-3</v>
      </c>
      <c r="I258" s="204">
        <f t="shared" si="3"/>
        <v>1.2143025125004992E-4</v>
      </c>
    </row>
    <row r="259" spans="1:9" ht="13" x14ac:dyDescent="0.3">
      <c r="A259" s="3">
        <v>45840</v>
      </c>
      <c r="B259" s="13">
        <v>8.8751289989680397E-3</v>
      </c>
      <c r="G259" s="13">
        <v>8.8751289989680397E-3</v>
      </c>
      <c r="I259" s="204">
        <f t="shared" ref="I259:I301" si="4">(G259-$H$2)^2</f>
        <v>5.4197216669784256E-5</v>
      </c>
    </row>
    <row r="260" spans="1:9" ht="13" x14ac:dyDescent="0.3">
      <c r="A260" s="3">
        <v>45841</v>
      </c>
      <c r="B260" s="13">
        <v>6.239770867430436E-3</v>
      </c>
      <c r="G260" s="13">
        <v>6.239770867430436E-3</v>
      </c>
      <c r="I260" s="204">
        <f t="shared" si="4"/>
        <v>2.2339970153175162E-5</v>
      </c>
    </row>
    <row r="261" spans="1:9" ht="13" x14ac:dyDescent="0.3">
      <c r="A261" s="3">
        <v>45842</v>
      </c>
      <c r="B261" s="13">
        <v>-1.026735793432948E-2</v>
      </c>
      <c r="G261" s="13">
        <v>-1.026735793432948E-2</v>
      </c>
      <c r="I261" s="204">
        <f t="shared" si="4"/>
        <v>1.3878279647341898E-4</v>
      </c>
    </row>
    <row r="262" spans="1:9" ht="13" x14ac:dyDescent="0.3">
      <c r="A262" s="3">
        <v>45845</v>
      </c>
      <c r="B262" s="13">
        <v>1.4482333607230896E-2</v>
      </c>
      <c r="G262" s="13">
        <v>1.4482333607230896E-2</v>
      </c>
      <c r="I262" s="204">
        <f t="shared" si="4"/>
        <v>1.6819704905854157E-4</v>
      </c>
    </row>
    <row r="263" spans="1:9" ht="13" x14ac:dyDescent="0.3">
      <c r="A263" s="3">
        <v>45846</v>
      </c>
      <c r="B263" s="13">
        <v>-1.0124531740419379E-4</v>
      </c>
      <c r="G263" s="13">
        <v>-1.0124531740419379E-4</v>
      </c>
      <c r="I263" s="204">
        <f t="shared" si="4"/>
        <v>2.6066051577885573E-6</v>
      </c>
    </row>
    <row r="264" spans="1:9" ht="13" x14ac:dyDescent="0.3">
      <c r="A264" s="3">
        <v>45847</v>
      </c>
      <c r="B264" s="13">
        <v>2.6326447954637486E-2</v>
      </c>
      <c r="G264" s="13">
        <v>2.6326447954637486E-2</v>
      </c>
      <c r="I264" s="204">
        <f t="shared" si="4"/>
        <v>6.1569463861775239E-4</v>
      </c>
    </row>
    <row r="265" spans="1:9" ht="13" x14ac:dyDescent="0.3">
      <c r="A265" s="3">
        <v>45848</v>
      </c>
      <c r="B265" s="13">
        <v>-1.5686661404893342E-2</v>
      </c>
      <c r="G265" s="13">
        <v>-1.5686661404893342E-2</v>
      </c>
      <c r="I265" s="204">
        <f t="shared" si="4"/>
        <v>2.9583705916727299E-4</v>
      </c>
    </row>
    <row r="266" spans="1:9" ht="13" x14ac:dyDescent="0.3">
      <c r="A266" s="3">
        <v>45849</v>
      </c>
      <c r="B266" s="13">
        <v>-1.3731582640072211E-2</v>
      </c>
      <c r="G266" s="13">
        <v>-1.3731582640072211E-2</v>
      </c>
      <c r="I266" s="204">
        <f t="shared" si="4"/>
        <v>2.3240501691163315E-4</v>
      </c>
    </row>
    <row r="267" spans="1:9" ht="13" x14ac:dyDescent="0.3">
      <c r="A267" s="3">
        <v>45852</v>
      </c>
      <c r="B267" s="13">
        <v>2.0325203252032089E-3</v>
      </c>
      <c r="G267" s="13">
        <v>2.0325203252032089E-3</v>
      </c>
      <c r="I267" s="204">
        <f t="shared" si="4"/>
        <v>2.6963844538483189E-7</v>
      </c>
    </row>
    <row r="268" spans="1:9" ht="13" x14ac:dyDescent="0.3">
      <c r="A268" s="3">
        <v>45853</v>
      </c>
      <c r="B268" s="13">
        <v>-1.0953346855983648E-2</v>
      </c>
      <c r="G268" s="13">
        <v>-1.0953346855983648E-2</v>
      </c>
      <c r="I268" s="204">
        <f t="shared" si="4"/>
        <v>1.5541611460142792E-4</v>
      </c>
    </row>
    <row r="269" spans="1:9" ht="13" x14ac:dyDescent="0.3">
      <c r="A269" s="3">
        <v>45854</v>
      </c>
      <c r="B269" s="13">
        <v>1.8457752255946374E-3</v>
      </c>
      <c r="G269" s="13">
        <v>1.8457752255946374E-3</v>
      </c>
      <c r="I269" s="204">
        <f t="shared" si="4"/>
        <v>1.1057096030518545E-7</v>
      </c>
    </row>
    <row r="270" spans="1:9" ht="13" x14ac:dyDescent="0.3">
      <c r="A270" s="3">
        <v>45855</v>
      </c>
      <c r="B270" s="13">
        <v>8.2906857727739307E-3</v>
      </c>
      <c r="G270" s="13">
        <v>8.2906857727739307E-3</v>
      </c>
      <c r="I270" s="204">
        <f t="shared" si="4"/>
        <v>4.5933593558472923E-5</v>
      </c>
    </row>
    <row r="271" spans="1:9" ht="13" x14ac:dyDescent="0.3">
      <c r="A271" s="3">
        <v>45856</v>
      </c>
      <c r="B271" s="13">
        <v>1.1166379047811625E-3</v>
      </c>
      <c r="G271" s="13">
        <v>1.1166379047811625E-3</v>
      </c>
      <c r="I271" s="204">
        <f t="shared" si="4"/>
        <v>1.5730361749735901E-7</v>
      </c>
    </row>
    <row r="272" spans="1:9" ht="13" x14ac:dyDescent="0.3">
      <c r="A272" s="3">
        <v>45859</v>
      </c>
      <c r="B272" s="13">
        <v>-1.6223889677550206E-3</v>
      </c>
      <c r="G272" s="13">
        <v>-1.6223889677550206E-3</v>
      </c>
      <c r="I272" s="204">
        <f t="shared" si="4"/>
        <v>9.8322512120106899E-6</v>
      </c>
    </row>
    <row r="273" spans="1:9" ht="13" x14ac:dyDescent="0.3">
      <c r="A273" s="3">
        <v>45860</v>
      </c>
      <c r="B273" s="13">
        <v>-2.0312817387778469E-4</v>
      </c>
      <c r="G273" s="13">
        <v>-2.0312817387778469E-4</v>
      </c>
      <c r="I273" s="204">
        <f t="shared" si="4"/>
        <v>2.945964696441364E-6</v>
      </c>
    </row>
    <row r="274" spans="1:9" ht="13" x14ac:dyDescent="0.3">
      <c r="A274" s="3">
        <v>45861</v>
      </c>
      <c r="B274" s="13">
        <v>1.9504266558309648E-2</v>
      </c>
      <c r="G274" s="13">
        <v>1.9504266558309648E-2</v>
      </c>
      <c r="I274" s="204">
        <f t="shared" si="4"/>
        <v>3.236765650566323E-4</v>
      </c>
    </row>
    <row r="275" spans="1:9" ht="13" x14ac:dyDescent="0.3">
      <c r="A275" s="3">
        <v>45862</v>
      </c>
      <c r="B275" s="13">
        <v>9.565563969709057E-3</v>
      </c>
      <c r="G275" s="13">
        <v>9.565563969709057E-3</v>
      </c>
      <c r="I275" s="204">
        <f t="shared" si="4"/>
        <v>6.483971025271994E-5</v>
      </c>
    </row>
    <row r="276" spans="1:9" ht="13" x14ac:dyDescent="0.3">
      <c r="A276" s="3">
        <v>45863</v>
      </c>
      <c r="B276" s="13">
        <v>-1.3817607579944084E-3</v>
      </c>
      <c r="G276" s="13">
        <v>-1.3817607579944084E-3</v>
      </c>
      <c r="I276" s="204">
        <f t="shared" si="4"/>
        <v>8.3811052702344223E-6</v>
      </c>
    </row>
    <row r="277" spans="1:9" ht="13" x14ac:dyDescent="0.3">
      <c r="A277" s="3">
        <v>45866</v>
      </c>
      <c r="B277" s="13">
        <v>5.139355603874244E-3</v>
      </c>
      <c r="G277" s="13">
        <v>5.139355603874244E-3</v>
      </c>
      <c r="I277" s="204">
        <f t="shared" si="4"/>
        <v>1.3148619328202894E-5</v>
      </c>
    </row>
    <row r="278" spans="1:9" ht="13" x14ac:dyDescent="0.3">
      <c r="A278" s="3">
        <v>45867</v>
      </c>
      <c r="B278" s="13">
        <v>2.2222222222222306E-2</v>
      </c>
      <c r="G278" s="13">
        <v>2.2222222222222306E-2</v>
      </c>
      <c r="I278" s="204">
        <f t="shared" si="4"/>
        <v>4.2886140187442827E-4</v>
      </c>
    </row>
    <row r="279" spans="1:9" ht="13" x14ac:dyDescent="0.3">
      <c r="A279" s="3">
        <v>45868</v>
      </c>
      <c r="B279" s="13">
        <v>4.3863024240092294E-2</v>
      </c>
      <c r="G279" s="13">
        <v>4.3863024240092294E-2</v>
      </c>
      <c r="I279" s="204">
        <f t="shared" si="4"/>
        <v>1.7935031151463546E-3</v>
      </c>
    </row>
    <row r="280" spans="1:9" ht="13" x14ac:dyDescent="0.3">
      <c r="A280" s="3">
        <v>45869</v>
      </c>
      <c r="B280" s="13">
        <v>-2.4143015112421715E-2</v>
      </c>
      <c r="G280" s="13">
        <v>-2.4143015112421715E-2</v>
      </c>
      <c r="I280" s="204">
        <f t="shared" si="4"/>
        <v>6.5824409887356981E-4</v>
      </c>
    </row>
    <row r="281" spans="1:9" ht="13" x14ac:dyDescent="0.3">
      <c r="A281" s="3">
        <v>45870</v>
      </c>
      <c r="B281" s="13">
        <v>-5.5712936732766748E-2</v>
      </c>
      <c r="G281" s="13">
        <v>-5.5712936732766748E-2</v>
      </c>
      <c r="I281" s="204">
        <f t="shared" si="4"/>
        <v>3.2748368034134414E-3</v>
      </c>
    </row>
    <row r="282" spans="1:9" ht="13" x14ac:dyDescent="0.3">
      <c r="A282" s="3">
        <v>45873</v>
      </c>
      <c r="B282" s="13">
        <v>3.2399999999999984E-2</v>
      </c>
      <c r="G282" s="13">
        <v>3.2399999999999984E-2</v>
      </c>
      <c r="I282" s="204">
        <f t="shared" si="4"/>
        <v>9.5399113372053438E-4</v>
      </c>
    </row>
    <row r="283" spans="1:9" ht="13" x14ac:dyDescent="0.3">
      <c r="A283" s="3">
        <v>45874</v>
      </c>
      <c r="B283" s="13">
        <v>-5.8117008911275185E-3</v>
      </c>
      <c r="G283" s="13">
        <v>-5.8117008911275185E-3</v>
      </c>
      <c r="I283" s="204">
        <f t="shared" si="4"/>
        <v>5.3654951053745826E-5</v>
      </c>
    </row>
    <row r="284" spans="1:9" ht="13" x14ac:dyDescent="0.3">
      <c r="A284" s="3">
        <v>45875</v>
      </c>
      <c r="B284" s="13">
        <v>7.9890880748247021E-3</v>
      </c>
      <c r="G284" s="13">
        <v>7.9890880748247021E-3</v>
      </c>
      <c r="I284" s="204">
        <f t="shared" si="4"/>
        <v>4.1936438549012432E-5</v>
      </c>
    </row>
    <row r="285" spans="1:9" ht="13" x14ac:dyDescent="0.3">
      <c r="A285" s="3">
        <v>45876</v>
      </c>
      <c r="B285" s="13">
        <v>1.6431471099941999E-2</v>
      </c>
      <c r="G285" s="13">
        <v>1.6431471099941999E-2</v>
      </c>
      <c r="I285" s="204">
        <f t="shared" si="4"/>
        <v>2.2255322812758234E-4</v>
      </c>
    </row>
    <row r="286" spans="1:9" ht="13" x14ac:dyDescent="0.3">
      <c r="A286" s="3">
        <v>45877</v>
      </c>
      <c r="B286" s="13">
        <v>1.4834537847090204E-2</v>
      </c>
      <c r="G286" s="13">
        <v>1.4834537847090204E-2</v>
      </c>
      <c r="I286" s="204">
        <f t="shared" si="4"/>
        <v>1.7745662716463922E-4</v>
      </c>
    </row>
    <row r="287" spans="1:9" ht="13" x14ac:dyDescent="0.3">
      <c r="A287" s="3">
        <v>45880</v>
      </c>
      <c r="B287" s="13">
        <v>-2.061469265367339E-3</v>
      </c>
      <c r="G287" s="13">
        <v>-2.061469265367339E-3</v>
      </c>
      <c r="I287" s="204">
        <f t="shared" si="4"/>
        <v>1.2778640029285181E-5</v>
      </c>
    </row>
    <row r="288" spans="1:9" ht="13" x14ac:dyDescent="0.3">
      <c r="A288" s="3">
        <v>45881</v>
      </c>
      <c r="B288" s="13">
        <v>3.3802816901408062E-3</v>
      </c>
      <c r="G288" s="13">
        <v>3.3802816901408062E-3</v>
      </c>
      <c r="I288" s="204">
        <f t="shared" si="4"/>
        <v>3.485795735601695E-6</v>
      </c>
    </row>
    <row r="289" spans="1:9" ht="13" x14ac:dyDescent="0.3">
      <c r="A289" s="3">
        <v>45882</v>
      </c>
      <c r="B289" s="13">
        <v>1.6282987085906746E-2</v>
      </c>
      <c r="G289" s="13">
        <v>1.6282987085906746E-2</v>
      </c>
      <c r="I289" s="204">
        <f t="shared" si="4"/>
        <v>2.1814504184989201E-4</v>
      </c>
    </row>
    <row r="290" spans="1:9" ht="13" x14ac:dyDescent="0.3">
      <c r="A290" s="3">
        <v>45883</v>
      </c>
      <c r="B290" s="13">
        <v>1.4548802946593118E-2</v>
      </c>
      <c r="G290" s="13">
        <v>1.4548802946593118E-2</v>
      </c>
      <c r="I290" s="204">
        <f t="shared" si="4"/>
        <v>1.6992555965777848E-4</v>
      </c>
    </row>
    <row r="291" spans="1:9" ht="13" x14ac:dyDescent="0.3">
      <c r="A291" s="3">
        <v>45884</v>
      </c>
      <c r="B291" s="13">
        <v>0</v>
      </c>
      <c r="G291" s="13">
        <v>0</v>
      </c>
      <c r="I291" s="204">
        <f t="shared" si="4"/>
        <v>2.2899349615194971E-6</v>
      </c>
    </row>
    <row r="292" spans="1:9" ht="13" x14ac:dyDescent="0.3">
      <c r="A292" s="3">
        <v>45887</v>
      </c>
      <c r="B292" s="13">
        <v>-3.6304229442730915E-3</v>
      </c>
      <c r="G292" s="13">
        <v>-3.6304229442730915E-3</v>
      </c>
      <c r="I292" s="204">
        <f t="shared" si="4"/>
        <v>2.6457403305737064E-5</v>
      </c>
    </row>
    <row r="293" spans="1:9" ht="13" x14ac:dyDescent="0.3">
      <c r="A293" s="3">
        <v>45888</v>
      </c>
      <c r="B293" s="13">
        <v>2.1133175441792777E-2</v>
      </c>
      <c r="G293" s="13">
        <v>2.1133175441792777E-2</v>
      </c>
      <c r="I293" s="204">
        <f t="shared" si="4"/>
        <v>3.849413524793843E-4</v>
      </c>
    </row>
    <row r="294" spans="1:9" ht="13" x14ac:dyDescent="0.3">
      <c r="A294" s="3">
        <v>45889</v>
      </c>
      <c r="B294" s="13">
        <v>-5.7091882247992908E-3</v>
      </c>
      <c r="G294" s="13">
        <v>-5.7091882247992908E-3</v>
      </c>
      <c r="I294" s="204">
        <f t="shared" si="4"/>
        <v>5.2163658770637252E-5</v>
      </c>
    </row>
    <row r="295" spans="1:9" ht="13" x14ac:dyDescent="0.3">
      <c r="A295" s="3">
        <v>45890</v>
      </c>
      <c r="B295" s="13">
        <v>6.4597164902206322E-3</v>
      </c>
      <c r="G295" s="13">
        <v>6.4597164902206322E-3</v>
      </c>
      <c r="I295" s="204">
        <f t="shared" si="4"/>
        <v>2.4467500015682045E-5</v>
      </c>
    </row>
    <row r="296" spans="1:9" ht="13" x14ac:dyDescent="0.3">
      <c r="A296" s="3">
        <v>45891</v>
      </c>
      <c r="B296" s="13">
        <v>5.8834016758781181E-3</v>
      </c>
      <c r="G296" s="13">
        <v>5.8834016758781181E-3</v>
      </c>
      <c r="I296" s="204">
        <f t="shared" si="4"/>
        <v>1.9098198526559594E-5</v>
      </c>
    </row>
    <row r="297" spans="1:9" ht="13" x14ac:dyDescent="0.3">
      <c r="A297" s="3">
        <v>45894</v>
      </c>
      <c r="B297" s="13">
        <v>-1.2406947890819852E-3</v>
      </c>
      <c r="G297" s="13">
        <v>-1.2406947890819852E-3</v>
      </c>
      <c r="I297" s="204">
        <f t="shared" si="4"/>
        <v>7.5842290064621926E-6</v>
      </c>
    </row>
    <row r="298" spans="1:9" ht="13" x14ac:dyDescent="0.3">
      <c r="A298" s="3">
        <v>45895</v>
      </c>
      <c r="B298" s="13">
        <v>-1.8988464951197909E-2</v>
      </c>
      <c r="G298" s="13">
        <v>-1.8988464951197909E-2</v>
      </c>
      <c r="I298" s="204">
        <f t="shared" si="4"/>
        <v>4.2032044327923375E-4</v>
      </c>
    </row>
    <row r="299" spans="1:9" ht="13" x14ac:dyDescent="0.3">
      <c r="A299" s="3">
        <v>45896</v>
      </c>
      <c r="B299" s="13">
        <v>-2.5325615050651173E-2</v>
      </c>
      <c r="G299" s="13">
        <v>-2.5325615050651173E-2</v>
      </c>
      <c r="I299" s="204">
        <f t="shared" si="4"/>
        <v>7.2032484390706277E-4</v>
      </c>
    </row>
    <row r="300" spans="1:9" ht="13" x14ac:dyDescent="0.3">
      <c r="A300" s="3">
        <v>45897</v>
      </c>
      <c r="B300" s="13">
        <v>3.8975501113585574E-3</v>
      </c>
      <c r="G300" s="13">
        <v>3.8975501113585574E-3</v>
      </c>
      <c r="I300" s="204">
        <f t="shared" si="4"/>
        <v>5.6848722118087382E-6</v>
      </c>
    </row>
    <row r="301" spans="1:9" ht="13" x14ac:dyDescent="0.3">
      <c r="A301" s="3">
        <v>45898</v>
      </c>
      <c r="B301" s="13">
        <v>-6.2858199297466831E-3</v>
      </c>
      <c r="G301" s="13">
        <v>-6.2858199297466831E-3</v>
      </c>
      <c r="I301" s="204">
        <f t="shared" si="4"/>
        <v>6.0825540210215368E-5</v>
      </c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F0C5-8B6E-4CE7-AA2F-C20794F943B7}">
  <sheetPr codeName="Foglio10"/>
  <dimension ref="A1:G301"/>
  <sheetViews>
    <sheetView zoomScale="170" zoomScaleNormal="170" workbookViewId="0">
      <selection activeCell="F12" sqref="F12"/>
    </sheetView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5" max="5" width="22.54296875" bestFit="1" customWidth="1"/>
    <col min="6" max="6" width="15.453125" customWidth="1"/>
    <col min="7" max="7" width="12.7265625" bestFit="1" customWidth="1"/>
  </cols>
  <sheetData>
    <row r="1" spans="1:7" ht="13" x14ac:dyDescent="0.3">
      <c r="A1" s="2" t="s">
        <v>0</v>
      </c>
      <c r="B1" s="2" t="s">
        <v>384</v>
      </c>
      <c r="C1" s="2" t="s">
        <v>388</v>
      </c>
      <c r="E1" s="173" t="s">
        <v>17</v>
      </c>
      <c r="F1" s="32">
        <f>'Capital Allocation'!C11</f>
        <v>43412.157106222963</v>
      </c>
    </row>
    <row r="2" spans="1:7" ht="13" x14ac:dyDescent="0.3">
      <c r="A2" s="3">
        <v>45481</v>
      </c>
      <c r="B2" s="13">
        <v>4.648542048175725E-3</v>
      </c>
      <c r="C2" s="13">
        <v>1.7730496453900962E-3</v>
      </c>
      <c r="E2" s="174" t="s">
        <v>23</v>
      </c>
      <c r="F2" s="30">
        <v>0.99</v>
      </c>
    </row>
    <row r="3" spans="1:7" ht="13" x14ac:dyDescent="0.3">
      <c r="A3" s="3">
        <v>45482</v>
      </c>
      <c r="B3" s="13">
        <v>-3.6455412226584129E-3</v>
      </c>
      <c r="C3" s="13">
        <v>-1.7699115044247787E-2</v>
      </c>
      <c r="E3" s="127" t="s">
        <v>391</v>
      </c>
      <c r="F3" s="37">
        <f>'Sim Storiche 2 TITOLI'!H2</f>
        <v>600000</v>
      </c>
      <c r="G3" s="207">
        <f>F3/SUM($F$3:$F$4)</f>
        <v>0.6</v>
      </c>
    </row>
    <row r="4" spans="1:7" ht="13" x14ac:dyDescent="0.3">
      <c r="A4" s="3">
        <v>45483</v>
      </c>
      <c r="B4" s="13">
        <v>6.0512243174782087E-3</v>
      </c>
      <c r="C4" s="13">
        <v>2.1621621621621671E-2</v>
      </c>
      <c r="E4" s="127" t="s">
        <v>390</v>
      </c>
      <c r="F4" s="37">
        <f>'Sim Storiche 2 TITOLI'!I2</f>
        <v>400000</v>
      </c>
      <c r="G4" s="207">
        <f>F4/SUM($F$3:$F$4)</f>
        <v>0.4</v>
      </c>
    </row>
    <row r="5" spans="1:7" ht="13" x14ac:dyDescent="0.3">
      <c r="A5" s="3">
        <v>45484</v>
      </c>
      <c r="B5" s="13">
        <v>4.6160302140159969E-3</v>
      </c>
      <c r="C5" s="13">
        <v>2.6455026455026202E-3</v>
      </c>
    </row>
    <row r="6" spans="1:7" ht="13" x14ac:dyDescent="0.3">
      <c r="A6" s="3">
        <v>45485</v>
      </c>
      <c r="B6" s="13">
        <v>7.9365079365078667E-3</v>
      </c>
      <c r="C6" s="13">
        <v>2.638522427440608E-3</v>
      </c>
      <c r="E6" s="175" t="s">
        <v>392</v>
      </c>
      <c r="F6" s="38">
        <f>STDEV(B2:B301)</f>
        <v>1.6032146936746063E-2</v>
      </c>
    </row>
    <row r="7" spans="1:7" ht="13" x14ac:dyDescent="0.3">
      <c r="A7" s="3">
        <v>45488</v>
      </c>
      <c r="B7" s="13">
        <v>-3.1772344246442448E-3</v>
      </c>
      <c r="C7" s="13">
        <v>9.6491228070174941E-3</v>
      </c>
      <c r="E7" s="175" t="s">
        <v>393</v>
      </c>
      <c r="F7" s="38">
        <f>STDEV(C2:C301)</f>
        <v>1.9063947500662551E-2</v>
      </c>
    </row>
    <row r="8" spans="1:7" ht="13" x14ac:dyDescent="0.3">
      <c r="A8" s="3">
        <v>45489</v>
      </c>
      <c r="B8" s="13">
        <v>4.1574279379157772E-3</v>
      </c>
      <c r="C8" s="13">
        <v>-1.3032145960034753E-2</v>
      </c>
      <c r="E8" t="s">
        <v>29</v>
      </c>
      <c r="F8" s="39">
        <f>NORMSINV(F2)</f>
        <v>2.3263478740408408</v>
      </c>
    </row>
    <row r="9" spans="1:7" ht="13" x14ac:dyDescent="0.3">
      <c r="A9" s="3">
        <v>45490</v>
      </c>
      <c r="B9" s="13">
        <v>6.9003588186585451E-3</v>
      </c>
      <c r="C9" s="13">
        <v>-6.1619718309858153E-3</v>
      </c>
      <c r="E9" s="163" t="s">
        <v>394</v>
      </c>
      <c r="F9" s="211">
        <f>F3*F8*F6</f>
        <v>22377.810565565749</v>
      </c>
    </row>
    <row r="10" spans="1:7" ht="13" x14ac:dyDescent="0.3">
      <c r="A10" s="3">
        <v>45491</v>
      </c>
      <c r="B10" s="13">
        <v>5.3453947368420638E-3</v>
      </c>
      <c r="C10" s="13">
        <v>1.151461470327721E-2</v>
      </c>
      <c r="E10" s="163" t="s">
        <v>395</v>
      </c>
      <c r="F10" s="211">
        <f>F4*F8*F7</f>
        <v>17739.749495597011</v>
      </c>
      <c r="G10" s="67"/>
    </row>
    <row r="11" spans="1:7" ht="13" x14ac:dyDescent="0.3">
      <c r="A11" s="3">
        <v>45492</v>
      </c>
      <c r="B11" s="13">
        <v>-6.1349693251533648E-3</v>
      </c>
      <c r="C11" s="13">
        <v>-2.5394045534150662E-2</v>
      </c>
      <c r="E11" s="25" t="s">
        <v>30</v>
      </c>
      <c r="F11" s="119">
        <f>CORREL(B2:B301,C2:C301)</f>
        <v>0.30623460683335907</v>
      </c>
    </row>
    <row r="12" spans="1:7" ht="13" x14ac:dyDescent="0.3">
      <c r="A12" s="3">
        <v>45495</v>
      </c>
      <c r="B12" s="13">
        <v>1.9204389574759902E-2</v>
      </c>
      <c r="C12" s="13">
        <v>8.9847259658580418E-3</v>
      </c>
      <c r="E12" s="212" t="s">
        <v>483</v>
      </c>
      <c r="F12" s="213">
        <f>SQRT(F9^2+F10^2+2*F9*F10*F11)</f>
        <v>32536.151555665518</v>
      </c>
    </row>
    <row r="13" spans="1:7" ht="13" x14ac:dyDescent="0.3">
      <c r="A13" s="3">
        <v>45496</v>
      </c>
      <c r="B13" s="13">
        <v>7.8061911170929634E-3</v>
      </c>
      <c r="C13" s="13">
        <v>-1.6028495102404249E-2</v>
      </c>
    </row>
    <row r="14" spans="1:7" ht="13" x14ac:dyDescent="0.3">
      <c r="A14" s="3">
        <v>45497</v>
      </c>
      <c r="B14" s="13">
        <v>-5.0747863247863588E-3</v>
      </c>
      <c r="C14" s="13">
        <v>9.049773755655594E-4</v>
      </c>
      <c r="E14" s="22" t="s">
        <v>475</v>
      </c>
      <c r="F14" s="196">
        <v>40384.267718760122</v>
      </c>
    </row>
    <row r="15" spans="1:7" ht="13" x14ac:dyDescent="0.3">
      <c r="A15" s="3">
        <v>45498</v>
      </c>
      <c r="B15" s="13">
        <v>-6.8456375838926381E-3</v>
      </c>
      <c r="C15" s="13">
        <v>4.5207956600361665E-3</v>
      </c>
    </row>
    <row r="16" spans="1:7" ht="13" x14ac:dyDescent="0.3">
      <c r="A16" s="3">
        <v>45499</v>
      </c>
      <c r="B16" s="13">
        <v>1.3515339910798469E-3</v>
      </c>
      <c r="C16" s="13">
        <v>-4.5004500450045006E-3</v>
      </c>
      <c r="F16" s="210" t="s">
        <v>384</v>
      </c>
      <c r="G16" s="210" t="s">
        <v>388</v>
      </c>
    </row>
    <row r="17" spans="1:7" ht="13" x14ac:dyDescent="0.3">
      <c r="A17" s="3">
        <v>45502</v>
      </c>
      <c r="B17" s="13">
        <v>-9.9878526116884657E-3</v>
      </c>
      <c r="C17" s="13">
        <v>-5.4249547920433485E-3</v>
      </c>
      <c r="E17" s="208" t="s">
        <v>477</v>
      </c>
      <c r="F17" s="209">
        <f>SKEW(B2:B301)</f>
        <v>-0.83302539486690197</v>
      </c>
      <c r="G17" s="209">
        <f>SKEW(C2:C301)</f>
        <v>0.21459235991369574</v>
      </c>
    </row>
    <row r="18" spans="1:7" ht="13" x14ac:dyDescent="0.3">
      <c r="A18" s="3">
        <v>45503</v>
      </c>
      <c r="B18" s="13">
        <v>3.5446489434219464E-2</v>
      </c>
      <c r="C18" s="13">
        <v>-9.0909090909085737E-4</v>
      </c>
      <c r="E18" s="208" t="s">
        <v>478</v>
      </c>
      <c r="F18" s="209">
        <f>KURT(B2:B301)</f>
        <v>3.5529291754806906</v>
      </c>
      <c r="G18" s="209">
        <f>KURT(C2:C301)</f>
        <v>1.4107259541248767</v>
      </c>
    </row>
    <row r="19" spans="1:7" ht="13" x14ac:dyDescent="0.3">
      <c r="A19" s="3">
        <v>45504</v>
      </c>
      <c r="B19" s="13">
        <v>-1.2376563528637185E-2</v>
      </c>
      <c r="C19" s="13">
        <v>-8.1892629663330805E-3</v>
      </c>
    </row>
    <row r="20" spans="1:7" ht="13" x14ac:dyDescent="0.3">
      <c r="A20" s="3">
        <v>45505</v>
      </c>
      <c r="B20" s="13">
        <v>-3.919477403012938E-2</v>
      </c>
      <c r="C20" s="13">
        <v>-2.8440366972477014E-2</v>
      </c>
    </row>
    <row r="21" spans="1:7" ht="13" x14ac:dyDescent="0.3">
      <c r="A21" s="3">
        <v>45506</v>
      </c>
      <c r="B21" s="13">
        <v>-4.4123768558346002E-2</v>
      </c>
      <c r="C21" s="13">
        <v>-1.5108593012275812E-2</v>
      </c>
    </row>
    <row r="22" spans="1:7" ht="13" x14ac:dyDescent="0.3">
      <c r="A22" s="3">
        <v>45509</v>
      </c>
      <c r="B22" s="13">
        <v>-9.725649586297019E-3</v>
      </c>
      <c r="C22" s="13">
        <v>-2.7804410354745845E-2</v>
      </c>
    </row>
    <row r="23" spans="1:7" ht="13" x14ac:dyDescent="0.3">
      <c r="A23" s="3">
        <v>45510</v>
      </c>
      <c r="B23" s="13">
        <v>-1.4365288771621205E-2</v>
      </c>
      <c r="C23" s="13">
        <v>-8.8757396449704699E-3</v>
      </c>
    </row>
    <row r="24" spans="1:7" ht="13" x14ac:dyDescent="0.3">
      <c r="A24" s="3">
        <v>45511</v>
      </c>
      <c r="B24" s="13">
        <v>2.7662105889351567E-2</v>
      </c>
      <c r="C24" s="13">
        <v>2.5870646766169098E-2</v>
      </c>
    </row>
    <row r="25" spans="1:7" ht="13" x14ac:dyDescent="0.3">
      <c r="A25" s="3">
        <v>45512</v>
      </c>
      <c r="B25" s="13">
        <v>-3.328509406657102E-3</v>
      </c>
      <c r="C25" s="13">
        <v>-5.8195926285159487E-3</v>
      </c>
    </row>
    <row r="26" spans="1:7" ht="13" x14ac:dyDescent="0.3">
      <c r="A26" s="3">
        <v>45513</v>
      </c>
      <c r="B26" s="13">
        <v>2.4684187599826267E-3</v>
      </c>
      <c r="C26" s="13">
        <v>-7.80487804878046E-3</v>
      </c>
    </row>
    <row r="27" spans="1:7" ht="13" x14ac:dyDescent="0.3">
      <c r="A27" s="3">
        <v>45516</v>
      </c>
      <c r="B27" s="13">
        <v>5.359212050984925E-3</v>
      </c>
      <c r="C27" s="13">
        <v>-9.8328416912487702E-3</v>
      </c>
    </row>
    <row r="28" spans="1:7" ht="13" x14ac:dyDescent="0.3">
      <c r="A28" s="3">
        <v>45517</v>
      </c>
      <c r="B28" s="13">
        <v>-1.7288575133265476E-3</v>
      </c>
      <c r="C28" s="13">
        <v>-8.4409136047667171E-3</v>
      </c>
    </row>
    <row r="29" spans="1:7" ht="13" x14ac:dyDescent="0.3">
      <c r="A29" s="3">
        <v>45518</v>
      </c>
      <c r="B29" s="13">
        <v>7.0717275220088735E-3</v>
      </c>
      <c r="C29" s="13">
        <v>-1.0015022533800702E-2</v>
      </c>
    </row>
    <row r="30" spans="1:7" ht="13" x14ac:dyDescent="0.3">
      <c r="A30" s="3">
        <v>45519</v>
      </c>
      <c r="B30" s="13">
        <v>0</v>
      </c>
      <c r="C30" s="13">
        <v>2.073849266565515E-2</v>
      </c>
    </row>
    <row r="31" spans="1:7" ht="13" x14ac:dyDescent="0.3">
      <c r="A31" s="3">
        <v>45520</v>
      </c>
      <c r="B31" s="13">
        <v>3.0954428202923503E-2</v>
      </c>
      <c r="C31" s="13">
        <v>3.9643211100098257E-3</v>
      </c>
    </row>
    <row r="32" spans="1:7" ht="13" x14ac:dyDescent="0.3">
      <c r="A32" s="3">
        <v>45523</v>
      </c>
      <c r="B32" s="13">
        <v>4.7261606894634153E-3</v>
      </c>
      <c r="C32" s="13">
        <v>2.9615004935834157E-2</v>
      </c>
    </row>
    <row r="33" spans="1:3" ht="13" x14ac:dyDescent="0.3">
      <c r="A33" s="3">
        <v>45524</v>
      </c>
      <c r="B33" s="13">
        <v>-5.3956834532373687E-3</v>
      </c>
      <c r="C33" s="13">
        <v>-1.2464046021092974E-2</v>
      </c>
    </row>
    <row r="34" spans="1:3" ht="13" x14ac:dyDescent="0.3">
      <c r="A34" s="3">
        <v>45525</v>
      </c>
      <c r="B34" s="13">
        <v>5.9813604117401791E-3</v>
      </c>
      <c r="C34" s="13">
        <v>2.0388349514563052E-2</v>
      </c>
    </row>
    <row r="35" spans="1:3" ht="13" x14ac:dyDescent="0.3">
      <c r="A35" s="3">
        <v>45526</v>
      </c>
      <c r="B35" s="13">
        <v>1.65929203539817E-3</v>
      </c>
      <c r="C35" s="13">
        <v>-1.2369172216936225E-2</v>
      </c>
    </row>
    <row r="36" spans="1:3" ht="13" x14ac:dyDescent="0.3">
      <c r="A36" s="3">
        <v>45527</v>
      </c>
      <c r="B36" s="13">
        <v>1.5323025952512516E-2</v>
      </c>
      <c r="C36" s="13">
        <v>1.4450867052023121E-2</v>
      </c>
    </row>
    <row r="37" spans="1:3" ht="13" x14ac:dyDescent="0.3">
      <c r="A37" s="3">
        <v>45530</v>
      </c>
      <c r="B37" s="13">
        <v>-3.9428959891231541E-3</v>
      </c>
      <c r="C37" s="13">
        <v>2.8490028490028223E-3</v>
      </c>
    </row>
    <row r="38" spans="1:3" ht="13" x14ac:dyDescent="0.3">
      <c r="A38" s="3">
        <v>45531</v>
      </c>
      <c r="B38" s="13">
        <v>1.0101010101010201E-2</v>
      </c>
      <c r="C38" s="13">
        <v>-6.6287878787877714E-3</v>
      </c>
    </row>
    <row r="39" spans="1:3" ht="13" x14ac:dyDescent="0.3">
      <c r="A39" s="3">
        <v>45532</v>
      </c>
      <c r="B39" s="13">
        <v>4.054054054053007E-4</v>
      </c>
      <c r="C39" s="13">
        <v>-1.6205910390848455E-2</v>
      </c>
    </row>
    <row r="40" spans="1:3" ht="13" x14ac:dyDescent="0.3">
      <c r="A40" s="3">
        <v>45533</v>
      </c>
      <c r="B40" s="13">
        <v>7.2943401323788022E-3</v>
      </c>
      <c r="C40" s="13">
        <v>0</v>
      </c>
    </row>
    <row r="41" spans="1:3" ht="13" x14ac:dyDescent="0.3">
      <c r="A41" s="3">
        <v>45534</v>
      </c>
      <c r="B41" s="13">
        <v>9.6553573823253414E-3</v>
      </c>
      <c r="C41" s="13">
        <v>-1.6472868217054289E-2</v>
      </c>
    </row>
    <row r="42" spans="1:3" ht="13" x14ac:dyDescent="0.3">
      <c r="A42" s="3">
        <v>45537</v>
      </c>
      <c r="B42" s="13">
        <v>2.3907557444547475E-3</v>
      </c>
      <c r="C42" s="13">
        <v>1.3793103448275917E-2</v>
      </c>
    </row>
    <row r="43" spans="1:3" ht="13" x14ac:dyDescent="0.3">
      <c r="A43" s="3">
        <v>45538</v>
      </c>
      <c r="B43" s="13">
        <v>-1.643036968331783E-2</v>
      </c>
      <c r="C43" s="13">
        <v>0</v>
      </c>
    </row>
    <row r="44" spans="1:3" ht="13" x14ac:dyDescent="0.3">
      <c r="A44" s="3">
        <v>45539</v>
      </c>
      <c r="B44" s="13">
        <v>6.7358210965915311E-4</v>
      </c>
      <c r="C44" s="13">
        <v>-2.2351797862002053E-2</v>
      </c>
    </row>
    <row r="45" spans="1:3" ht="13" x14ac:dyDescent="0.3">
      <c r="A45" s="3">
        <v>45540</v>
      </c>
      <c r="B45" s="13">
        <v>9.9623047926763394E-3</v>
      </c>
      <c r="C45" s="13">
        <v>1.7892644135188981E-2</v>
      </c>
    </row>
    <row r="46" spans="1:3" ht="13" x14ac:dyDescent="0.3">
      <c r="A46" s="3">
        <v>45541</v>
      </c>
      <c r="B46" s="13">
        <v>-2.2527326046387578E-2</v>
      </c>
      <c r="C46" s="13">
        <v>-5.2246093750000083E-2</v>
      </c>
    </row>
    <row r="47" spans="1:3" ht="13" x14ac:dyDescent="0.3">
      <c r="A47" s="3">
        <v>45544</v>
      </c>
      <c r="B47" s="13">
        <v>1.6364380199099974E-2</v>
      </c>
      <c r="C47" s="13">
        <v>2.0607934054611317E-3</v>
      </c>
    </row>
    <row r="48" spans="1:3" ht="13" x14ac:dyDescent="0.3">
      <c r="A48" s="3">
        <v>45545</v>
      </c>
      <c r="B48" s="13">
        <v>-1.0063061854286888E-2</v>
      </c>
      <c r="C48" s="13">
        <v>-4.2673521850899801E-2</v>
      </c>
    </row>
    <row r="49" spans="1:3" ht="13" x14ac:dyDescent="0.3">
      <c r="A49" s="3">
        <v>45546</v>
      </c>
      <c r="B49" s="13">
        <v>1.7619951206288831E-3</v>
      </c>
      <c r="C49" s="13">
        <v>1.8259935553168669E-2</v>
      </c>
    </row>
    <row r="50" spans="1:3" ht="13" x14ac:dyDescent="0.3">
      <c r="A50" s="3">
        <v>45547</v>
      </c>
      <c r="B50" s="13">
        <v>1.0418076038425105E-2</v>
      </c>
      <c r="C50" s="13">
        <v>8.9662447257384866E-3</v>
      </c>
    </row>
    <row r="51" spans="1:3" ht="13" x14ac:dyDescent="0.3">
      <c r="A51" s="3">
        <v>45548</v>
      </c>
      <c r="B51" s="13">
        <v>5.6239957150508594E-3</v>
      </c>
      <c r="C51" s="13">
        <v>3.5546262415054798E-2</v>
      </c>
    </row>
    <row r="52" spans="1:3" ht="13" x14ac:dyDescent="0.3">
      <c r="A52" s="3">
        <v>45551</v>
      </c>
      <c r="B52" s="13">
        <v>-4.2609853528628536E-3</v>
      </c>
      <c r="C52" s="13">
        <v>-1.5648662291771805E-2</v>
      </c>
    </row>
    <row r="53" spans="1:3" ht="13" x14ac:dyDescent="0.3">
      <c r="A53" s="3">
        <v>45552</v>
      </c>
      <c r="B53" s="13">
        <v>6.9537309441027673E-3</v>
      </c>
      <c r="C53" s="13">
        <v>1.4871794871794901E-2</v>
      </c>
    </row>
    <row r="54" spans="1:3" ht="13" x14ac:dyDescent="0.3">
      <c r="A54" s="3">
        <v>45553</v>
      </c>
      <c r="B54" s="13">
        <v>7.9681274900389627E-4</v>
      </c>
      <c r="C54" s="13">
        <v>-5.053057099545225E-3</v>
      </c>
    </row>
    <row r="55" spans="1:3" ht="13" x14ac:dyDescent="0.3">
      <c r="A55" s="3">
        <v>45554</v>
      </c>
      <c r="B55" s="13">
        <v>9.023354564755906E-3</v>
      </c>
      <c r="C55" s="13">
        <v>1.6759776536312762E-2</v>
      </c>
    </row>
    <row r="56" spans="1:3" ht="13" x14ac:dyDescent="0.3">
      <c r="A56" s="3">
        <v>45555</v>
      </c>
      <c r="B56" s="13">
        <v>6.0494476591268099E-3</v>
      </c>
      <c r="C56" s="13">
        <v>-3.0469530469530444E-2</v>
      </c>
    </row>
    <row r="57" spans="1:3" ht="13" x14ac:dyDescent="0.3">
      <c r="A57" s="3">
        <v>45558</v>
      </c>
      <c r="B57" s="13">
        <v>-1.8823529411764722E-2</v>
      </c>
      <c r="C57" s="13">
        <v>8.7583719732097741E-3</v>
      </c>
    </row>
    <row r="58" spans="1:3" ht="13" x14ac:dyDescent="0.3">
      <c r="A58" s="3">
        <v>45559</v>
      </c>
      <c r="B58" s="13">
        <v>6.5281108446575385E-3</v>
      </c>
      <c r="C58" s="13">
        <v>2.2471910112359432E-2</v>
      </c>
    </row>
    <row r="59" spans="1:3" ht="13" x14ac:dyDescent="0.3">
      <c r="A59" s="3">
        <v>45560</v>
      </c>
      <c r="B59" s="13">
        <v>0</v>
      </c>
      <c r="C59" s="13">
        <v>-4.4955044955043823E-3</v>
      </c>
    </row>
    <row r="60" spans="1:3" ht="13" x14ac:dyDescent="0.3">
      <c r="A60" s="3">
        <v>45561</v>
      </c>
      <c r="B60" s="13">
        <v>2.6075446724023836E-2</v>
      </c>
      <c r="C60" s="13">
        <v>2.0572002007024557E-2</v>
      </c>
    </row>
    <row r="61" spans="1:3" ht="13" x14ac:dyDescent="0.3">
      <c r="A61" s="3">
        <v>45562</v>
      </c>
      <c r="B61" s="13">
        <v>-1.4189886480908309E-3</v>
      </c>
      <c r="C61" s="13">
        <v>-5.8997050147493466E-3</v>
      </c>
    </row>
    <row r="62" spans="1:3" ht="13" x14ac:dyDescent="0.3">
      <c r="A62" s="3">
        <v>45565</v>
      </c>
      <c r="B62" s="13">
        <v>-8.5260302286526077E-3</v>
      </c>
      <c r="C62" s="13">
        <v>-7.9129574678535822E-3</v>
      </c>
    </row>
    <row r="63" spans="1:3" ht="13" x14ac:dyDescent="0.3">
      <c r="A63" s="3">
        <v>45566</v>
      </c>
      <c r="B63" s="13">
        <v>-2.6579804560260552E-2</v>
      </c>
      <c r="C63" s="13">
        <v>-9.9700897308075773E-3</v>
      </c>
    </row>
    <row r="64" spans="1:3" ht="13" x14ac:dyDescent="0.3">
      <c r="A64" s="3">
        <v>45567</v>
      </c>
      <c r="B64" s="13">
        <v>-5.2201847142283094E-3</v>
      </c>
      <c r="C64" s="13">
        <v>-1.3595166163141936E-2</v>
      </c>
    </row>
    <row r="65" spans="1:3" ht="13" x14ac:dyDescent="0.3">
      <c r="A65" s="3">
        <v>45568</v>
      </c>
      <c r="B65" s="13">
        <v>-8.0731969860065259E-3</v>
      </c>
      <c r="C65" s="13">
        <v>-1.5313935681470138E-2</v>
      </c>
    </row>
    <row r="66" spans="1:3" ht="13" x14ac:dyDescent="0.3">
      <c r="A66" s="3">
        <v>45569</v>
      </c>
      <c r="B66" s="13">
        <v>2.1025501899077623E-2</v>
      </c>
      <c r="C66" s="13">
        <v>2.4364955935717927E-2</v>
      </c>
    </row>
    <row r="67" spans="1:3" ht="13" x14ac:dyDescent="0.3">
      <c r="A67" s="3">
        <v>45572</v>
      </c>
      <c r="B67" s="13">
        <v>1.0495549355652948E-2</v>
      </c>
      <c r="C67" s="13">
        <v>-1.0121457489877968E-3</v>
      </c>
    </row>
    <row r="68" spans="1:3" ht="13" x14ac:dyDescent="0.3">
      <c r="A68" s="3">
        <v>45573</v>
      </c>
      <c r="B68" s="13">
        <v>-4.4701551406783864E-3</v>
      </c>
      <c r="C68" s="13">
        <v>-1.6717325227963584E-2</v>
      </c>
    </row>
    <row r="69" spans="1:3" ht="13" x14ac:dyDescent="0.3">
      <c r="A69" s="3">
        <v>45574</v>
      </c>
      <c r="B69" s="13">
        <v>5.8108821975699412E-3</v>
      </c>
      <c r="C69" s="13">
        <v>1.6486347243688908E-2</v>
      </c>
    </row>
    <row r="70" spans="1:3" ht="13" x14ac:dyDescent="0.3">
      <c r="A70" s="3">
        <v>45575</v>
      </c>
      <c r="B70" s="13">
        <v>1.1029411764705951E-2</v>
      </c>
      <c r="C70" s="13">
        <v>-4.0547389761784658E-3</v>
      </c>
    </row>
    <row r="71" spans="1:3" ht="13" x14ac:dyDescent="0.3">
      <c r="A71" s="3">
        <v>45576</v>
      </c>
      <c r="B71" s="13">
        <v>1.0649350649350629E-2</v>
      </c>
      <c r="C71" s="13">
        <v>-9.6692111959287824E-3</v>
      </c>
    </row>
    <row r="72" spans="1:3" ht="13" x14ac:dyDescent="0.3">
      <c r="A72" s="3">
        <v>45579</v>
      </c>
      <c r="B72" s="13">
        <v>8.095605242868122E-3</v>
      </c>
      <c r="C72" s="13">
        <v>-4.1109969167522249E-3</v>
      </c>
    </row>
    <row r="73" spans="1:3" ht="13" x14ac:dyDescent="0.3">
      <c r="A73" s="3">
        <v>45580</v>
      </c>
      <c r="B73" s="13">
        <v>2.0395156150414297E-3</v>
      </c>
      <c r="C73" s="13">
        <v>-1.1867905056759604E-2</v>
      </c>
    </row>
    <row r="74" spans="1:3" ht="13" x14ac:dyDescent="0.3">
      <c r="A74" s="3">
        <v>45581</v>
      </c>
      <c r="B74" s="13">
        <v>-2.6714158504007007E-3</v>
      </c>
      <c r="C74" s="13">
        <v>-5.2219321148825066E-3</v>
      </c>
    </row>
    <row r="75" spans="1:3" ht="13" x14ac:dyDescent="0.3">
      <c r="A75" s="3">
        <v>45582</v>
      </c>
      <c r="B75" s="13">
        <v>1.2882653061224488E-2</v>
      </c>
      <c r="C75" s="13">
        <v>-4.1994750656168577E-3</v>
      </c>
    </row>
    <row r="76" spans="1:3" ht="13" x14ac:dyDescent="0.3">
      <c r="A76" s="3">
        <v>45583</v>
      </c>
      <c r="B76" s="13">
        <v>7.4297947361793432E-3</v>
      </c>
      <c r="C76" s="13">
        <v>1.1597258829731245E-2</v>
      </c>
    </row>
    <row r="77" spans="1:3" ht="13" x14ac:dyDescent="0.3">
      <c r="A77" s="3">
        <v>45586</v>
      </c>
      <c r="B77" s="13">
        <v>-8.8749999999999662E-3</v>
      </c>
      <c r="C77" s="13">
        <v>-5.7321521625846496E-3</v>
      </c>
    </row>
    <row r="78" spans="1:3" ht="13" x14ac:dyDescent="0.3">
      <c r="A78" s="3">
        <v>45587</v>
      </c>
      <c r="B78" s="13">
        <v>-8.4499936940345775E-3</v>
      </c>
      <c r="C78" s="13">
        <v>5.2410901467502262E-4</v>
      </c>
    </row>
    <row r="79" spans="1:3" ht="13" x14ac:dyDescent="0.3">
      <c r="A79" s="3">
        <v>45588</v>
      </c>
      <c r="B79" s="13">
        <v>-1.1956245230221357E-2</v>
      </c>
      <c r="C79" s="13">
        <v>6.2860136196961165E-3</v>
      </c>
    </row>
    <row r="80" spans="1:3" ht="13" x14ac:dyDescent="0.3">
      <c r="A80" s="3">
        <v>45589</v>
      </c>
      <c r="B80" s="13">
        <v>-1.1585993820802591E-3</v>
      </c>
      <c r="C80" s="13">
        <v>1.7699115044247819E-2</v>
      </c>
    </row>
    <row r="81" spans="1:3" ht="13" x14ac:dyDescent="0.3">
      <c r="A81" s="3">
        <v>45590</v>
      </c>
      <c r="B81" s="13">
        <v>-9.0217811573663632E-4</v>
      </c>
      <c r="C81" s="13">
        <v>-4.0920716112532547E-3</v>
      </c>
    </row>
    <row r="82" spans="1:3" ht="13" x14ac:dyDescent="0.3">
      <c r="A82" s="3">
        <v>45593</v>
      </c>
      <c r="B82" s="13">
        <v>1.3028895768833848E-2</v>
      </c>
      <c r="C82" s="13">
        <v>-1.1813045711350709E-2</v>
      </c>
    </row>
    <row r="83" spans="1:3" ht="13" x14ac:dyDescent="0.3">
      <c r="A83" s="3">
        <v>45594</v>
      </c>
      <c r="B83" s="13">
        <v>1.1842607920539918E-2</v>
      </c>
      <c r="C83" s="13">
        <v>-3.2744282744282802E-2</v>
      </c>
    </row>
    <row r="84" spans="1:3" ht="13" x14ac:dyDescent="0.3">
      <c r="A84" s="3">
        <v>45595</v>
      </c>
      <c r="B84" s="13">
        <v>-7.1734205889755218E-3</v>
      </c>
      <c r="C84" s="13">
        <v>5.9108006448145853E-3</v>
      </c>
    </row>
    <row r="85" spans="1:3" ht="13" x14ac:dyDescent="0.3">
      <c r="A85" s="3">
        <v>45596</v>
      </c>
      <c r="B85" s="13">
        <v>-1.9013816706807667E-3</v>
      </c>
      <c r="C85" s="13">
        <v>-1.6559829059829029E-2</v>
      </c>
    </row>
    <row r="86" spans="1:3" ht="13" x14ac:dyDescent="0.3">
      <c r="A86" s="3">
        <v>45597</v>
      </c>
      <c r="B86" s="13">
        <v>2.4511049022098108E-2</v>
      </c>
      <c r="C86" s="13">
        <v>-5.9750135795762866E-3</v>
      </c>
    </row>
    <row r="87" spans="1:3" ht="13" x14ac:dyDescent="0.3">
      <c r="A87" s="3">
        <v>45600</v>
      </c>
      <c r="B87" s="13">
        <v>8.6773273831660201E-3</v>
      </c>
      <c r="C87" s="13">
        <v>1.092896174863326E-3</v>
      </c>
    </row>
    <row r="88" spans="1:3" ht="13" x14ac:dyDescent="0.3">
      <c r="A88" s="3">
        <v>45601</v>
      </c>
      <c r="B88" s="13">
        <v>7.7424112080617955E-3</v>
      </c>
      <c r="C88" s="13">
        <v>-6.004366812227044E-3</v>
      </c>
    </row>
    <row r="89" spans="1:3" ht="13" x14ac:dyDescent="0.3">
      <c r="A89" s="3">
        <v>45602</v>
      </c>
      <c r="B89" s="13">
        <v>-3.1219512195121875E-2</v>
      </c>
      <c r="C89" s="13">
        <v>-5.3816584294343675E-2</v>
      </c>
    </row>
    <row r="90" spans="1:3" ht="13" x14ac:dyDescent="0.3">
      <c r="A90" s="3">
        <v>45603</v>
      </c>
      <c r="B90" s="13">
        <v>-2.9456193353474318E-2</v>
      </c>
      <c r="C90" s="13">
        <v>4.8752176436447921E-2</v>
      </c>
    </row>
    <row r="91" spans="1:3" ht="13" x14ac:dyDescent="0.3">
      <c r="A91" s="3">
        <v>45604</v>
      </c>
      <c r="B91" s="13">
        <v>-5.058365758754825E-3</v>
      </c>
      <c r="C91" s="13">
        <v>-2.9883785279468607E-2</v>
      </c>
    </row>
    <row r="92" spans="1:3" ht="13" x14ac:dyDescent="0.3">
      <c r="A92" s="3">
        <v>45607</v>
      </c>
      <c r="B92" s="13">
        <v>1.6555859731456103E-2</v>
      </c>
      <c r="C92" s="13">
        <v>-1.1409013120366061E-3</v>
      </c>
    </row>
    <row r="93" spans="1:3" ht="13" x14ac:dyDescent="0.3">
      <c r="A93" s="3">
        <v>45608</v>
      </c>
      <c r="B93" s="13">
        <v>-2.4493459861502927E-2</v>
      </c>
      <c r="C93" s="13">
        <v>-1.1422044545973081E-3</v>
      </c>
    </row>
    <row r="94" spans="1:3" ht="13" x14ac:dyDescent="0.3">
      <c r="A94" s="3">
        <v>45609</v>
      </c>
      <c r="B94" s="13">
        <v>5.1268568423819775E-3</v>
      </c>
      <c r="C94" s="13">
        <v>-2.2870211549456832E-2</v>
      </c>
    </row>
    <row r="95" spans="1:3" ht="13" x14ac:dyDescent="0.3">
      <c r="A95" s="3">
        <v>45610</v>
      </c>
      <c r="B95" s="13">
        <v>2.14491237248234E-2</v>
      </c>
      <c r="C95" s="13">
        <v>1.0532475131655838E-2</v>
      </c>
    </row>
    <row r="96" spans="1:3" ht="13" x14ac:dyDescent="0.3">
      <c r="A96" s="3">
        <v>45611</v>
      </c>
      <c r="B96" s="13">
        <v>-1.2804097311139293E-3</v>
      </c>
      <c r="C96" s="13">
        <v>6.3694267515924888E-3</v>
      </c>
    </row>
    <row r="97" spans="1:3" ht="13" x14ac:dyDescent="0.3">
      <c r="A97" s="3">
        <v>45614</v>
      </c>
      <c r="B97" s="13">
        <v>-3.6923076923076954E-2</v>
      </c>
      <c r="C97" s="13">
        <v>-1.7261219792866016E-3</v>
      </c>
    </row>
    <row r="98" spans="1:3" ht="13" x14ac:dyDescent="0.3">
      <c r="A98" s="3">
        <v>45615</v>
      </c>
      <c r="B98" s="13">
        <v>-1.1048988285409917E-2</v>
      </c>
      <c r="C98" s="13">
        <v>-1.7291066282420751E-2</v>
      </c>
    </row>
    <row r="99" spans="1:3" ht="13" x14ac:dyDescent="0.3">
      <c r="A99" s="3">
        <v>45616</v>
      </c>
      <c r="B99" s="13">
        <v>-4.8458742764841125E-3</v>
      </c>
      <c r="C99" s="13">
        <v>-8.7976539589442824E-3</v>
      </c>
    </row>
    <row r="100" spans="1:3" ht="13" x14ac:dyDescent="0.3">
      <c r="A100" s="3">
        <v>45617</v>
      </c>
      <c r="B100" s="13">
        <v>-7.8452590288110146E-3</v>
      </c>
      <c r="C100" s="13">
        <v>-1.6568047337278173E-2</v>
      </c>
    </row>
    <row r="101" spans="1:3" ht="13" x14ac:dyDescent="0.3">
      <c r="A101" s="3">
        <v>45618</v>
      </c>
      <c r="B101" s="13">
        <v>-9.2706203135650474E-3</v>
      </c>
      <c r="C101" s="13">
        <v>1.9253910950661958E-2</v>
      </c>
    </row>
    <row r="102" spans="1:3" ht="13" x14ac:dyDescent="0.3">
      <c r="A102" s="3">
        <v>45621</v>
      </c>
      <c r="B102" s="13">
        <v>-6.7428099628457925E-3</v>
      </c>
      <c r="C102" s="13">
        <v>1.4757969303423848E-2</v>
      </c>
    </row>
    <row r="103" spans="1:3" ht="13" x14ac:dyDescent="0.3">
      <c r="A103" s="3">
        <v>45622</v>
      </c>
      <c r="B103" s="13">
        <v>-7.3427542255472345E-3</v>
      </c>
      <c r="C103" s="13">
        <v>-3.0250145433391606E-2</v>
      </c>
    </row>
    <row r="104" spans="1:3" ht="13" x14ac:dyDescent="0.3">
      <c r="A104" s="3">
        <v>45623</v>
      </c>
      <c r="B104" s="13">
        <v>-1.3956734124214636E-3</v>
      </c>
      <c r="C104" s="13">
        <v>-1.6196760647870359E-2</v>
      </c>
    </row>
    <row r="105" spans="1:3" ht="13" x14ac:dyDescent="0.3">
      <c r="A105" s="3">
        <v>45624</v>
      </c>
      <c r="B105" s="13">
        <v>6.9881201956673404E-3</v>
      </c>
      <c r="C105" s="13">
        <v>1.8902439024390209E-2</v>
      </c>
    </row>
    <row r="106" spans="1:3" ht="13" x14ac:dyDescent="0.3">
      <c r="A106" s="3">
        <v>45625</v>
      </c>
      <c r="B106" s="13">
        <v>6.8008327550311571E-3</v>
      </c>
      <c r="C106" s="13">
        <v>-5.9844404548174751E-3</v>
      </c>
    </row>
    <row r="107" spans="1:3" ht="13" x14ac:dyDescent="0.3">
      <c r="A107" s="3">
        <v>45628</v>
      </c>
      <c r="B107" s="13">
        <v>1.3785497656466331E-3</v>
      </c>
      <c r="C107" s="13">
        <v>7.2245635159543476E-3</v>
      </c>
    </row>
    <row r="108" spans="1:3" ht="13" x14ac:dyDescent="0.3">
      <c r="A108" s="3">
        <v>45629</v>
      </c>
      <c r="B108" s="13">
        <v>1.3628854625550687E-2</v>
      </c>
      <c r="C108" s="13">
        <v>-8.9659294680215183E-3</v>
      </c>
    </row>
    <row r="109" spans="1:3" ht="13" x14ac:dyDescent="0.3">
      <c r="A109" s="3">
        <v>45630</v>
      </c>
      <c r="B109" s="13">
        <v>1.3581420616596448E-2</v>
      </c>
      <c r="C109" s="13">
        <v>2.6537997587454627E-2</v>
      </c>
    </row>
    <row r="110" spans="1:3" ht="13" x14ac:dyDescent="0.3">
      <c r="A110" s="3">
        <v>45631</v>
      </c>
      <c r="B110" s="13">
        <v>2.2645048907945813E-2</v>
      </c>
      <c r="C110" s="13">
        <v>4.1128084606346484E-3</v>
      </c>
    </row>
    <row r="111" spans="1:3" ht="13" x14ac:dyDescent="0.3">
      <c r="A111" s="3">
        <v>45632</v>
      </c>
      <c r="B111" s="13">
        <v>6.0272536687631375E-3</v>
      </c>
      <c r="C111" s="13">
        <v>1.1702750146284377E-2</v>
      </c>
    </row>
    <row r="112" spans="1:3" ht="13" x14ac:dyDescent="0.3">
      <c r="A112" s="3">
        <v>45635</v>
      </c>
      <c r="B112" s="13">
        <v>0</v>
      </c>
      <c r="C112" s="13">
        <v>1.156737998843262E-2</v>
      </c>
    </row>
    <row r="113" spans="1:3" ht="13" x14ac:dyDescent="0.3">
      <c r="A113" s="3">
        <v>45636</v>
      </c>
      <c r="B113" s="13">
        <v>-5.0794477728574759E-3</v>
      </c>
      <c r="C113" s="13">
        <v>1.315037164093758E-2</v>
      </c>
    </row>
    <row r="114" spans="1:3" ht="13" x14ac:dyDescent="0.3">
      <c r="A114" s="3">
        <v>45637</v>
      </c>
      <c r="B114" s="13">
        <v>9.4253174499280088E-3</v>
      </c>
      <c r="C114" s="13">
        <v>9.029345372460626E-3</v>
      </c>
    </row>
    <row r="115" spans="1:3" ht="13" x14ac:dyDescent="0.3">
      <c r="A115" s="3">
        <v>45638</v>
      </c>
      <c r="B115" s="13">
        <v>1.2838801711840138E-2</v>
      </c>
      <c r="C115" s="13">
        <v>1.3982102908277404E-2</v>
      </c>
    </row>
    <row r="116" spans="1:3" ht="13" x14ac:dyDescent="0.3">
      <c r="A116" s="3">
        <v>45639</v>
      </c>
      <c r="B116" s="13">
        <v>5.6338028169014703E-3</v>
      </c>
      <c r="C116" s="13">
        <v>-1.5444015444015505E-2</v>
      </c>
    </row>
    <row r="117" spans="1:3" ht="13" x14ac:dyDescent="0.3">
      <c r="A117" s="3">
        <v>45642</v>
      </c>
      <c r="B117" s="13">
        <v>4.2016806722688406E-3</v>
      </c>
      <c r="C117" s="13">
        <v>-5.6022408963585435E-3</v>
      </c>
    </row>
    <row r="118" spans="1:3" ht="13" x14ac:dyDescent="0.3">
      <c r="A118" s="3">
        <v>45643</v>
      </c>
      <c r="B118" s="13">
        <v>-1.9525801952580187E-2</v>
      </c>
      <c r="C118" s="13">
        <v>-4.5070422535211912E-3</v>
      </c>
    </row>
    <row r="119" spans="1:3" ht="13" x14ac:dyDescent="0.3">
      <c r="A119" s="3">
        <v>45644</v>
      </c>
      <c r="B119" s="13">
        <v>8.6641665589034227E-3</v>
      </c>
      <c r="C119" s="13">
        <v>1.2450481041313056E-2</v>
      </c>
    </row>
    <row r="120" spans="1:3" ht="13" x14ac:dyDescent="0.3">
      <c r="A120" s="3">
        <v>45645</v>
      </c>
      <c r="B120" s="13">
        <v>-1.2051282051281977E-2</v>
      </c>
      <c r="C120" s="13">
        <v>-4.4717719396311422E-3</v>
      </c>
    </row>
    <row r="121" spans="1:3" ht="13" x14ac:dyDescent="0.3">
      <c r="A121" s="3">
        <v>45646</v>
      </c>
      <c r="B121" s="13">
        <v>-4.9312224240851618E-3</v>
      </c>
      <c r="C121" s="13">
        <v>3.2565974171813651E-2</v>
      </c>
    </row>
    <row r="122" spans="1:3" ht="13" x14ac:dyDescent="0.3">
      <c r="A122" s="3">
        <v>45649</v>
      </c>
      <c r="B122" s="13">
        <v>-3.6515388628065295E-3</v>
      </c>
      <c r="C122" s="13">
        <v>-3.3713974986405749E-2</v>
      </c>
    </row>
    <row r="123" spans="1:3" ht="13" x14ac:dyDescent="0.3">
      <c r="A123" s="3">
        <v>45650</v>
      </c>
      <c r="B123" s="13">
        <v>0</v>
      </c>
      <c r="C123" s="13">
        <v>0</v>
      </c>
    </row>
    <row r="124" spans="1:3" ht="13" x14ac:dyDescent="0.3">
      <c r="A124" s="3">
        <v>45651</v>
      </c>
      <c r="B124" s="13">
        <v>0</v>
      </c>
      <c r="C124" s="13">
        <v>0</v>
      </c>
    </row>
    <row r="125" spans="1:3" ht="13" x14ac:dyDescent="0.3">
      <c r="A125" s="3">
        <v>45652</v>
      </c>
      <c r="B125" s="13">
        <v>0</v>
      </c>
      <c r="C125" s="13">
        <v>0</v>
      </c>
    </row>
    <row r="126" spans="1:3" ht="13" x14ac:dyDescent="0.3">
      <c r="A126" s="3">
        <v>45653</v>
      </c>
      <c r="B126" s="13">
        <v>1.1780104712041982E-2</v>
      </c>
      <c r="C126" s="13">
        <v>2.5886325267304576E-2</v>
      </c>
    </row>
    <row r="127" spans="1:3" ht="13" x14ac:dyDescent="0.3">
      <c r="A127" s="3">
        <v>45656</v>
      </c>
      <c r="B127" s="13">
        <v>-5.1746442432088586E-4</v>
      </c>
      <c r="C127" s="13">
        <v>4.9369171695006981E-3</v>
      </c>
    </row>
    <row r="128" spans="1:3" ht="13" x14ac:dyDescent="0.3">
      <c r="A128" s="3">
        <v>45657</v>
      </c>
      <c r="B128" s="13">
        <v>0</v>
      </c>
      <c r="C128" s="13">
        <v>0</v>
      </c>
    </row>
    <row r="129" spans="1:3" ht="13" x14ac:dyDescent="0.3">
      <c r="A129" s="3">
        <v>45658</v>
      </c>
      <c r="B129" s="13">
        <v>0</v>
      </c>
      <c r="C129" s="13">
        <v>0</v>
      </c>
    </row>
    <row r="130" spans="1:3" ht="13" x14ac:dyDescent="0.3">
      <c r="A130" s="3">
        <v>45659</v>
      </c>
      <c r="B130" s="13">
        <v>-3.3652601604969973E-3</v>
      </c>
      <c r="C130" s="13">
        <v>-2.3471615720523926E-2</v>
      </c>
    </row>
    <row r="131" spans="1:3" ht="13" x14ac:dyDescent="0.3">
      <c r="A131" s="3">
        <v>45660</v>
      </c>
      <c r="B131" s="13">
        <v>-2.5974025974023112E-4</v>
      </c>
      <c r="C131" s="13">
        <v>-1.3415315818893268E-2</v>
      </c>
    </row>
    <row r="132" spans="1:3" ht="13" x14ac:dyDescent="0.3">
      <c r="A132" s="3">
        <v>45663</v>
      </c>
      <c r="B132" s="13">
        <v>2.0914523252792878E-2</v>
      </c>
      <c r="C132" s="13">
        <v>3.6827195467422094E-2</v>
      </c>
    </row>
    <row r="133" spans="1:3" ht="13" x14ac:dyDescent="0.3">
      <c r="A133" s="3">
        <v>45664</v>
      </c>
      <c r="B133" s="13">
        <v>-4.7079781142638916E-3</v>
      </c>
      <c r="C133" s="13">
        <v>5.4644808743169399E-3</v>
      </c>
    </row>
    <row r="134" spans="1:3" ht="13" x14ac:dyDescent="0.3">
      <c r="A134" s="3">
        <v>45665</v>
      </c>
      <c r="B134" s="13">
        <v>1.457427767834312E-2</v>
      </c>
      <c r="C134" s="13">
        <v>-4.8913043478261177E-3</v>
      </c>
    </row>
    <row r="135" spans="1:3" ht="13" x14ac:dyDescent="0.3">
      <c r="A135" s="3">
        <v>45666</v>
      </c>
      <c r="B135" s="13">
        <v>5.418346774193567E-3</v>
      </c>
      <c r="C135" s="13">
        <v>4.3691971600219081E-3</v>
      </c>
    </row>
    <row r="136" spans="1:3" ht="13" x14ac:dyDescent="0.3">
      <c r="A136" s="3">
        <v>45667</v>
      </c>
      <c r="B136" s="13">
        <v>5.5144754981826787E-3</v>
      </c>
      <c r="C136" s="13">
        <v>5.9815116911364563E-3</v>
      </c>
    </row>
    <row r="137" spans="1:3" ht="13" x14ac:dyDescent="0.3">
      <c r="A137" s="3">
        <v>45670</v>
      </c>
      <c r="B137" s="13">
        <v>-1.258880717935934E-2</v>
      </c>
      <c r="C137" s="13">
        <v>8.1081081081081086E-3</v>
      </c>
    </row>
    <row r="138" spans="1:3" ht="13" x14ac:dyDescent="0.3">
      <c r="A138" s="3">
        <v>45671</v>
      </c>
      <c r="B138" s="13">
        <v>2.7770764958343821E-2</v>
      </c>
      <c r="C138" s="13">
        <v>6.4343163538873385E-3</v>
      </c>
    </row>
    <row r="139" spans="1:3" ht="13" x14ac:dyDescent="0.3">
      <c r="A139" s="3">
        <v>45672</v>
      </c>
      <c r="B139" s="13">
        <v>1.1053795136330559E-3</v>
      </c>
      <c r="C139" s="13">
        <v>1.3319126265316996E-2</v>
      </c>
    </row>
    <row r="140" spans="1:3" ht="13" x14ac:dyDescent="0.3">
      <c r="A140" s="3">
        <v>45673</v>
      </c>
      <c r="B140" s="13">
        <v>5.6434793276897771E-3</v>
      </c>
      <c r="C140" s="13">
        <v>-1.0515247108306449E-3</v>
      </c>
    </row>
    <row r="141" spans="1:3" ht="13" x14ac:dyDescent="0.3">
      <c r="A141" s="3">
        <v>45674</v>
      </c>
      <c r="B141" s="13">
        <v>1.1101622544833609E-2</v>
      </c>
      <c r="C141" s="13">
        <v>5.2631578947365427E-4</v>
      </c>
    </row>
    <row r="142" spans="1:3" ht="13" x14ac:dyDescent="0.3">
      <c r="A142" s="3">
        <v>45677</v>
      </c>
      <c r="B142" s="13">
        <v>5.6708494208494928E-3</v>
      </c>
      <c r="C142" s="13">
        <v>1.3150973172014729E-2</v>
      </c>
    </row>
    <row r="143" spans="1:3" ht="13" x14ac:dyDescent="0.3">
      <c r="A143" s="3">
        <v>45678</v>
      </c>
      <c r="B143" s="13">
        <v>-1.4397120575885367E-3</v>
      </c>
      <c r="C143" s="13">
        <v>1.0384215991692628E-2</v>
      </c>
    </row>
    <row r="144" spans="1:3" ht="13" x14ac:dyDescent="0.3">
      <c r="A144" s="3">
        <v>45679</v>
      </c>
      <c r="B144" s="13">
        <v>-1.5379070046858116E-2</v>
      </c>
      <c r="C144" s="13">
        <v>-6.6803699897224206E-3</v>
      </c>
    </row>
    <row r="145" spans="1:3" ht="13" x14ac:dyDescent="0.3">
      <c r="A145" s="3">
        <v>45680</v>
      </c>
      <c r="B145" s="13">
        <v>1.9646125686394091E-2</v>
      </c>
      <c r="C145" s="13">
        <v>1.7589239524055753E-2</v>
      </c>
    </row>
    <row r="146" spans="1:3" ht="13" x14ac:dyDescent="0.3">
      <c r="A146" s="3">
        <v>45681</v>
      </c>
      <c r="B146" s="13">
        <v>3.8295835327908125E-3</v>
      </c>
      <c r="C146" s="13">
        <v>1.6268429079817067E-2</v>
      </c>
    </row>
    <row r="147" spans="1:3" ht="13" x14ac:dyDescent="0.3">
      <c r="A147" s="3">
        <v>45684</v>
      </c>
      <c r="B147" s="13">
        <v>-4.2918454935621823E-3</v>
      </c>
      <c r="C147" s="13">
        <v>2.1510755377688758E-2</v>
      </c>
    </row>
    <row r="148" spans="1:3" ht="13" x14ac:dyDescent="0.3">
      <c r="A148" s="3">
        <v>45685</v>
      </c>
      <c r="B148" s="13">
        <v>4.3103448275861574E-3</v>
      </c>
      <c r="C148" s="13">
        <v>-9.7943192948084538E-4</v>
      </c>
    </row>
    <row r="149" spans="1:3" ht="13" x14ac:dyDescent="0.3">
      <c r="A149" s="3">
        <v>45686</v>
      </c>
      <c r="B149" s="13">
        <v>1.3352408202193623E-2</v>
      </c>
      <c r="C149" s="13">
        <v>-1.1764705882352969E-2</v>
      </c>
    </row>
    <row r="150" spans="1:3" ht="13" x14ac:dyDescent="0.3">
      <c r="A150" s="3">
        <v>45687</v>
      </c>
      <c r="B150" s="13">
        <v>-7.6470588235293532E-3</v>
      </c>
      <c r="C150" s="13">
        <v>-3.9682539682538839E-3</v>
      </c>
    </row>
    <row r="151" spans="1:3" ht="13" x14ac:dyDescent="0.3">
      <c r="A151" s="3">
        <v>45688</v>
      </c>
      <c r="B151" s="13">
        <v>-5.8091286307055436E-3</v>
      </c>
      <c r="C151" s="13">
        <v>9.9601593625498006E-3</v>
      </c>
    </row>
    <row r="152" spans="1:3" ht="13" x14ac:dyDescent="0.3">
      <c r="A152" s="3">
        <v>45691</v>
      </c>
      <c r="B152" s="13">
        <v>-5.1275936083948559E-3</v>
      </c>
      <c r="C152" s="13">
        <v>-3.8461538461538512E-2</v>
      </c>
    </row>
    <row r="153" spans="1:3" ht="13" x14ac:dyDescent="0.3">
      <c r="A153" s="3">
        <v>45692</v>
      </c>
      <c r="B153" s="13">
        <v>1.9297614766870381E-2</v>
      </c>
      <c r="C153" s="13">
        <v>-5.1282051282051282E-3</v>
      </c>
    </row>
    <row r="154" spans="1:3" ht="13" x14ac:dyDescent="0.3">
      <c r="A154" s="3">
        <v>45693</v>
      </c>
      <c r="B154" s="13">
        <v>-6.8203198494825763E-3</v>
      </c>
      <c r="C154" s="13">
        <v>-2.4226804123711282E-2</v>
      </c>
    </row>
    <row r="155" spans="1:3" ht="13" x14ac:dyDescent="0.3">
      <c r="A155" s="3">
        <v>45694</v>
      </c>
      <c r="B155" s="13">
        <v>2.9836609045702189E-2</v>
      </c>
      <c r="C155" s="13">
        <v>3.5921817221341697E-2</v>
      </c>
    </row>
    <row r="156" spans="1:3" ht="13" x14ac:dyDescent="0.3">
      <c r="A156" s="3">
        <v>45695</v>
      </c>
      <c r="B156" s="13">
        <v>3.4490687514372427E-4</v>
      </c>
      <c r="C156" s="13">
        <v>-6.119326874043797E-3</v>
      </c>
    </row>
    <row r="157" spans="1:3" ht="13" x14ac:dyDescent="0.3">
      <c r="A157" s="3">
        <v>45698</v>
      </c>
      <c r="B157" s="13">
        <v>-2.0687277324446247E-3</v>
      </c>
      <c r="C157" s="13">
        <v>-1.5392508978964155E-3</v>
      </c>
    </row>
    <row r="158" spans="1:3" ht="13" x14ac:dyDescent="0.3">
      <c r="A158" s="3">
        <v>45699</v>
      </c>
      <c r="B158" s="13">
        <v>1.8541978578832153E-2</v>
      </c>
      <c r="C158" s="13">
        <v>-1.3874614594038997E-2</v>
      </c>
    </row>
    <row r="159" spans="1:3" ht="13" x14ac:dyDescent="0.3">
      <c r="A159" s="3">
        <v>45700</v>
      </c>
      <c r="B159" s="13">
        <v>-4.5228403437353685E-4</v>
      </c>
      <c r="C159" s="13">
        <v>7.8165711307972893E-3</v>
      </c>
    </row>
    <row r="160" spans="1:3" ht="13" x14ac:dyDescent="0.3">
      <c r="A160" s="3">
        <v>45701</v>
      </c>
      <c r="B160" s="13">
        <v>-9.3891402714932331E-3</v>
      </c>
      <c r="C160" s="13">
        <v>5.6876938986556359E-2</v>
      </c>
    </row>
    <row r="161" spans="1:3" ht="13" x14ac:dyDescent="0.3">
      <c r="A161" s="3">
        <v>45702</v>
      </c>
      <c r="B161" s="13">
        <v>4.3393856343496929E-3</v>
      </c>
      <c r="C161" s="13">
        <v>2.2504892367906038E-2</v>
      </c>
    </row>
    <row r="162" spans="1:3" ht="13" x14ac:dyDescent="0.3">
      <c r="A162" s="3">
        <v>45705</v>
      </c>
      <c r="B162" s="13">
        <v>1.6259238203524807E-2</v>
      </c>
      <c r="C162" s="13">
        <v>-2.8708133971291593E-3</v>
      </c>
    </row>
    <row r="163" spans="1:3" ht="13" x14ac:dyDescent="0.3">
      <c r="A163" s="3">
        <v>45706</v>
      </c>
      <c r="B163" s="13">
        <v>1.8796151264264854E-2</v>
      </c>
      <c r="C163" s="13">
        <v>9.5969289827249821E-4</v>
      </c>
    </row>
    <row r="164" spans="1:3" ht="13" x14ac:dyDescent="0.3">
      <c r="A164" s="3">
        <v>45707</v>
      </c>
      <c r="B164" s="13">
        <v>-9.22468701954751E-3</v>
      </c>
      <c r="C164" s="13">
        <v>-2.6845637583892593E-2</v>
      </c>
    </row>
    <row r="165" spans="1:3" ht="13" x14ac:dyDescent="0.3">
      <c r="A165" s="3">
        <v>45708</v>
      </c>
      <c r="B165" s="13">
        <v>-4.8769674129905214E-3</v>
      </c>
      <c r="C165" s="13">
        <v>4.9261083743842365E-3</v>
      </c>
    </row>
    <row r="166" spans="1:3" ht="13" x14ac:dyDescent="0.3">
      <c r="A166" s="3">
        <v>45709</v>
      </c>
      <c r="B166" s="13">
        <v>7.0171530407663859E-3</v>
      </c>
      <c r="C166" s="13">
        <v>0</v>
      </c>
    </row>
    <row r="167" spans="1:3" ht="13" x14ac:dyDescent="0.3">
      <c r="A167" s="3">
        <v>45712</v>
      </c>
      <c r="B167" s="13">
        <v>2.76518084282716E-3</v>
      </c>
      <c r="C167" s="13">
        <v>2.8431372549019663E-2</v>
      </c>
    </row>
    <row r="168" spans="1:3" ht="13" x14ac:dyDescent="0.3">
      <c r="A168" s="3">
        <v>45713</v>
      </c>
      <c r="B168" s="13">
        <v>1.8199867637326179E-2</v>
      </c>
      <c r="C168" s="13">
        <v>3.8131553860819824E-2</v>
      </c>
    </row>
    <row r="169" spans="1:3" ht="13" x14ac:dyDescent="0.3">
      <c r="A169" s="3">
        <v>45714</v>
      </c>
      <c r="B169" s="13">
        <v>3.3365832520853629E-2</v>
      </c>
      <c r="C169" s="13">
        <v>-1.5610651974288363E-2</v>
      </c>
    </row>
    <row r="170" spans="1:3" ht="13" x14ac:dyDescent="0.3">
      <c r="A170" s="3">
        <v>45715</v>
      </c>
      <c r="B170" s="13">
        <v>-3.5643149177061453E-3</v>
      </c>
      <c r="C170" s="13">
        <v>-6.5298507462686834E-3</v>
      </c>
    </row>
    <row r="171" spans="1:3" ht="13" x14ac:dyDescent="0.3">
      <c r="A171" s="3">
        <v>45716</v>
      </c>
      <c r="B171" s="13">
        <v>-4.1031036296687506E-3</v>
      </c>
      <c r="C171" s="13">
        <v>9.3896713615023476E-3</v>
      </c>
    </row>
    <row r="172" spans="1:3" ht="13" x14ac:dyDescent="0.3">
      <c r="A172" s="3">
        <v>45719</v>
      </c>
      <c r="B172" s="13">
        <v>1.5212338897105444E-2</v>
      </c>
      <c r="C172" s="13">
        <v>4.837209302325584E-2</v>
      </c>
    </row>
    <row r="173" spans="1:3" ht="13" x14ac:dyDescent="0.3">
      <c r="A173" s="3">
        <v>45720</v>
      </c>
      <c r="B173" s="13">
        <v>-2.9448491155046774E-2</v>
      </c>
      <c r="C173" s="13">
        <v>-5.6787932564330131E-2</v>
      </c>
    </row>
    <row r="174" spans="1:3" ht="13" x14ac:dyDescent="0.3">
      <c r="A174" s="3">
        <v>45721</v>
      </c>
      <c r="B174" s="13">
        <v>3.6667738822772654E-2</v>
      </c>
      <c r="C174" s="13">
        <v>2.8222013170272814E-2</v>
      </c>
    </row>
    <row r="175" spans="1:3" ht="13" x14ac:dyDescent="0.3">
      <c r="A175" s="3">
        <v>45722</v>
      </c>
      <c r="B175" s="13">
        <v>5.8951287620229997E-3</v>
      </c>
      <c r="C175" s="13">
        <v>2.9277218664226924E-2</v>
      </c>
    </row>
    <row r="176" spans="1:3" ht="13" x14ac:dyDescent="0.3">
      <c r="A176" s="3">
        <v>45723</v>
      </c>
      <c r="B176" s="13">
        <v>6.4774830351633592E-3</v>
      </c>
      <c r="C176" s="13">
        <v>-4.4444444444444444E-3</v>
      </c>
    </row>
    <row r="177" spans="1:3" ht="13" x14ac:dyDescent="0.3">
      <c r="A177" s="3">
        <v>45726</v>
      </c>
      <c r="B177" s="13">
        <v>-2.1350495454081075E-2</v>
      </c>
      <c r="C177" s="13">
        <v>-6.2500000000000255E-3</v>
      </c>
    </row>
    <row r="178" spans="1:3" ht="13" x14ac:dyDescent="0.3">
      <c r="A178" s="3">
        <v>45727</v>
      </c>
      <c r="B178" s="13">
        <v>-2.1085594989561581E-2</v>
      </c>
      <c r="C178" s="13">
        <v>9.8831985624439223E-3</v>
      </c>
    </row>
    <row r="179" spans="1:3" ht="13" x14ac:dyDescent="0.3">
      <c r="A179" s="3">
        <v>45728</v>
      </c>
      <c r="B179" s="13">
        <v>1.7061207080400952E-2</v>
      </c>
      <c r="C179" s="13">
        <v>-6.2277580071174628E-3</v>
      </c>
    </row>
    <row r="180" spans="1:3" ht="13" x14ac:dyDescent="0.3">
      <c r="A180" s="3">
        <v>45729</v>
      </c>
      <c r="B180" s="13">
        <v>-1.0484378276368174E-2</v>
      </c>
      <c r="C180" s="13">
        <v>-1.342882721575649E-2</v>
      </c>
    </row>
    <row r="181" spans="1:3" ht="13" x14ac:dyDescent="0.3">
      <c r="A181" s="3">
        <v>45730</v>
      </c>
      <c r="B181" s="13">
        <v>1.7270608179699116E-2</v>
      </c>
      <c r="C181" s="13">
        <v>-1.8148820326679023E-3</v>
      </c>
    </row>
    <row r="182" spans="1:3" ht="13" x14ac:dyDescent="0.3">
      <c r="A182" s="3">
        <v>45733</v>
      </c>
      <c r="B182" s="13">
        <v>6.1451932090406487E-3</v>
      </c>
      <c r="C182" s="13">
        <v>1.0909090909090934E-2</v>
      </c>
    </row>
    <row r="183" spans="1:3" ht="13" x14ac:dyDescent="0.3">
      <c r="A183" s="3">
        <v>45734</v>
      </c>
      <c r="B183" s="13">
        <v>2.2567287784679087E-2</v>
      </c>
      <c r="C183" s="13">
        <v>1.258992805755388E-2</v>
      </c>
    </row>
    <row r="184" spans="1:3" ht="13" x14ac:dyDescent="0.3">
      <c r="A184" s="3">
        <v>45735</v>
      </c>
      <c r="B184" s="13">
        <v>1.8222312208949871E-3</v>
      </c>
      <c r="C184" s="13">
        <v>-3.0195381882770798E-2</v>
      </c>
    </row>
    <row r="185" spans="1:3" ht="13" x14ac:dyDescent="0.3">
      <c r="A185" s="3">
        <v>45736</v>
      </c>
      <c r="B185" s="13">
        <v>-2.9102667744543273E-2</v>
      </c>
      <c r="C185" s="13">
        <v>-3.9377289377289348E-2</v>
      </c>
    </row>
    <row r="186" spans="1:3" ht="13" x14ac:dyDescent="0.3">
      <c r="A186" s="3">
        <v>45737</v>
      </c>
      <c r="B186" s="13">
        <v>4.8917568692754803E-3</v>
      </c>
      <c r="C186" s="13">
        <v>-2.0019065776930491E-2</v>
      </c>
    </row>
    <row r="187" spans="1:3" ht="13" x14ac:dyDescent="0.3">
      <c r="A187" s="3">
        <v>45740</v>
      </c>
      <c r="B187" s="13">
        <v>1.2428793371310673E-3</v>
      </c>
      <c r="C187" s="13">
        <v>1.6536964980544775E-2</v>
      </c>
    </row>
    <row r="188" spans="1:3" ht="13" x14ac:dyDescent="0.3">
      <c r="A188" s="3">
        <v>45741</v>
      </c>
      <c r="B188" s="13">
        <v>2.2033722975069926E-2</v>
      </c>
      <c r="C188" s="13">
        <v>4.7846889952153108E-3</v>
      </c>
    </row>
    <row r="189" spans="1:3" ht="13" x14ac:dyDescent="0.3">
      <c r="A189" s="3">
        <v>45742</v>
      </c>
      <c r="B189" s="13">
        <v>-7.6923076923077439E-3</v>
      </c>
      <c r="C189" s="13">
        <v>-2.8571428571428571E-2</v>
      </c>
    </row>
    <row r="190" spans="1:3" ht="13" x14ac:dyDescent="0.3">
      <c r="A190" s="3">
        <v>45743</v>
      </c>
      <c r="B190" s="13">
        <v>3.0599755201957731E-3</v>
      </c>
      <c r="C190" s="13">
        <v>1.9607843137255179E-3</v>
      </c>
    </row>
    <row r="191" spans="1:3" ht="13" x14ac:dyDescent="0.3">
      <c r="A191" s="3">
        <v>45744</v>
      </c>
      <c r="B191" s="13">
        <v>-1.9320724018710544E-2</v>
      </c>
      <c r="C191" s="13">
        <v>-2.3972602739726054E-2</v>
      </c>
    </row>
    <row r="192" spans="1:3" ht="13" x14ac:dyDescent="0.3">
      <c r="A192" s="3">
        <v>45747</v>
      </c>
      <c r="B192" s="13">
        <v>-1.8249688925756964E-2</v>
      </c>
      <c r="C192" s="13">
        <v>-3.8095238095238064E-2</v>
      </c>
    </row>
    <row r="193" spans="1:3" ht="13" x14ac:dyDescent="0.3">
      <c r="A193" s="3">
        <v>45748</v>
      </c>
      <c r="B193" s="13">
        <v>1.2040557667934175E-2</v>
      </c>
      <c r="C193" s="13">
        <v>8.8587806149035362E-3</v>
      </c>
    </row>
    <row r="194" spans="1:3" ht="13" x14ac:dyDescent="0.3">
      <c r="A194" s="3">
        <v>45749</v>
      </c>
      <c r="B194" s="13">
        <v>-5.2181173032777933E-4</v>
      </c>
      <c r="C194" s="13">
        <v>-2.5826446280991736E-3</v>
      </c>
    </row>
    <row r="195" spans="1:3" ht="13" x14ac:dyDescent="0.3">
      <c r="A195" s="3">
        <v>45750</v>
      </c>
      <c r="B195" s="13">
        <v>-6.9646026939542638E-2</v>
      </c>
      <c r="C195" s="13">
        <v>-3.9357845675815614E-2</v>
      </c>
    </row>
    <row r="196" spans="1:3" ht="13" x14ac:dyDescent="0.3">
      <c r="A196" s="3">
        <v>45751</v>
      </c>
      <c r="B196" s="13">
        <v>-7.3063973063973039E-2</v>
      </c>
      <c r="C196" s="13">
        <v>-2.6954177897574125E-2</v>
      </c>
    </row>
    <row r="197" spans="1:3" ht="13" x14ac:dyDescent="0.3">
      <c r="A197" s="3">
        <v>45754</v>
      </c>
      <c r="B197" s="13">
        <v>-5.557573556120602E-2</v>
      </c>
      <c r="C197" s="13">
        <v>-3.3240997229916584E-3</v>
      </c>
    </row>
    <row r="198" spans="1:3" ht="13" x14ac:dyDescent="0.3">
      <c r="A198" s="3">
        <v>45755</v>
      </c>
      <c r="B198" s="13">
        <v>2.4358974358974411E-2</v>
      </c>
      <c r="C198" s="13">
        <v>-4.4469149527515288E-2</v>
      </c>
    </row>
    <row r="199" spans="1:3" ht="13" x14ac:dyDescent="0.3">
      <c r="A199" s="3">
        <v>45756</v>
      </c>
      <c r="B199" s="13">
        <v>-2.2027534418022549E-2</v>
      </c>
      <c r="C199" s="13">
        <v>8.202443280977309E-2</v>
      </c>
    </row>
    <row r="200" spans="1:3" ht="13" x14ac:dyDescent="0.3">
      <c r="A200" s="3">
        <v>45757</v>
      </c>
      <c r="B200" s="13">
        <v>5.7716918351676541E-2</v>
      </c>
      <c r="C200" s="13">
        <v>-4.3010752688172046E-2</v>
      </c>
    </row>
    <row r="201" spans="1:3" ht="13" x14ac:dyDescent="0.3">
      <c r="A201" s="3">
        <v>45758</v>
      </c>
      <c r="B201" s="13">
        <v>-1.8148820326679453E-3</v>
      </c>
      <c r="C201" s="13">
        <v>-2.8089887640449437E-3</v>
      </c>
    </row>
    <row r="202" spans="1:3" ht="13" x14ac:dyDescent="0.3">
      <c r="A202" s="3">
        <v>45761</v>
      </c>
      <c r="B202" s="13">
        <v>2.6303030303030366E-2</v>
      </c>
      <c r="C202" s="13">
        <v>2.1408450704225417E-2</v>
      </c>
    </row>
    <row r="203" spans="1:3" ht="13" x14ac:dyDescent="0.3">
      <c r="A203" s="3">
        <v>45762</v>
      </c>
      <c r="B203" s="13">
        <v>2.8935868666587837E-2</v>
      </c>
      <c r="C203" s="13">
        <v>1.9856591285162681E-2</v>
      </c>
    </row>
    <row r="204" spans="1:3" ht="13" x14ac:dyDescent="0.3">
      <c r="A204" s="3">
        <v>45763</v>
      </c>
      <c r="B204" s="13">
        <v>9.2975206611569695E-3</v>
      </c>
      <c r="C204" s="13">
        <v>-2.3255813953488434E-2</v>
      </c>
    </row>
    <row r="205" spans="1:3" ht="13" x14ac:dyDescent="0.3">
      <c r="A205" s="3">
        <v>45764</v>
      </c>
      <c r="B205" s="13">
        <v>-8.6432389400658179E-3</v>
      </c>
      <c r="C205" s="13">
        <v>2.048726467331128E-2</v>
      </c>
    </row>
    <row r="206" spans="1:3" ht="13" x14ac:dyDescent="0.3">
      <c r="A206" s="3">
        <v>45765</v>
      </c>
      <c r="B206" s="13">
        <v>0</v>
      </c>
      <c r="C206" s="13">
        <v>0</v>
      </c>
    </row>
    <row r="207" spans="1:3" ht="13" x14ac:dyDescent="0.3">
      <c r="A207" s="3">
        <v>45768</v>
      </c>
      <c r="B207" s="13">
        <v>0</v>
      </c>
      <c r="C207" s="13">
        <v>0</v>
      </c>
    </row>
    <row r="208" spans="1:3" ht="13" x14ac:dyDescent="0.3">
      <c r="A208" s="3">
        <v>45769</v>
      </c>
      <c r="B208" s="13">
        <v>1.3880922335665785E-2</v>
      </c>
      <c r="C208" s="13">
        <v>3.2013022246337369E-2</v>
      </c>
    </row>
    <row r="209" spans="1:3" ht="13" x14ac:dyDescent="0.3">
      <c r="A209" s="3">
        <v>45770</v>
      </c>
      <c r="B209" s="13">
        <v>2.7947499434261336E-2</v>
      </c>
      <c r="C209" s="13">
        <v>2.050473186119877E-2</v>
      </c>
    </row>
    <row r="210" spans="1:3" ht="13" x14ac:dyDescent="0.3">
      <c r="A210" s="3">
        <v>45771</v>
      </c>
      <c r="B210" s="13">
        <v>3.3021463951567812E-3</v>
      </c>
      <c r="C210" s="13">
        <v>2.679031427099442E-2</v>
      </c>
    </row>
    <row r="211" spans="1:3" ht="13" x14ac:dyDescent="0.3">
      <c r="A211" s="3">
        <v>45772</v>
      </c>
      <c r="B211" s="13">
        <v>2.3587493143170581E-2</v>
      </c>
      <c r="C211" s="13">
        <v>1.1540391369794194E-2</v>
      </c>
    </row>
    <row r="212" spans="1:3" ht="13" x14ac:dyDescent="0.3">
      <c r="A212" s="3">
        <v>45775</v>
      </c>
      <c r="B212" s="13">
        <v>5.8949624866023271E-3</v>
      </c>
      <c r="C212" s="13">
        <v>-1.8849206349206265E-2</v>
      </c>
    </row>
    <row r="213" spans="1:3" ht="13" x14ac:dyDescent="0.3">
      <c r="A213" s="3">
        <v>45776</v>
      </c>
      <c r="B213" s="13">
        <v>1.3319126265316995E-2</v>
      </c>
      <c r="C213" s="13">
        <v>1.8200202224469129E-2</v>
      </c>
    </row>
    <row r="214" spans="1:3" ht="13" x14ac:dyDescent="0.3">
      <c r="A214" s="3">
        <v>45777</v>
      </c>
      <c r="B214" s="13">
        <v>-1.5352260778128183E-2</v>
      </c>
      <c r="C214" s="13">
        <v>-2.5819265143992139E-2</v>
      </c>
    </row>
    <row r="215" spans="1:3" ht="13" x14ac:dyDescent="0.3">
      <c r="A215" s="3">
        <v>45778</v>
      </c>
      <c r="B215" s="13">
        <v>0</v>
      </c>
      <c r="C215" s="13">
        <v>0</v>
      </c>
    </row>
    <row r="216" spans="1:3" ht="13" x14ac:dyDescent="0.3">
      <c r="A216" s="3">
        <v>45779</v>
      </c>
      <c r="B216" s="13">
        <v>1.5484835540367317E-2</v>
      </c>
      <c r="C216" s="13">
        <v>1.2742099898063202E-2</v>
      </c>
    </row>
    <row r="217" spans="1:3" ht="13" x14ac:dyDescent="0.3">
      <c r="A217" s="3">
        <v>45782</v>
      </c>
      <c r="B217" s="13">
        <v>9.7802082237879867E-3</v>
      </c>
      <c r="C217" s="13">
        <v>-1.5098137896325263E-3</v>
      </c>
    </row>
    <row r="218" spans="1:3" ht="13" x14ac:dyDescent="0.3">
      <c r="A218" s="3">
        <v>45783</v>
      </c>
      <c r="B218" s="13">
        <v>-7.8108727348470174E-3</v>
      </c>
      <c r="C218" s="13">
        <v>-9.0725806451613482E-3</v>
      </c>
    </row>
    <row r="219" spans="1:3" ht="13" x14ac:dyDescent="0.3">
      <c r="A219" s="3">
        <v>45784</v>
      </c>
      <c r="B219" s="13">
        <v>-1.9943318988138923E-2</v>
      </c>
      <c r="C219" s="13">
        <v>-1.0172939979653543E-3</v>
      </c>
    </row>
    <row r="220" spans="1:3" ht="13" x14ac:dyDescent="0.3">
      <c r="A220" s="3">
        <v>45785</v>
      </c>
      <c r="B220" s="13">
        <v>3.084502516868376E-2</v>
      </c>
      <c r="C220" s="13">
        <v>3.2586558044806542E-2</v>
      </c>
    </row>
    <row r="221" spans="1:3" ht="13" x14ac:dyDescent="0.3">
      <c r="A221" s="3">
        <v>45786</v>
      </c>
      <c r="B221" s="13">
        <v>8.7272727272726894E-3</v>
      </c>
      <c r="C221" s="13">
        <v>6.9033530571990988E-3</v>
      </c>
    </row>
    <row r="222" spans="1:3" ht="13" x14ac:dyDescent="0.3">
      <c r="A222" s="3">
        <v>45789</v>
      </c>
      <c r="B222" s="13">
        <v>6.1798331445051501E-3</v>
      </c>
      <c r="C222" s="13">
        <v>3.5259549461312524E-2</v>
      </c>
    </row>
    <row r="223" spans="1:3" ht="13" x14ac:dyDescent="0.3">
      <c r="A223" s="3">
        <v>45790</v>
      </c>
      <c r="B223" s="13">
        <v>3.0709386835910672E-4</v>
      </c>
      <c r="C223" s="13">
        <v>1.1352885525070982E-2</v>
      </c>
    </row>
    <row r="224" spans="1:3" ht="13" x14ac:dyDescent="0.3">
      <c r="A224" s="3">
        <v>45791</v>
      </c>
      <c r="B224" s="13">
        <v>1.4019647973802748E-2</v>
      </c>
      <c r="C224" s="13">
        <v>-5.6127221702526519E-3</v>
      </c>
    </row>
    <row r="225" spans="1:3" ht="13" x14ac:dyDescent="0.3">
      <c r="A225" s="3">
        <v>45792</v>
      </c>
      <c r="B225" s="13">
        <v>4.1376526390148943E-3</v>
      </c>
      <c r="C225" s="13">
        <v>-1.0348071495766645E-2</v>
      </c>
    </row>
    <row r="226" spans="1:3" ht="13" x14ac:dyDescent="0.3">
      <c r="A226" s="3">
        <v>45793</v>
      </c>
      <c r="B226" s="13">
        <v>3.0150753768845367E-4</v>
      </c>
      <c r="C226" s="13">
        <v>-1.5209125475285253E-2</v>
      </c>
    </row>
    <row r="227" spans="1:3" ht="13" x14ac:dyDescent="0.3">
      <c r="A227" s="3">
        <v>45796</v>
      </c>
      <c r="B227" s="13">
        <v>-2.3209082688636581E-2</v>
      </c>
      <c r="C227" s="13">
        <v>-2.5096525096525043E-2</v>
      </c>
    </row>
    <row r="228" spans="1:3" ht="13" x14ac:dyDescent="0.3">
      <c r="A228" s="3">
        <v>45797</v>
      </c>
      <c r="B228" s="13">
        <v>1.275457724748E-2</v>
      </c>
      <c r="C228" s="13">
        <v>0</v>
      </c>
    </row>
    <row r="229" spans="1:3" ht="13" x14ac:dyDescent="0.3">
      <c r="A229" s="3">
        <v>45798</v>
      </c>
      <c r="B229" s="13">
        <v>5.6875888685759867E-3</v>
      </c>
      <c r="C229" s="13">
        <v>-5.9405940594058843E-3</v>
      </c>
    </row>
    <row r="230" spans="1:3" ht="13" x14ac:dyDescent="0.3">
      <c r="A230" s="3">
        <v>45799</v>
      </c>
      <c r="B230" s="13">
        <v>-5.4534437487374771E-3</v>
      </c>
      <c r="C230" s="13">
        <v>-1.49402390438247E-2</v>
      </c>
    </row>
    <row r="231" spans="1:3" ht="13" x14ac:dyDescent="0.3">
      <c r="A231" s="3">
        <v>45800</v>
      </c>
      <c r="B231" s="13">
        <v>-3.4930950446791342E-2</v>
      </c>
      <c r="C231" s="13">
        <v>-2.9828109201213374E-2</v>
      </c>
    </row>
    <row r="232" spans="1:3" ht="13" x14ac:dyDescent="0.3">
      <c r="A232" s="3">
        <v>45803</v>
      </c>
      <c r="B232" s="13">
        <v>1.7150673400673427E-2</v>
      </c>
      <c r="C232" s="13">
        <v>7.8165711307972893E-3</v>
      </c>
    </row>
    <row r="233" spans="1:3" ht="13" x14ac:dyDescent="0.3">
      <c r="A233" s="3">
        <v>45804</v>
      </c>
      <c r="B233" s="13">
        <v>2.3792283024722961E-3</v>
      </c>
      <c r="C233" s="13">
        <v>5.170630816959669E-3</v>
      </c>
    </row>
    <row r="234" spans="1:3" ht="13" x14ac:dyDescent="0.3">
      <c r="A234" s="3">
        <v>45805</v>
      </c>
      <c r="B234" s="13">
        <v>-4.1279669762637355E-4</v>
      </c>
      <c r="C234" s="13">
        <v>1.6975308641975221E-2</v>
      </c>
    </row>
    <row r="235" spans="1:3" ht="13" x14ac:dyDescent="0.3">
      <c r="A235" s="3">
        <v>45806</v>
      </c>
      <c r="B235" s="13">
        <v>1.6518686764402245E-3</v>
      </c>
      <c r="C235" s="13">
        <v>-1.3657056145675209E-2</v>
      </c>
    </row>
    <row r="236" spans="1:3" ht="13" x14ac:dyDescent="0.3">
      <c r="A236" s="3">
        <v>45807</v>
      </c>
      <c r="B236" s="13">
        <v>1.2162440733869339E-2</v>
      </c>
      <c r="C236" s="13">
        <v>0</v>
      </c>
    </row>
    <row r="237" spans="1:3" ht="13" x14ac:dyDescent="0.3">
      <c r="A237" s="3">
        <v>45810</v>
      </c>
      <c r="B237" s="13">
        <v>-1.832993890020436E-3</v>
      </c>
      <c r="C237" s="13">
        <v>-2.9230769230769171E-2</v>
      </c>
    </row>
    <row r="238" spans="1:3" ht="13" x14ac:dyDescent="0.3">
      <c r="A238" s="3">
        <v>45811</v>
      </c>
      <c r="B238" s="13">
        <v>-1.9383799224648162E-3</v>
      </c>
      <c r="C238" s="13">
        <v>5.282620179608786E-4</v>
      </c>
    </row>
    <row r="239" spans="1:3" ht="13" x14ac:dyDescent="0.3">
      <c r="A239" s="3">
        <v>45812</v>
      </c>
      <c r="B239" s="13">
        <v>-4.7020341408565243E-3</v>
      </c>
      <c r="C239" s="13">
        <v>7.9197465681098197E-3</v>
      </c>
    </row>
    <row r="240" spans="1:3" ht="13" x14ac:dyDescent="0.3">
      <c r="A240" s="3">
        <v>45813</v>
      </c>
      <c r="B240" s="13">
        <v>1.6329464927595839E-2</v>
      </c>
      <c r="C240" s="13">
        <v>-7.3336825563122352E-3</v>
      </c>
    </row>
    <row r="241" spans="1:3" ht="13" x14ac:dyDescent="0.3">
      <c r="A241" s="3">
        <v>45814</v>
      </c>
      <c r="B241" s="13">
        <v>1.4551333872271458E-2</v>
      </c>
      <c r="C241" s="13">
        <v>-1.6358839050131895E-2</v>
      </c>
    </row>
    <row r="242" spans="1:3" ht="13" x14ac:dyDescent="0.3">
      <c r="A242" s="3">
        <v>45817</v>
      </c>
      <c r="B242" s="13">
        <v>-1.7928286852588553E-3</v>
      </c>
      <c r="C242" s="13">
        <v>1.6094420600857454E-3</v>
      </c>
    </row>
    <row r="243" spans="1:3" ht="13" x14ac:dyDescent="0.3">
      <c r="A243" s="3">
        <v>45818</v>
      </c>
      <c r="B243" s="13">
        <v>-2.6042706046697367E-2</v>
      </c>
      <c r="C243" s="13">
        <v>4.8205677557579315E-3</v>
      </c>
    </row>
    <row r="244" spans="1:3" ht="13" x14ac:dyDescent="0.3">
      <c r="A244" s="3">
        <v>45819</v>
      </c>
      <c r="B244" s="13">
        <v>1.8440733531401171E-3</v>
      </c>
      <c r="C244" s="13">
        <v>-6.9296375266523613E-3</v>
      </c>
    </row>
    <row r="245" spans="1:3" ht="13" x14ac:dyDescent="0.3">
      <c r="A245" s="3">
        <v>45820</v>
      </c>
      <c r="B245" s="13">
        <v>-6.0333367419980856E-3</v>
      </c>
      <c r="C245" s="13">
        <v>-3.220611916264212E-3</v>
      </c>
    </row>
    <row r="246" spans="1:3" ht="13" x14ac:dyDescent="0.3">
      <c r="A246" s="3">
        <v>45821</v>
      </c>
      <c r="B246" s="13">
        <v>-8.1275720164609693E-3</v>
      </c>
      <c r="C246" s="13">
        <v>-2.1540118470651591E-2</v>
      </c>
    </row>
    <row r="247" spans="1:3" ht="13" x14ac:dyDescent="0.3">
      <c r="A247" s="3">
        <v>45824</v>
      </c>
      <c r="B247" s="13">
        <v>2.3545275386370742E-2</v>
      </c>
      <c r="C247" s="13">
        <v>-1.1007154650522215E-3</v>
      </c>
    </row>
    <row r="248" spans="1:3" ht="13" x14ac:dyDescent="0.3">
      <c r="A248" s="3">
        <v>45825</v>
      </c>
      <c r="B248" s="13">
        <v>-2.6955816781516012E-2</v>
      </c>
      <c r="C248" s="13">
        <v>-1.4325068870523384E-2</v>
      </c>
    </row>
    <row r="249" spans="1:3" ht="13" x14ac:dyDescent="0.3">
      <c r="A249" s="3">
        <v>45826</v>
      </c>
      <c r="B249" s="13">
        <v>4.3740887315142484E-3</v>
      </c>
      <c r="C249" s="13">
        <v>4.4717719396309835E-3</v>
      </c>
    </row>
    <row r="250" spans="1:3" ht="13" x14ac:dyDescent="0.3">
      <c r="A250" s="3">
        <v>45827</v>
      </c>
      <c r="B250" s="13">
        <v>-1.4931563666528425E-2</v>
      </c>
      <c r="C250" s="13">
        <v>-1.3912075681691709E-2</v>
      </c>
    </row>
    <row r="251" spans="1:3" ht="13" x14ac:dyDescent="0.3">
      <c r="A251" s="3">
        <v>45828</v>
      </c>
      <c r="B251" s="13">
        <v>1.3052631578947427E-2</v>
      </c>
      <c r="C251" s="13">
        <v>7.9006772009029679E-3</v>
      </c>
    </row>
    <row r="252" spans="1:3" ht="13" x14ac:dyDescent="0.3">
      <c r="A252" s="3">
        <v>45831</v>
      </c>
      <c r="B252" s="13">
        <v>-1.1949293433083978E-2</v>
      </c>
      <c r="C252" s="13">
        <v>-3.3594624860022078E-3</v>
      </c>
    </row>
    <row r="253" spans="1:3" ht="13" x14ac:dyDescent="0.3">
      <c r="A253" s="3">
        <v>45832</v>
      </c>
      <c r="B253" s="13">
        <v>2.3556630560521631E-2</v>
      </c>
      <c r="C253" s="13">
        <v>3.5393258426966355E-2</v>
      </c>
    </row>
    <row r="254" spans="1:3" ht="13" x14ac:dyDescent="0.3">
      <c r="A254" s="3">
        <v>45833</v>
      </c>
      <c r="B254" s="13">
        <v>-7.089283879585003E-3</v>
      </c>
      <c r="C254" s="13">
        <v>-1.0851871947911939E-3</v>
      </c>
    </row>
    <row r="255" spans="1:3" ht="13" x14ac:dyDescent="0.3">
      <c r="A255" s="3">
        <v>45834</v>
      </c>
      <c r="B255" s="13">
        <v>-4.449503311258202E-3</v>
      </c>
      <c r="C255" s="13">
        <v>-1.8468223791417739E-2</v>
      </c>
    </row>
    <row r="256" spans="1:3" ht="13" x14ac:dyDescent="0.3">
      <c r="A256" s="3">
        <v>45835</v>
      </c>
      <c r="B256" s="13">
        <v>1.4031805425631408E-2</v>
      </c>
      <c r="C256" s="13">
        <v>8.3010514665190927E-3</v>
      </c>
    </row>
    <row r="257" spans="1:3" ht="13" x14ac:dyDescent="0.3">
      <c r="A257" s="3">
        <v>45838</v>
      </c>
      <c r="B257" s="13">
        <v>2.7675276752766754E-3</v>
      </c>
      <c r="C257" s="13">
        <v>1.0976948408342482E-2</v>
      </c>
    </row>
    <row r="258" spans="1:3" ht="13" x14ac:dyDescent="0.3">
      <c r="A258" s="3">
        <v>45839</v>
      </c>
      <c r="B258" s="13">
        <v>-9.5062864152100565E-3</v>
      </c>
      <c r="C258" s="13">
        <v>-1.2486427795873958E-2</v>
      </c>
    </row>
    <row r="259" spans="1:3" ht="13" x14ac:dyDescent="0.3">
      <c r="A259" s="3">
        <v>45840</v>
      </c>
      <c r="B259" s="13">
        <v>8.8751289989680397E-3</v>
      </c>
      <c r="C259" s="13">
        <v>3.4084661902143973E-2</v>
      </c>
    </row>
    <row r="260" spans="1:3" ht="13" x14ac:dyDescent="0.3">
      <c r="A260" s="3">
        <v>45841</v>
      </c>
      <c r="B260" s="13">
        <v>6.239770867430436E-3</v>
      </c>
      <c r="C260" s="13">
        <v>2.6581605528973951E-3</v>
      </c>
    </row>
    <row r="261" spans="1:3" ht="13" x14ac:dyDescent="0.3">
      <c r="A261" s="3">
        <v>45842</v>
      </c>
      <c r="B261" s="13">
        <v>-1.026735793432948E-2</v>
      </c>
      <c r="C261" s="13">
        <v>-1.2725344644750825E-2</v>
      </c>
    </row>
    <row r="262" spans="1:3" ht="13" x14ac:dyDescent="0.3">
      <c r="A262" s="3">
        <v>45845</v>
      </c>
      <c r="B262" s="13">
        <v>1.4482333607230896E-2</v>
      </c>
      <c r="C262" s="13">
        <v>-3.7593984962405406E-3</v>
      </c>
    </row>
    <row r="263" spans="1:3" ht="13" x14ac:dyDescent="0.3">
      <c r="A263" s="3">
        <v>45846</v>
      </c>
      <c r="B263" s="13">
        <v>-1.0124531740419379E-4</v>
      </c>
      <c r="C263" s="13">
        <v>7.0080862533693335E-3</v>
      </c>
    </row>
    <row r="264" spans="1:3" ht="13" x14ac:dyDescent="0.3">
      <c r="A264" s="3">
        <v>45847</v>
      </c>
      <c r="B264" s="13">
        <v>2.6326447954637486E-2</v>
      </c>
      <c r="C264" s="13">
        <v>1.7665952890792199E-2</v>
      </c>
    </row>
    <row r="265" spans="1:3" ht="13" x14ac:dyDescent="0.3">
      <c r="A265" s="3">
        <v>45848</v>
      </c>
      <c r="B265" s="13">
        <v>-1.5686661404893342E-2</v>
      </c>
      <c r="C265" s="13">
        <v>2.3145712782745954E-2</v>
      </c>
    </row>
    <row r="266" spans="1:3" ht="13" x14ac:dyDescent="0.3">
      <c r="A266" s="3">
        <v>45849</v>
      </c>
      <c r="B266" s="13">
        <v>-1.3731582640072211E-2</v>
      </c>
      <c r="C266" s="13">
        <v>-2.5706940874035988E-3</v>
      </c>
    </row>
    <row r="267" spans="1:3" ht="13" x14ac:dyDescent="0.3">
      <c r="A267" s="3">
        <v>45852</v>
      </c>
      <c r="B267" s="13">
        <v>2.0325203252032089E-3</v>
      </c>
      <c r="C267" s="13">
        <v>-1.1340206185566951E-2</v>
      </c>
    </row>
    <row r="268" spans="1:3" ht="13" x14ac:dyDescent="0.3">
      <c r="A268" s="3">
        <v>45853</v>
      </c>
      <c r="B268" s="13">
        <v>-1.0953346855983648E-2</v>
      </c>
      <c r="C268" s="13">
        <v>-2.0855057351408012E-3</v>
      </c>
    </row>
    <row r="269" spans="1:3" ht="13" x14ac:dyDescent="0.3">
      <c r="A269" s="3">
        <v>45854</v>
      </c>
      <c r="B269" s="13">
        <v>1.8457752255946374E-3</v>
      </c>
      <c r="C269" s="13">
        <v>-3.0303030303030363E-2</v>
      </c>
    </row>
    <row r="270" spans="1:3" ht="13" x14ac:dyDescent="0.3">
      <c r="A270" s="3">
        <v>45855</v>
      </c>
      <c r="B270" s="13">
        <v>8.2906857727739307E-3</v>
      </c>
      <c r="C270" s="13">
        <v>4.3103448275862684E-3</v>
      </c>
    </row>
    <row r="271" spans="1:3" ht="13" x14ac:dyDescent="0.3">
      <c r="A271" s="3">
        <v>45856</v>
      </c>
      <c r="B271" s="13">
        <v>1.1166379047811625E-3</v>
      </c>
      <c r="C271" s="13">
        <v>-6.4377682403434387E-3</v>
      </c>
    </row>
    <row r="272" spans="1:3" ht="13" x14ac:dyDescent="0.3">
      <c r="A272" s="3">
        <v>45859</v>
      </c>
      <c r="B272" s="13">
        <v>-1.6223889677550206E-3</v>
      </c>
      <c r="C272" s="13">
        <v>2.1598272138229251E-3</v>
      </c>
    </row>
    <row r="273" spans="1:3" ht="13" x14ac:dyDescent="0.3">
      <c r="A273" s="3">
        <v>45860</v>
      </c>
      <c r="B273" s="13">
        <v>-2.0312817387778469E-4</v>
      </c>
      <c r="C273" s="13">
        <v>1.6163793103448889E-3</v>
      </c>
    </row>
    <row r="274" spans="1:3" ht="13" x14ac:dyDescent="0.3">
      <c r="A274" s="3">
        <v>45861</v>
      </c>
      <c r="B274" s="13">
        <v>1.9504266558309648E-2</v>
      </c>
      <c r="C274" s="13">
        <v>5.4330285099515839E-2</v>
      </c>
    </row>
    <row r="275" spans="1:3" ht="13" x14ac:dyDescent="0.3">
      <c r="A275" s="3">
        <v>45862</v>
      </c>
      <c r="B275" s="13">
        <v>9.565563969709057E-3</v>
      </c>
      <c r="C275" s="13">
        <v>5.1020408163262405E-4</v>
      </c>
    </row>
    <row r="276" spans="1:3" ht="13" x14ac:dyDescent="0.3">
      <c r="A276" s="3">
        <v>45863</v>
      </c>
      <c r="B276" s="13">
        <v>-1.3817607579944084E-3</v>
      </c>
      <c r="C276" s="13">
        <v>4.6404895461499208E-2</v>
      </c>
    </row>
    <row r="277" spans="1:3" ht="13" x14ac:dyDescent="0.3">
      <c r="A277" s="3">
        <v>45866</v>
      </c>
      <c r="B277" s="13">
        <v>5.139355603874244E-3</v>
      </c>
      <c r="C277" s="13">
        <v>-3.0701754385964831E-2</v>
      </c>
    </row>
    <row r="278" spans="1:3" ht="13" x14ac:dyDescent="0.3">
      <c r="A278" s="3">
        <v>45867</v>
      </c>
      <c r="B278" s="13">
        <v>2.2222222222222306E-2</v>
      </c>
      <c r="C278" s="13">
        <v>-2.2121669180492739E-2</v>
      </c>
    </row>
    <row r="279" spans="1:3" ht="13" x14ac:dyDescent="0.3">
      <c r="A279" s="3">
        <v>45868</v>
      </c>
      <c r="B279" s="13">
        <v>4.3863024240092294E-2</v>
      </c>
      <c r="C279" s="13">
        <v>-2.313624678663239E-2</v>
      </c>
    </row>
    <row r="280" spans="1:3" ht="13" x14ac:dyDescent="0.3">
      <c r="A280" s="3">
        <v>45869</v>
      </c>
      <c r="B280" s="13">
        <v>-2.4143015112421715E-2</v>
      </c>
      <c r="C280" s="13">
        <v>0</v>
      </c>
    </row>
    <row r="281" spans="1:3" ht="13" x14ac:dyDescent="0.3">
      <c r="A281" s="3">
        <v>45870</v>
      </c>
      <c r="B281" s="13">
        <v>-5.5712936732766748E-2</v>
      </c>
      <c r="C281" s="13">
        <v>-3.8947368421052661E-2</v>
      </c>
    </row>
    <row r="282" spans="1:3" ht="13" x14ac:dyDescent="0.3">
      <c r="A282" s="3">
        <v>45873</v>
      </c>
      <c r="B282" s="13">
        <v>3.2399999999999984E-2</v>
      </c>
      <c r="C282" s="13">
        <v>6.5717415115006412E-3</v>
      </c>
    </row>
    <row r="283" spans="1:3" ht="13" x14ac:dyDescent="0.3">
      <c r="A283" s="3">
        <v>45874</v>
      </c>
      <c r="B283" s="13">
        <v>-5.8117008911275185E-3</v>
      </c>
      <c r="C283" s="13">
        <v>7.0729053318823879E-3</v>
      </c>
    </row>
    <row r="284" spans="1:3" ht="13" x14ac:dyDescent="0.3">
      <c r="A284" s="3">
        <v>45875</v>
      </c>
      <c r="B284" s="13">
        <v>7.9890880748247021E-3</v>
      </c>
      <c r="C284" s="13">
        <v>1.7828200972447389E-2</v>
      </c>
    </row>
    <row r="285" spans="1:3" ht="13" x14ac:dyDescent="0.3">
      <c r="A285" s="3">
        <v>45876</v>
      </c>
      <c r="B285" s="13">
        <v>1.6431471099941999E-2</v>
      </c>
      <c r="C285" s="13">
        <v>2.0700636942675189E-2</v>
      </c>
    </row>
    <row r="286" spans="1:3" ht="13" x14ac:dyDescent="0.3">
      <c r="A286" s="3">
        <v>45877</v>
      </c>
      <c r="B286" s="13">
        <v>1.4834537847090204E-2</v>
      </c>
      <c r="C286" s="13">
        <v>8.8403536141445065E-3</v>
      </c>
    </row>
    <row r="287" spans="1:3" ht="13" x14ac:dyDescent="0.3">
      <c r="A287" s="3">
        <v>45880</v>
      </c>
      <c r="B287" s="13">
        <v>-2.061469265367339E-3</v>
      </c>
      <c r="C287" s="13">
        <v>2.1134020618556671E-2</v>
      </c>
    </row>
    <row r="288" spans="1:3" ht="13" x14ac:dyDescent="0.3">
      <c r="A288" s="3">
        <v>45881</v>
      </c>
      <c r="B288" s="13">
        <v>3.3802816901408062E-3</v>
      </c>
      <c r="C288" s="13">
        <v>9.5911155981827645E-3</v>
      </c>
    </row>
    <row r="289" spans="1:3" ht="13" x14ac:dyDescent="0.3">
      <c r="A289" s="3">
        <v>45882</v>
      </c>
      <c r="B289" s="13">
        <v>1.6282987085906746E-2</v>
      </c>
      <c r="C289" s="13">
        <v>0.01</v>
      </c>
    </row>
    <row r="290" spans="1:3" ht="13" x14ac:dyDescent="0.3">
      <c r="A290" s="3">
        <v>45883</v>
      </c>
      <c r="B290" s="13">
        <v>1.4548802946593118E-2</v>
      </c>
      <c r="C290" s="13">
        <v>-5.9405940594058843E-3</v>
      </c>
    </row>
    <row r="291" spans="1:3" ht="13" x14ac:dyDescent="0.3">
      <c r="A291" s="3">
        <v>45884</v>
      </c>
      <c r="B291" s="13">
        <v>0</v>
      </c>
      <c r="C291" s="13">
        <v>1.49402390438247E-2</v>
      </c>
    </row>
    <row r="292" spans="1:3" ht="13" x14ac:dyDescent="0.3">
      <c r="A292" s="3">
        <v>45887</v>
      </c>
      <c r="B292" s="13">
        <v>-3.6304229442730915E-3</v>
      </c>
      <c r="C292" s="13">
        <v>-1.2757605495584017E-2</v>
      </c>
    </row>
    <row r="293" spans="1:3" ht="13" x14ac:dyDescent="0.3">
      <c r="A293" s="3">
        <v>45888</v>
      </c>
      <c r="B293" s="13">
        <v>2.1133175441792777E-2</v>
      </c>
      <c r="C293" s="13">
        <v>1.9880715705765408E-2</v>
      </c>
    </row>
    <row r="294" spans="1:3" ht="13" x14ac:dyDescent="0.3">
      <c r="A294" s="3">
        <v>45889</v>
      </c>
      <c r="B294" s="13">
        <v>-5.7091882247992908E-3</v>
      </c>
      <c r="C294" s="13">
        <v>1.4619883040935673E-2</v>
      </c>
    </row>
    <row r="295" spans="1:3" ht="13" x14ac:dyDescent="0.3">
      <c r="A295" s="3">
        <v>45890</v>
      </c>
      <c r="B295" s="13">
        <v>6.4597164902206322E-3</v>
      </c>
      <c r="C295" s="13">
        <v>-7.6849183477425281E-3</v>
      </c>
    </row>
    <row r="296" spans="1:3" ht="13" x14ac:dyDescent="0.3">
      <c r="A296" s="3">
        <v>45891</v>
      </c>
      <c r="B296" s="13">
        <v>5.8834016758781181E-3</v>
      </c>
      <c r="C296" s="13">
        <v>1.3552758954501507E-2</v>
      </c>
    </row>
    <row r="297" spans="1:3" ht="13" x14ac:dyDescent="0.3">
      <c r="A297" s="3">
        <v>45894</v>
      </c>
      <c r="B297" s="13">
        <v>-1.2406947890819852E-3</v>
      </c>
      <c r="C297" s="13">
        <v>-5.730659025788047E-3</v>
      </c>
    </row>
    <row r="298" spans="1:3" ht="13" x14ac:dyDescent="0.3">
      <c r="A298" s="3">
        <v>45895</v>
      </c>
      <c r="B298" s="13">
        <v>-1.8988464951197909E-2</v>
      </c>
      <c r="C298" s="13">
        <v>3.8424591738713326E-3</v>
      </c>
    </row>
    <row r="299" spans="1:3" ht="13" x14ac:dyDescent="0.3">
      <c r="A299" s="3">
        <v>45896</v>
      </c>
      <c r="B299" s="13">
        <v>-2.5325615050651173E-2</v>
      </c>
      <c r="C299" s="13">
        <v>-7.6555023923444701E-3</v>
      </c>
    </row>
    <row r="300" spans="1:3" ht="13" x14ac:dyDescent="0.3">
      <c r="A300" s="3">
        <v>45897</v>
      </c>
      <c r="B300" s="13">
        <v>3.8975501113585574E-3</v>
      </c>
      <c r="C300" s="13">
        <v>-4.8216007714561235E-3</v>
      </c>
    </row>
    <row r="301" spans="1:3" ht="13" x14ac:dyDescent="0.3">
      <c r="A301" s="3">
        <v>45898</v>
      </c>
      <c r="B301" s="13">
        <v>-6.2858199297466831E-3</v>
      </c>
      <c r="C301" s="13">
        <v>-5.8139534883721753E-3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EC15-773E-4A47-9B79-EB644AC25E67}">
  <sheetPr codeName="Foglio13"/>
  <dimension ref="A1:N301"/>
  <sheetViews>
    <sheetView topLeftCell="C1" zoomScale="170" zoomScaleNormal="170" workbookViewId="0">
      <selection activeCell="F9" sqref="F9"/>
    </sheetView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12.26953125" customWidth="1"/>
    <col min="5" max="5" width="22.54296875" bestFit="1" customWidth="1"/>
    <col min="6" max="6" width="16.36328125" bestFit="1" customWidth="1"/>
    <col min="7" max="8" width="13.453125" bestFit="1" customWidth="1"/>
    <col min="9" max="9" width="4.26953125" customWidth="1"/>
    <col min="10" max="10" width="9.90625" bestFit="1" customWidth="1"/>
    <col min="11" max="11" width="10.26953125" bestFit="1" customWidth="1"/>
    <col min="13" max="13" width="34.90625" bestFit="1" customWidth="1"/>
    <col min="14" max="14" width="12.7265625" bestFit="1" customWidth="1"/>
  </cols>
  <sheetData>
    <row r="1" spans="1:14" ht="13" x14ac:dyDescent="0.3">
      <c r="A1" s="2" t="s">
        <v>0</v>
      </c>
      <c r="B1" s="2" t="s">
        <v>384</v>
      </c>
      <c r="C1" s="2" t="s">
        <v>388</v>
      </c>
      <c r="D1" s="2" t="s">
        <v>396</v>
      </c>
      <c r="E1" s="27" t="s">
        <v>17</v>
      </c>
      <c r="F1" s="32">
        <f>'Capital Allocation'!C11</f>
        <v>43412.157106222963</v>
      </c>
      <c r="J1" s="2" t="s">
        <v>0</v>
      </c>
      <c r="K1" s="115" t="s">
        <v>473</v>
      </c>
    </row>
    <row r="2" spans="1:14" ht="13" x14ac:dyDescent="0.3">
      <c r="A2" s="3">
        <v>45481</v>
      </c>
      <c r="B2" s="13">
        <v>4.648542048175725E-3</v>
      </c>
      <c r="C2" s="13">
        <v>1.7730496453900962E-3</v>
      </c>
      <c r="D2" s="13">
        <v>8.1751420257725055E-3</v>
      </c>
      <c r="E2" s="28" t="s">
        <v>23</v>
      </c>
      <c r="F2" s="30">
        <v>0.99</v>
      </c>
      <c r="G2" s="187" t="s">
        <v>472</v>
      </c>
      <c r="I2" s="113"/>
      <c r="J2" s="3">
        <v>45481</v>
      </c>
      <c r="K2" s="189"/>
    </row>
    <row r="3" spans="1:14" ht="13" x14ac:dyDescent="0.3">
      <c r="A3" s="3">
        <v>45482</v>
      </c>
      <c r="B3" s="13">
        <v>-3.6455412226584129E-3</v>
      </c>
      <c r="C3" s="13">
        <v>-1.7699115044247787E-2</v>
      </c>
      <c r="D3" s="13">
        <v>-1.1407366684991779E-2</v>
      </c>
      <c r="E3" s="29" t="s">
        <v>391</v>
      </c>
      <c r="F3" s="37">
        <v>300000</v>
      </c>
      <c r="G3" s="188">
        <f>F3/SUM($F$3:$F$5)</f>
        <v>0.49019607843137253</v>
      </c>
      <c r="I3" s="60"/>
      <c r="J3" s="3">
        <v>45482</v>
      </c>
      <c r="K3" s="189"/>
    </row>
    <row r="4" spans="1:14" ht="13" x14ac:dyDescent="0.3">
      <c r="A4" s="3">
        <v>45483</v>
      </c>
      <c r="B4" s="13">
        <v>6.0512243174782087E-3</v>
      </c>
      <c r="C4" s="13">
        <v>2.1621621621621671E-2</v>
      </c>
      <c r="D4" s="13">
        <v>1.2790212706798349E-2</v>
      </c>
      <c r="E4" s="29" t="s">
        <v>390</v>
      </c>
      <c r="F4" s="37">
        <v>162000</v>
      </c>
      <c r="G4" s="188">
        <f>F4/SUM($F$3:$F$5)</f>
        <v>0.26470588235294118</v>
      </c>
      <c r="I4" s="60"/>
      <c r="J4" s="3">
        <v>45483</v>
      </c>
      <c r="K4" s="189"/>
    </row>
    <row r="5" spans="1:14" ht="13" x14ac:dyDescent="0.3">
      <c r="A5" s="3">
        <v>45484</v>
      </c>
      <c r="B5" s="13">
        <v>4.6160302140159969E-3</v>
      </c>
      <c r="C5" s="13">
        <v>2.6455026455026202E-3</v>
      </c>
      <c r="D5" s="13">
        <v>-8.0988332189430561E-3</v>
      </c>
      <c r="E5" s="29" t="s">
        <v>397</v>
      </c>
      <c r="F5" s="37">
        <v>150000</v>
      </c>
      <c r="G5" s="188">
        <f>F5/SUM($F$3:$F$5)</f>
        <v>0.24509803921568626</v>
      </c>
      <c r="I5" s="60"/>
      <c r="J5" s="3">
        <v>45484</v>
      </c>
      <c r="K5" s="190"/>
    </row>
    <row r="6" spans="1:14" ht="13" x14ac:dyDescent="0.3">
      <c r="A6" s="3">
        <v>45485</v>
      </c>
      <c r="B6" s="13">
        <v>7.9365079365078667E-3</v>
      </c>
      <c r="C6" s="13">
        <v>2.638522427440608E-3</v>
      </c>
      <c r="D6" s="13">
        <v>1.5637973982839806E-2</v>
      </c>
      <c r="E6" s="40" t="s">
        <v>392</v>
      </c>
      <c r="F6" s="38">
        <f>STDEV(B2:B301)</f>
        <v>1.6032146936746063E-2</v>
      </c>
      <c r="J6" s="3">
        <v>45485</v>
      </c>
      <c r="K6" s="189"/>
    </row>
    <row r="7" spans="1:14" ht="13" x14ac:dyDescent="0.3">
      <c r="A7" s="3">
        <v>45488</v>
      </c>
      <c r="B7" s="13">
        <v>-3.1772344246442448E-3</v>
      </c>
      <c r="C7" s="13">
        <v>9.6491228070174941E-3</v>
      </c>
      <c r="D7" s="13">
        <v>-1.2672026161602394E-2</v>
      </c>
      <c r="E7" s="40" t="s">
        <v>393</v>
      </c>
      <c r="F7" s="38">
        <f>STDEV(C2:C301)</f>
        <v>1.9063947500662551E-2</v>
      </c>
      <c r="J7" s="3">
        <v>45488</v>
      </c>
      <c r="K7" s="189"/>
    </row>
    <row r="8" spans="1:14" ht="13" x14ac:dyDescent="0.3">
      <c r="A8" s="3">
        <v>45489</v>
      </c>
      <c r="B8" s="13">
        <v>4.1574279379157772E-3</v>
      </c>
      <c r="C8" s="13">
        <v>-1.3032145960034753E-2</v>
      </c>
      <c r="D8" s="13">
        <v>-2.8153463980127053E-2</v>
      </c>
      <c r="E8" s="40" t="s">
        <v>398</v>
      </c>
      <c r="F8" s="38">
        <f>STDEV(D2:D301)</f>
        <v>1.8463292801367732E-2</v>
      </c>
      <c r="J8" s="3">
        <v>45489</v>
      </c>
      <c r="K8" s="189"/>
    </row>
    <row r="9" spans="1:14" ht="13" x14ac:dyDescent="0.3">
      <c r="A9" s="3">
        <v>45490</v>
      </c>
      <c r="B9" s="13">
        <v>6.9003588186585451E-3</v>
      </c>
      <c r="C9" s="13">
        <v>-6.1619718309858153E-3</v>
      </c>
      <c r="D9" s="13">
        <v>1.6188582788980388E-2</v>
      </c>
      <c r="E9" t="s">
        <v>29</v>
      </c>
      <c r="F9" s="39">
        <f>NORMSINV(F2)</f>
        <v>2.3263478740408408</v>
      </c>
      <c r="J9" s="3">
        <v>45490</v>
      </c>
      <c r="K9" s="189"/>
      <c r="M9" s="113"/>
    </row>
    <row r="10" spans="1:14" ht="13" x14ac:dyDescent="0.3">
      <c r="A10" s="3">
        <v>45491</v>
      </c>
      <c r="B10" s="13">
        <v>5.3453947368420638E-3</v>
      </c>
      <c r="C10" s="13">
        <v>1.151461470327721E-2</v>
      </c>
      <c r="D10" s="13">
        <v>-4.9748462828395734E-2</v>
      </c>
      <c r="E10" s="46" t="s">
        <v>394</v>
      </c>
      <c r="F10" s="214">
        <f>F3*F9*F6</f>
        <v>11188.905282782875</v>
      </c>
      <c r="G10" s="67"/>
      <c r="I10" s="67"/>
      <c r="J10" s="3">
        <v>45491</v>
      </c>
      <c r="K10" s="189"/>
      <c r="M10" s="113"/>
    </row>
    <row r="11" spans="1:14" ht="13" x14ac:dyDescent="0.3">
      <c r="A11" s="3">
        <v>45492</v>
      </c>
      <c r="B11" s="13">
        <v>-6.1349693251533648E-3</v>
      </c>
      <c r="C11" s="13">
        <v>-2.5394045534150662E-2</v>
      </c>
      <c r="D11" s="13">
        <v>-7.5000000000000231E-3</v>
      </c>
      <c r="E11" s="46" t="s">
        <v>395</v>
      </c>
      <c r="F11" s="214">
        <f>F4*F9*F7</f>
        <v>7184.598545716789</v>
      </c>
      <c r="J11" s="3">
        <v>45492</v>
      </c>
      <c r="K11" s="189"/>
    </row>
    <row r="12" spans="1:14" ht="13" x14ac:dyDescent="0.3">
      <c r="A12" s="3">
        <v>45495</v>
      </c>
      <c r="B12" s="13">
        <v>1.9204389574759902E-2</v>
      </c>
      <c r="C12" s="13">
        <v>8.9847259658580418E-3</v>
      </c>
      <c r="D12" s="13">
        <v>2.3262705586012747E-2</v>
      </c>
      <c r="E12" s="46" t="s">
        <v>399</v>
      </c>
      <c r="F12" s="214">
        <f>F5*F9*F8</f>
        <v>6442.806293438307</v>
      </c>
      <c r="J12" s="3">
        <v>45495</v>
      </c>
      <c r="K12" s="189"/>
    </row>
    <row r="13" spans="1:14" ht="13" x14ac:dyDescent="0.3">
      <c r="A13" s="3">
        <v>45496</v>
      </c>
      <c r="B13" s="13">
        <v>7.8061911170929634E-3</v>
      </c>
      <c r="C13" s="13">
        <v>-1.6028495102404249E-2</v>
      </c>
      <c r="D13" s="13">
        <v>-1.0715320011584107E-2</v>
      </c>
      <c r="E13" s="215" t="s">
        <v>31</v>
      </c>
      <c r="F13" s="218">
        <f>SQRT(F10^2+F11^2+F12^2+2*F10*F11*F17+2*F10*F12*F18+2*F11*F12*G18)</f>
        <v>18300.604084874751</v>
      </c>
      <c r="H13" s="67">
        <f>SUM(F10:F12)</f>
        <v>24816.310121937968</v>
      </c>
      <c r="J13" s="3">
        <v>45496</v>
      </c>
      <c r="K13" s="189"/>
      <c r="M13" s="58" t="s">
        <v>474</v>
      </c>
      <c r="N13" s="191">
        <f>SUM(F3:F5)*ABS(K5)</f>
        <v>0</v>
      </c>
    </row>
    <row r="14" spans="1:14" ht="13" x14ac:dyDescent="0.3">
      <c r="A14" s="3">
        <v>45497</v>
      </c>
      <c r="B14" s="13">
        <v>-5.0747863247863588E-3</v>
      </c>
      <c r="C14" s="13">
        <v>9.049773755655594E-4</v>
      </c>
      <c r="D14" s="13">
        <v>-3.3665105386416405E-3</v>
      </c>
      <c r="E14" s="215" t="s">
        <v>31</v>
      </c>
      <c r="F14" s="218" cm="1">
        <f t="array" ref="F14">SQRT(MMULT(MMULT(TRANSPOSE(F10:F12),F16:H18),F10:F12))</f>
        <v>18300.604084874747</v>
      </c>
      <c r="J14" s="3">
        <v>45497</v>
      </c>
      <c r="K14" s="189"/>
    </row>
    <row r="15" spans="1:14" ht="13" x14ac:dyDescent="0.3">
      <c r="A15" s="3">
        <v>45498</v>
      </c>
      <c r="B15" s="13">
        <v>-6.8456375838926381E-3</v>
      </c>
      <c r="C15" s="13">
        <v>4.5207956600361665E-3</v>
      </c>
      <c r="D15" s="13">
        <v>3.9359671023645147E-2</v>
      </c>
      <c r="F15" s="217" t="s">
        <v>384</v>
      </c>
      <c r="G15" s="217" t="s">
        <v>388</v>
      </c>
      <c r="H15" s="217" t="s">
        <v>396</v>
      </c>
      <c r="J15" s="3">
        <v>45498</v>
      </c>
      <c r="K15" s="189"/>
    </row>
    <row r="16" spans="1:14" ht="13" x14ac:dyDescent="0.3">
      <c r="A16" s="3">
        <v>45499</v>
      </c>
      <c r="B16" s="13">
        <v>1.3515339910798469E-3</v>
      </c>
      <c r="C16" s="13">
        <v>-4.5004500450045006E-3</v>
      </c>
      <c r="D16" s="13">
        <v>-2.8260562385188352E-4</v>
      </c>
      <c r="E16" s="115" t="s">
        <v>384</v>
      </c>
      <c r="F16" s="216">
        <v>1</v>
      </c>
      <c r="G16" s="216">
        <f>F17</f>
        <v>0.30623460683335907</v>
      </c>
      <c r="H16" s="216">
        <f>F18</f>
        <v>0.37713136546853343</v>
      </c>
      <c r="J16" s="3">
        <v>45499</v>
      </c>
      <c r="K16" s="189"/>
    </row>
    <row r="17" spans="1:11" ht="13" x14ac:dyDescent="0.3">
      <c r="A17" s="3">
        <v>45502</v>
      </c>
      <c r="B17" s="13">
        <v>-9.9878526116884657E-3</v>
      </c>
      <c r="C17" s="13">
        <v>-5.4249547920433485E-3</v>
      </c>
      <c r="D17" s="13">
        <v>9.8939929328617287E-4</v>
      </c>
      <c r="E17" s="115" t="s">
        <v>388</v>
      </c>
      <c r="F17" s="216">
        <v>0.30623460683335907</v>
      </c>
      <c r="G17" s="216">
        <v>1</v>
      </c>
      <c r="H17" s="216">
        <f>G18</f>
        <v>0.14024934732977629</v>
      </c>
      <c r="J17" s="3">
        <v>45502</v>
      </c>
      <c r="K17" s="189"/>
    </row>
    <row r="18" spans="1:11" ht="13" x14ac:dyDescent="0.3">
      <c r="A18" s="3">
        <v>45503</v>
      </c>
      <c r="B18" s="13">
        <v>3.5446489434219464E-2</v>
      </c>
      <c r="C18" s="13">
        <v>-9.0909090909085737E-4</v>
      </c>
      <c r="D18" s="13">
        <v>2.9935046597006462E-2</v>
      </c>
      <c r="E18" s="115" t="s">
        <v>396</v>
      </c>
      <c r="F18" s="216">
        <v>0.37713136546853343</v>
      </c>
      <c r="G18" s="216">
        <v>0.14024934732977629</v>
      </c>
      <c r="H18" s="216">
        <v>1</v>
      </c>
      <c r="J18" s="3">
        <v>45503</v>
      </c>
      <c r="K18" s="189"/>
    </row>
    <row r="19" spans="1:11" ht="13" x14ac:dyDescent="0.3">
      <c r="A19" s="3">
        <v>45504</v>
      </c>
      <c r="B19" s="13">
        <v>-1.2376563528637185E-2</v>
      </c>
      <c r="C19" s="13">
        <v>-8.1892629663330805E-3</v>
      </c>
      <c r="D19" s="13">
        <v>-7.1291472443103382E-3</v>
      </c>
      <c r="J19" s="3">
        <v>45504</v>
      </c>
      <c r="K19" s="189"/>
    </row>
    <row r="20" spans="1:11" ht="13" x14ac:dyDescent="0.3">
      <c r="A20" s="3">
        <v>45505</v>
      </c>
      <c r="B20" s="13">
        <v>-3.919477403012938E-2</v>
      </c>
      <c r="C20" s="13">
        <v>-2.8440366972477014E-2</v>
      </c>
      <c r="D20" s="13">
        <v>1.53272576636288E-2</v>
      </c>
      <c r="J20" s="3">
        <v>45505</v>
      </c>
      <c r="K20" s="189"/>
    </row>
    <row r="21" spans="1:11" ht="13" x14ac:dyDescent="0.3">
      <c r="A21" s="3">
        <v>45506</v>
      </c>
      <c r="B21" s="13">
        <v>-4.4123768558346002E-2</v>
      </c>
      <c r="C21" s="13">
        <v>-1.5108593012275812E-2</v>
      </c>
      <c r="D21" s="13">
        <v>-3.1959744322045347E-2</v>
      </c>
      <c r="F21" s="108"/>
      <c r="J21" s="3">
        <v>45506</v>
      </c>
      <c r="K21" s="189"/>
    </row>
    <row r="22" spans="1:11" ht="13" x14ac:dyDescent="0.3">
      <c r="A22" s="3">
        <v>45509</v>
      </c>
      <c r="B22" s="13">
        <v>-9.725649586297019E-3</v>
      </c>
      <c r="C22" s="13">
        <v>-2.7804410354745845E-2</v>
      </c>
      <c r="D22" s="13">
        <v>-3.5543692048328197E-2</v>
      </c>
      <c r="J22" s="3">
        <v>45509</v>
      </c>
      <c r="K22" s="189"/>
    </row>
    <row r="23" spans="1:11" ht="13" x14ac:dyDescent="0.3">
      <c r="A23" s="3">
        <v>45510</v>
      </c>
      <c r="B23" s="13">
        <v>-1.4365288771621205E-2</v>
      </c>
      <c r="C23" s="13">
        <v>-8.8757396449704699E-3</v>
      </c>
      <c r="D23" s="13">
        <v>-6.2636562272396432E-3</v>
      </c>
      <c r="J23" s="3">
        <v>45510</v>
      </c>
      <c r="K23" s="189"/>
    </row>
    <row r="24" spans="1:11" ht="13" x14ac:dyDescent="0.3">
      <c r="A24" s="3">
        <v>45511</v>
      </c>
      <c r="B24" s="13">
        <v>2.7662105889351567E-2</v>
      </c>
      <c r="C24" s="13">
        <v>2.5870646766169098E-2</v>
      </c>
      <c r="D24" s="13">
        <v>2.0668425681618297E-2</v>
      </c>
      <c r="J24" s="3">
        <v>45511</v>
      </c>
      <c r="K24" s="189"/>
    </row>
    <row r="25" spans="1:11" ht="13" x14ac:dyDescent="0.3">
      <c r="A25" s="3">
        <v>45512</v>
      </c>
      <c r="B25" s="13">
        <v>-3.328509406657102E-3</v>
      </c>
      <c r="C25" s="13">
        <v>-5.8195926285159487E-3</v>
      </c>
      <c r="D25" s="13">
        <v>1.5797788309636824E-3</v>
      </c>
      <c r="J25" s="3">
        <v>45512</v>
      </c>
      <c r="K25" s="189"/>
    </row>
    <row r="26" spans="1:11" ht="13" x14ac:dyDescent="0.3">
      <c r="A26" s="3">
        <v>45513</v>
      </c>
      <c r="B26" s="13">
        <v>2.4684187599826267E-3</v>
      </c>
      <c r="C26" s="13">
        <v>-7.80487804878046E-3</v>
      </c>
      <c r="D26" s="13">
        <v>-1.7206767995412179E-3</v>
      </c>
      <c r="J26" s="3">
        <v>45513</v>
      </c>
      <c r="K26" s="189"/>
    </row>
    <row r="27" spans="1:11" ht="13" x14ac:dyDescent="0.3">
      <c r="A27" s="3">
        <v>45516</v>
      </c>
      <c r="B27" s="13">
        <v>5.359212050984925E-3</v>
      </c>
      <c r="C27" s="13">
        <v>-9.8328416912487702E-3</v>
      </c>
      <c r="D27" s="13">
        <v>1.0485492674518874E-2</v>
      </c>
      <c r="J27" s="3">
        <v>45516</v>
      </c>
      <c r="K27" s="189"/>
    </row>
    <row r="28" spans="1:11" ht="13" x14ac:dyDescent="0.3">
      <c r="A28" s="3">
        <v>45517</v>
      </c>
      <c r="B28" s="13">
        <v>-1.7288575133265476E-3</v>
      </c>
      <c r="C28" s="13">
        <v>-8.4409136047667171E-3</v>
      </c>
      <c r="D28" s="13">
        <v>1.8621179815209696E-2</v>
      </c>
      <c r="J28" s="3">
        <v>45517</v>
      </c>
      <c r="K28" s="189"/>
    </row>
    <row r="29" spans="1:11" ht="13" x14ac:dyDescent="0.3">
      <c r="A29" s="3">
        <v>45518</v>
      </c>
      <c r="B29" s="13">
        <v>7.0717275220088735E-3</v>
      </c>
      <c r="C29" s="13">
        <v>-1.0015022533800702E-2</v>
      </c>
      <c r="D29" s="13">
        <v>4.1864359475299135E-3</v>
      </c>
      <c r="J29" s="3">
        <v>45518</v>
      </c>
      <c r="K29" s="189"/>
    </row>
    <row r="30" spans="1:11" ht="13" x14ac:dyDescent="0.3">
      <c r="A30" s="3">
        <v>45519</v>
      </c>
      <c r="B30" s="13">
        <v>0</v>
      </c>
      <c r="C30" s="13">
        <v>2.073849266565515E-2</v>
      </c>
      <c r="D30" s="13">
        <v>3.5158421345191787E-2</v>
      </c>
      <c r="J30" s="3">
        <v>45519</v>
      </c>
      <c r="K30" s="189"/>
    </row>
    <row r="31" spans="1:11" ht="13" x14ac:dyDescent="0.3">
      <c r="A31" s="3">
        <v>45520</v>
      </c>
      <c r="B31" s="13">
        <v>3.0954428202923503E-2</v>
      </c>
      <c r="C31" s="13">
        <v>3.9643211100098257E-3</v>
      </c>
      <c r="D31" s="13">
        <v>-8.7260034904013302E-3</v>
      </c>
      <c r="J31" s="3">
        <v>45520</v>
      </c>
      <c r="K31" s="189"/>
    </row>
    <row r="32" spans="1:11" ht="13" x14ac:dyDescent="0.3">
      <c r="A32" s="3">
        <v>45523</v>
      </c>
      <c r="B32" s="13">
        <v>4.7261606894634153E-3</v>
      </c>
      <c r="C32" s="13">
        <v>2.9615004935834157E-2</v>
      </c>
      <c r="D32" s="13">
        <v>1.3001083423618645E-2</v>
      </c>
      <c r="J32" s="3">
        <v>45523</v>
      </c>
      <c r="K32" s="189"/>
    </row>
    <row r="33" spans="1:11" ht="13" x14ac:dyDescent="0.3">
      <c r="A33" s="3">
        <v>45524</v>
      </c>
      <c r="B33" s="13">
        <v>-5.3956834532373687E-3</v>
      </c>
      <c r="C33" s="13">
        <v>-1.2464046021092974E-2</v>
      </c>
      <c r="D33" s="13">
        <v>9.3582887700530387E-4</v>
      </c>
      <c r="J33" s="3">
        <v>45524</v>
      </c>
      <c r="K33" s="189"/>
    </row>
    <row r="34" spans="1:11" ht="13" x14ac:dyDescent="0.3">
      <c r="A34" s="3">
        <v>45525</v>
      </c>
      <c r="B34" s="13">
        <v>5.9813604117401791E-3</v>
      </c>
      <c r="C34" s="13">
        <v>2.0388349514563052E-2</v>
      </c>
      <c r="D34" s="13">
        <v>-4.5412047549084822E-3</v>
      </c>
      <c r="J34" s="3">
        <v>45525</v>
      </c>
      <c r="K34" s="189"/>
    </row>
    <row r="35" spans="1:11" ht="13" x14ac:dyDescent="0.3">
      <c r="A35" s="3">
        <v>45526</v>
      </c>
      <c r="B35" s="13">
        <v>1.65929203539817E-3</v>
      </c>
      <c r="C35" s="13">
        <v>-1.2369172216936225E-2</v>
      </c>
      <c r="D35" s="13">
        <v>9.3921910640006349E-4</v>
      </c>
      <c r="J35" s="3">
        <v>45526</v>
      </c>
      <c r="K35" s="189"/>
    </row>
    <row r="36" spans="1:11" ht="13" x14ac:dyDescent="0.3">
      <c r="A36" s="3">
        <v>45527</v>
      </c>
      <c r="B36" s="13">
        <v>1.5323025952512516E-2</v>
      </c>
      <c r="C36" s="13">
        <v>1.4450867052023121E-2</v>
      </c>
      <c r="D36" s="13">
        <v>5.2278820375334717E-3</v>
      </c>
      <c r="J36" s="3">
        <v>45527</v>
      </c>
      <c r="K36" s="189"/>
    </row>
    <row r="37" spans="1:11" ht="13" x14ac:dyDescent="0.3">
      <c r="A37" s="3">
        <v>45530</v>
      </c>
      <c r="B37" s="13">
        <v>-3.9428959891231541E-3</v>
      </c>
      <c r="C37" s="13">
        <v>2.8490028490028223E-3</v>
      </c>
      <c r="D37" s="13">
        <v>-1.6002133617815132E-3</v>
      </c>
      <c r="J37" s="3">
        <v>45530</v>
      </c>
      <c r="K37" s="189"/>
    </row>
    <row r="38" spans="1:11" ht="13" x14ac:dyDescent="0.3">
      <c r="A38" s="3">
        <v>45531</v>
      </c>
      <c r="B38" s="13">
        <v>1.0101010101010201E-2</v>
      </c>
      <c r="C38" s="13">
        <v>-6.6287878787877714E-3</v>
      </c>
      <c r="D38" s="13">
        <v>5.7432883665019564E-3</v>
      </c>
      <c r="J38" s="3">
        <v>45531</v>
      </c>
      <c r="K38" s="189"/>
    </row>
    <row r="39" spans="1:11" ht="13" x14ac:dyDescent="0.3">
      <c r="A39" s="3">
        <v>45532</v>
      </c>
      <c r="B39" s="13">
        <v>4.054054054053007E-4</v>
      </c>
      <c r="C39" s="13">
        <v>-1.6205910390848455E-2</v>
      </c>
      <c r="D39" s="13">
        <v>6.1088977423637949E-3</v>
      </c>
      <c r="J39" s="3">
        <v>45532</v>
      </c>
      <c r="K39" s="189"/>
    </row>
    <row r="40" spans="1:11" ht="13" x14ac:dyDescent="0.3">
      <c r="A40" s="3">
        <v>45533</v>
      </c>
      <c r="B40" s="13">
        <v>7.2943401323788022E-3</v>
      </c>
      <c r="C40" s="13">
        <v>0</v>
      </c>
      <c r="D40" s="13">
        <v>5.0686378035902896E-2</v>
      </c>
      <c r="J40" s="3">
        <v>45533</v>
      </c>
      <c r="K40" s="189"/>
    </row>
    <row r="41" spans="1:11" ht="13" x14ac:dyDescent="0.3">
      <c r="A41" s="3">
        <v>45534</v>
      </c>
      <c r="B41" s="13">
        <v>9.6553573823253414E-3</v>
      </c>
      <c r="C41" s="13">
        <v>-1.6472868217054289E-2</v>
      </c>
      <c r="D41" s="13">
        <v>-5.02512562814015E-4</v>
      </c>
      <c r="J41" s="3">
        <v>45534</v>
      </c>
      <c r="K41" s="189"/>
    </row>
    <row r="42" spans="1:11" ht="13" x14ac:dyDescent="0.3">
      <c r="A42" s="3">
        <v>45537</v>
      </c>
      <c r="B42" s="13">
        <v>2.3907557444547475E-3</v>
      </c>
      <c r="C42" s="13">
        <v>1.3793103448275917E-2</v>
      </c>
      <c r="D42" s="13">
        <v>3.6450477626948107E-3</v>
      </c>
      <c r="J42" s="3">
        <v>45537</v>
      </c>
      <c r="K42" s="189"/>
    </row>
    <row r="43" spans="1:11" ht="13" x14ac:dyDescent="0.3">
      <c r="A43" s="3">
        <v>45538</v>
      </c>
      <c r="B43" s="13">
        <v>-1.643036968331783E-2</v>
      </c>
      <c r="C43" s="13">
        <v>0</v>
      </c>
      <c r="D43" s="13">
        <v>-4.6336881653099458E-3</v>
      </c>
      <c r="J43" s="3">
        <v>45538</v>
      </c>
      <c r="K43" s="189"/>
    </row>
    <row r="44" spans="1:11" ht="13" x14ac:dyDescent="0.3">
      <c r="A44" s="3">
        <v>45539</v>
      </c>
      <c r="B44" s="13">
        <v>6.7358210965915311E-4</v>
      </c>
      <c r="C44" s="13">
        <v>-2.2351797862002053E-2</v>
      </c>
      <c r="D44" s="13">
        <v>-6.5425264217413796E-3</v>
      </c>
      <c r="J44" s="3">
        <v>45539</v>
      </c>
      <c r="K44" s="189"/>
    </row>
    <row r="45" spans="1:11" ht="13" x14ac:dyDescent="0.3">
      <c r="A45" s="3">
        <v>45540</v>
      </c>
      <c r="B45" s="13">
        <v>9.9623047926763394E-3</v>
      </c>
      <c r="C45" s="13">
        <v>1.7892644135188981E-2</v>
      </c>
      <c r="D45" s="13">
        <v>-4.559270516717273E-3</v>
      </c>
      <c r="J45" s="3">
        <v>45540</v>
      </c>
      <c r="K45" s="189"/>
    </row>
    <row r="46" spans="1:11" ht="13" x14ac:dyDescent="0.3">
      <c r="A46" s="3">
        <v>45541</v>
      </c>
      <c r="B46" s="13">
        <v>-2.2527326046387578E-2</v>
      </c>
      <c r="C46" s="13">
        <v>-5.2246093750000083E-2</v>
      </c>
      <c r="D46" s="13">
        <v>-2.1246819338422481E-2</v>
      </c>
      <c r="J46" s="3">
        <v>45541</v>
      </c>
      <c r="K46" s="189"/>
    </row>
    <row r="47" spans="1:11" ht="13" x14ac:dyDescent="0.3">
      <c r="A47" s="3">
        <v>45544</v>
      </c>
      <c r="B47" s="13">
        <v>1.6364380199099974E-2</v>
      </c>
      <c r="C47" s="13">
        <v>2.0607934054611317E-3</v>
      </c>
      <c r="D47" s="13">
        <v>3.5096841284284592E-3</v>
      </c>
      <c r="J47" s="3">
        <v>45544</v>
      </c>
      <c r="K47" s="189"/>
    </row>
    <row r="48" spans="1:11" ht="13" x14ac:dyDescent="0.3">
      <c r="A48" s="3">
        <v>45545</v>
      </c>
      <c r="B48" s="13">
        <v>-1.0063061854286888E-2</v>
      </c>
      <c r="C48" s="13">
        <v>-4.2673521850899801E-2</v>
      </c>
      <c r="D48" s="13">
        <v>-1.0751295336787588E-2</v>
      </c>
      <c r="J48" s="3">
        <v>45545</v>
      </c>
      <c r="K48" s="189"/>
    </row>
    <row r="49" spans="1:11" ht="13" x14ac:dyDescent="0.3">
      <c r="A49" s="3">
        <v>45546</v>
      </c>
      <c r="B49" s="13">
        <v>1.7619951206288831E-3</v>
      </c>
      <c r="C49" s="13">
        <v>1.8259935553168669E-2</v>
      </c>
      <c r="D49" s="13">
        <v>-1.2832263978001817E-2</v>
      </c>
      <c r="J49" s="3">
        <v>45546</v>
      </c>
      <c r="K49" s="189"/>
    </row>
    <row r="50" spans="1:11" ht="13" x14ac:dyDescent="0.3">
      <c r="A50" s="3">
        <v>45547</v>
      </c>
      <c r="B50" s="13">
        <v>1.0418076038425105E-2</v>
      </c>
      <c r="C50" s="13">
        <v>8.9662447257384866E-3</v>
      </c>
      <c r="D50" s="13">
        <v>1.5917230401910672E-3</v>
      </c>
      <c r="J50" s="3">
        <v>45547</v>
      </c>
      <c r="K50" s="189"/>
    </row>
    <row r="51" spans="1:11" ht="13" x14ac:dyDescent="0.3">
      <c r="A51" s="3">
        <v>45548</v>
      </c>
      <c r="B51" s="13">
        <v>5.6239957150508594E-3</v>
      </c>
      <c r="C51" s="13">
        <v>3.5546262415054798E-2</v>
      </c>
      <c r="D51" s="13">
        <v>2.2513574361011069E-3</v>
      </c>
      <c r="J51" s="3">
        <v>45548</v>
      </c>
      <c r="K51" s="189"/>
    </row>
    <row r="52" spans="1:11" ht="13" x14ac:dyDescent="0.3">
      <c r="A52" s="3">
        <v>45551</v>
      </c>
      <c r="B52" s="13">
        <v>-4.2609853528628536E-3</v>
      </c>
      <c r="C52" s="13">
        <v>-1.5648662291771805E-2</v>
      </c>
      <c r="D52" s="13">
        <v>3.4355179704017827E-3</v>
      </c>
      <c r="J52" s="3">
        <v>45551</v>
      </c>
      <c r="K52" s="189"/>
    </row>
    <row r="53" spans="1:11" ht="13" x14ac:dyDescent="0.3">
      <c r="A53" s="3">
        <v>45552</v>
      </c>
      <c r="B53" s="13">
        <v>6.9537309441027673E-3</v>
      </c>
      <c r="C53" s="13">
        <v>1.4871794871794901E-2</v>
      </c>
      <c r="D53" s="13">
        <v>3.9504872267581161E-4</v>
      </c>
      <c r="J53" s="3">
        <v>45552</v>
      </c>
      <c r="K53" s="189"/>
    </row>
    <row r="54" spans="1:11" ht="13" x14ac:dyDescent="0.3">
      <c r="A54" s="3">
        <v>45553</v>
      </c>
      <c r="B54" s="13">
        <v>7.9681274900389627E-4</v>
      </c>
      <c r="C54" s="13">
        <v>-5.053057099545225E-3</v>
      </c>
      <c r="D54" s="13">
        <v>-4.7387126497302192E-3</v>
      </c>
      <c r="J54" s="3">
        <v>45553</v>
      </c>
      <c r="K54" s="189"/>
    </row>
    <row r="55" spans="1:11" ht="13" x14ac:dyDescent="0.3">
      <c r="A55" s="3">
        <v>45554</v>
      </c>
      <c r="B55" s="13">
        <v>9.023354564755906E-3</v>
      </c>
      <c r="C55" s="13">
        <v>1.6759776536312762E-2</v>
      </c>
      <c r="D55" s="13">
        <v>9.12577701362253E-3</v>
      </c>
      <c r="J55" s="3">
        <v>45554</v>
      </c>
      <c r="K55" s="189"/>
    </row>
    <row r="56" spans="1:11" ht="13" x14ac:dyDescent="0.3">
      <c r="A56" s="3">
        <v>45555</v>
      </c>
      <c r="B56" s="13">
        <v>6.0494476591268099E-3</v>
      </c>
      <c r="C56" s="13">
        <v>-3.0469530469530444E-2</v>
      </c>
      <c r="D56" s="13">
        <v>-1.5727391874180297E-3</v>
      </c>
      <c r="J56" s="3">
        <v>45555</v>
      </c>
      <c r="K56" s="189"/>
    </row>
    <row r="57" spans="1:11" ht="13" x14ac:dyDescent="0.3">
      <c r="A57" s="3">
        <v>45558</v>
      </c>
      <c r="B57" s="13">
        <v>-1.8823529411764722E-2</v>
      </c>
      <c r="C57" s="13">
        <v>8.7583719732097741E-3</v>
      </c>
      <c r="D57" s="13">
        <v>1.0895248096613191E-2</v>
      </c>
      <c r="J57" s="3">
        <v>45558</v>
      </c>
      <c r="K57" s="189"/>
    </row>
    <row r="58" spans="1:11" ht="13" x14ac:dyDescent="0.3">
      <c r="A58" s="3">
        <v>45559</v>
      </c>
      <c r="B58" s="13">
        <v>6.5281108446575385E-3</v>
      </c>
      <c r="C58" s="13">
        <v>2.2471910112359432E-2</v>
      </c>
      <c r="D58" s="13">
        <v>1.5062978833917745E-2</v>
      </c>
      <c r="J58" s="3">
        <v>45559</v>
      </c>
      <c r="K58" s="189"/>
    </row>
    <row r="59" spans="1:11" ht="13" x14ac:dyDescent="0.3">
      <c r="A59" s="3">
        <v>45560</v>
      </c>
      <c r="B59" s="13">
        <v>0</v>
      </c>
      <c r="C59" s="13">
        <v>-4.4955044955043823E-3</v>
      </c>
      <c r="D59" s="13">
        <v>6.5242420365869457E-3</v>
      </c>
      <c r="J59" s="3">
        <v>45560</v>
      </c>
      <c r="K59" s="189"/>
    </row>
    <row r="60" spans="1:11" ht="13" x14ac:dyDescent="0.3">
      <c r="A60" s="3">
        <v>45561</v>
      </c>
      <c r="B60" s="13">
        <v>2.6075446724023836E-2</v>
      </c>
      <c r="C60" s="13">
        <v>2.0572002007024557E-2</v>
      </c>
      <c r="D60" s="13">
        <v>4.0671072699542486E-3</v>
      </c>
      <c r="J60" s="3">
        <v>45561</v>
      </c>
      <c r="K60" s="189"/>
    </row>
    <row r="61" spans="1:11" ht="13" x14ac:dyDescent="0.3">
      <c r="A61" s="3">
        <v>45562</v>
      </c>
      <c r="B61" s="13">
        <v>-1.4189886480908309E-3</v>
      </c>
      <c r="C61" s="13">
        <v>-5.8997050147493466E-3</v>
      </c>
      <c r="D61" s="13">
        <v>-1.6455696202532643E-3</v>
      </c>
      <c r="J61" s="3">
        <v>45562</v>
      </c>
      <c r="K61" s="189"/>
    </row>
    <row r="62" spans="1:11" ht="13" x14ac:dyDescent="0.3">
      <c r="A62" s="3">
        <v>45565</v>
      </c>
      <c r="B62" s="13">
        <v>-8.5260302286526077E-3</v>
      </c>
      <c r="C62" s="13">
        <v>-7.9129574678535822E-3</v>
      </c>
      <c r="D62" s="13">
        <v>-4.9448459490300115E-3</v>
      </c>
      <c r="J62" s="3">
        <v>45565</v>
      </c>
      <c r="K62" s="189"/>
    </row>
    <row r="63" spans="1:11" ht="13" x14ac:dyDescent="0.3">
      <c r="A63" s="3">
        <v>45566</v>
      </c>
      <c r="B63" s="13">
        <v>-2.6579804560260552E-2</v>
      </c>
      <c r="C63" s="13">
        <v>-9.9700897308075773E-3</v>
      </c>
      <c r="D63" s="13">
        <v>5.0968399592252848E-3</v>
      </c>
      <c r="J63" s="3">
        <v>45566</v>
      </c>
      <c r="K63" s="189"/>
    </row>
    <row r="64" spans="1:11" ht="13" x14ac:dyDescent="0.3">
      <c r="A64" s="3">
        <v>45567</v>
      </c>
      <c r="B64" s="13">
        <v>-5.2201847142283094E-3</v>
      </c>
      <c r="C64" s="13">
        <v>-1.3595166163141936E-2</v>
      </c>
      <c r="D64" s="13">
        <v>4.0567951318458452E-3</v>
      </c>
      <c r="J64" s="3">
        <v>45567</v>
      </c>
      <c r="K64" s="189"/>
    </row>
    <row r="65" spans="1:11" ht="13" x14ac:dyDescent="0.3">
      <c r="A65" s="3">
        <v>45568</v>
      </c>
      <c r="B65" s="13">
        <v>-8.0731969860065259E-3</v>
      </c>
      <c r="C65" s="13">
        <v>-1.5313935681470138E-2</v>
      </c>
      <c r="D65" s="13">
        <v>-7.5757575757575265E-3</v>
      </c>
      <c r="J65" s="3">
        <v>45568</v>
      </c>
      <c r="K65" s="189"/>
    </row>
    <row r="66" spans="1:11" ht="13" x14ac:dyDescent="0.3">
      <c r="A66" s="3">
        <v>45569</v>
      </c>
      <c r="B66" s="13">
        <v>2.1025501899077623E-2</v>
      </c>
      <c r="C66" s="13">
        <v>2.4364955935717927E-2</v>
      </c>
      <c r="D66" s="13">
        <v>1.1323155216284925E-2</v>
      </c>
      <c r="J66" s="3">
        <v>45569</v>
      </c>
      <c r="K66" s="189"/>
    </row>
    <row r="67" spans="1:11" ht="13" x14ac:dyDescent="0.3">
      <c r="A67" s="3">
        <v>45572</v>
      </c>
      <c r="B67" s="13">
        <v>1.0495549355652948E-2</v>
      </c>
      <c r="C67" s="13">
        <v>-1.0121457489877968E-3</v>
      </c>
      <c r="D67" s="13">
        <v>-8.8061391369979533E-4</v>
      </c>
      <c r="J67" s="3">
        <v>45572</v>
      </c>
      <c r="K67" s="189"/>
    </row>
    <row r="68" spans="1:11" ht="13" x14ac:dyDescent="0.3">
      <c r="A68" s="3">
        <v>45573</v>
      </c>
      <c r="B68" s="13">
        <v>-4.4701551406783864E-3</v>
      </c>
      <c r="C68" s="13">
        <v>-1.6717325227963584E-2</v>
      </c>
      <c r="D68" s="13">
        <v>2.8959959707881753E-3</v>
      </c>
      <c r="J68" s="3">
        <v>45573</v>
      </c>
      <c r="K68" s="189"/>
    </row>
    <row r="69" spans="1:11" ht="13" x14ac:dyDescent="0.3">
      <c r="A69" s="3">
        <v>45574</v>
      </c>
      <c r="B69" s="13">
        <v>5.8108821975699412E-3</v>
      </c>
      <c r="C69" s="13">
        <v>1.6486347243688908E-2</v>
      </c>
      <c r="D69" s="13">
        <v>2.4607658505963557E-2</v>
      </c>
      <c r="J69" s="3">
        <v>45574</v>
      </c>
      <c r="K69" s="189"/>
    </row>
    <row r="70" spans="1:11" ht="13" x14ac:dyDescent="0.3">
      <c r="A70" s="3">
        <v>45575</v>
      </c>
      <c r="B70" s="13">
        <v>1.1029411764705951E-2</v>
      </c>
      <c r="C70" s="13">
        <v>-4.0547389761784658E-3</v>
      </c>
      <c r="D70" s="13">
        <v>-7.9647102070824049E-3</v>
      </c>
      <c r="J70" s="3">
        <v>45575</v>
      </c>
      <c r="K70" s="189"/>
    </row>
    <row r="71" spans="1:11" ht="13" x14ac:dyDescent="0.3">
      <c r="A71" s="3">
        <v>45576</v>
      </c>
      <c r="B71" s="13">
        <v>1.0649350649350629E-2</v>
      </c>
      <c r="C71" s="13">
        <v>-9.6692111959287824E-3</v>
      </c>
      <c r="D71" s="13">
        <v>-1.2845849802371552E-2</v>
      </c>
      <c r="J71" s="3">
        <v>45576</v>
      </c>
      <c r="K71" s="189"/>
    </row>
    <row r="72" spans="1:11" ht="13" x14ac:dyDescent="0.3">
      <c r="A72" s="3">
        <v>45579</v>
      </c>
      <c r="B72" s="13">
        <v>8.095605242868122E-3</v>
      </c>
      <c r="C72" s="13">
        <v>-4.1109969167522249E-3</v>
      </c>
      <c r="D72" s="13">
        <v>5.5055055055054552E-3</v>
      </c>
      <c r="J72" s="3">
        <v>45579</v>
      </c>
      <c r="K72" s="189"/>
    </row>
    <row r="73" spans="1:11" ht="13" x14ac:dyDescent="0.3">
      <c r="A73" s="3">
        <v>45580</v>
      </c>
      <c r="B73" s="13">
        <v>2.0395156150414297E-3</v>
      </c>
      <c r="C73" s="13">
        <v>-1.1867905056759604E-2</v>
      </c>
      <c r="D73" s="13">
        <v>3.2354405176704582E-3</v>
      </c>
      <c r="J73" s="3">
        <v>45580</v>
      </c>
      <c r="K73" s="189"/>
    </row>
    <row r="74" spans="1:11" ht="13" x14ac:dyDescent="0.3">
      <c r="A74" s="3">
        <v>45581</v>
      </c>
      <c r="B74" s="13">
        <v>-2.6714158504007007E-3</v>
      </c>
      <c r="C74" s="13">
        <v>-5.2219321148825066E-3</v>
      </c>
      <c r="D74" s="13">
        <v>3.8451997023071925E-3</v>
      </c>
      <c r="J74" s="3">
        <v>45581</v>
      </c>
      <c r="K74" s="189"/>
    </row>
    <row r="75" spans="1:11" ht="13" x14ac:dyDescent="0.3">
      <c r="A75" s="3">
        <v>45582</v>
      </c>
      <c r="B75" s="13">
        <v>1.2882653061224488E-2</v>
      </c>
      <c r="C75" s="13">
        <v>-4.1994750656168577E-3</v>
      </c>
      <c r="D75" s="13">
        <v>-2.5083405412084554E-2</v>
      </c>
      <c r="J75" s="3">
        <v>45582</v>
      </c>
      <c r="K75" s="189"/>
    </row>
    <row r="76" spans="1:11" ht="13" x14ac:dyDescent="0.3">
      <c r="A76" s="3">
        <v>45583</v>
      </c>
      <c r="B76" s="13">
        <v>7.4297947361793432E-3</v>
      </c>
      <c r="C76" s="13">
        <v>1.1597258829731245E-2</v>
      </c>
      <c r="D76" s="13">
        <v>8.3523447401774378E-2</v>
      </c>
      <c r="J76" s="3">
        <v>45583</v>
      </c>
      <c r="K76" s="189"/>
    </row>
    <row r="77" spans="1:11" ht="13" x14ac:dyDescent="0.3">
      <c r="A77" s="3">
        <v>45586</v>
      </c>
      <c r="B77" s="13">
        <v>-8.8749999999999662E-3</v>
      </c>
      <c r="C77" s="13">
        <v>-5.7321521625846496E-3</v>
      </c>
      <c r="D77" s="13">
        <v>2.0002339454907144E-2</v>
      </c>
      <c r="J77" s="3">
        <v>45586</v>
      </c>
      <c r="K77" s="189"/>
    </row>
    <row r="78" spans="1:11" ht="13" x14ac:dyDescent="0.3">
      <c r="A78" s="3">
        <v>45587</v>
      </c>
      <c r="B78" s="13">
        <v>-8.4499936940345775E-3</v>
      </c>
      <c r="C78" s="13">
        <v>5.2410901467502262E-4</v>
      </c>
      <c r="D78" s="13">
        <v>2.1788990825688218E-3</v>
      </c>
      <c r="J78" s="3">
        <v>45587</v>
      </c>
      <c r="K78" s="189"/>
    </row>
    <row r="79" spans="1:11" ht="13" x14ac:dyDescent="0.3">
      <c r="A79" s="3">
        <v>45588</v>
      </c>
      <c r="B79" s="13">
        <v>-1.1956245230221357E-2</v>
      </c>
      <c r="C79" s="13">
        <v>6.2860136196961165E-3</v>
      </c>
      <c r="D79" s="13">
        <v>-6.5224854102300467E-3</v>
      </c>
      <c r="J79" s="3">
        <v>45588</v>
      </c>
      <c r="K79" s="189"/>
    </row>
    <row r="80" spans="1:11" ht="13" x14ac:dyDescent="0.3">
      <c r="A80" s="3">
        <v>45589</v>
      </c>
      <c r="B80" s="13">
        <v>-1.1585993820802591E-3</v>
      </c>
      <c r="C80" s="13">
        <v>1.7699115044247819E-2</v>
      </c>
      <c r="D80" s="13">
        <v>1.2785072563925233E-2</v>
      </c>
      <c r="J80" s="3">
        <v>45589</v>
      </c>
      <c r="K80" s="189"/>
    </row>
    <row r="81" spans="1:11" ht="13" x14ac:dyDescent="0.3">
      <c r="A81" s="3">
        <v>45590</v>
      </c>
      <c r="B81" s="13">
        <v>-9.0217811573663632E-4</v>
      </c>
      <c r="C81" s="13">
        <v>-4.0920716112532547E-3</v>
      </c>
      <c r="D81" s="13">
        <v>4.0941658137156108E-3</v>
      </c>
      <c r="J81" s="3">
        <v>45590</v>
      </c>
      <c r="K81" s="189"/>
    </row>
    <row r="82" spans="1:11" ht="13" x14ac:dyDescent="0.3">
      <c r="A82" s="3">
        <v>45593</v>
      </c>
      <c r="B82" s="13">
        <v>1.3028895768833848E-2</v>
      </c>
      <c r="C82" s="13">
        <v>-1.1813045711350709E-2</v>
      </c>
      <c r="D82" s="13">
        <v>1.6989466530750771E-2</v>
      </c>
      <c r="J82" s="3">
        <v>45593</v>
      </c>
      <c r="K82" s="189"/>
    </row>
    <row r="83" spans="1:11" ht="13" x14ac:dyDescent="0.3">
      <c r="A83" s="3">
        <v>45594</v>
      </c>
      <c r="B83" s="13">
        <v>1.1842607920539918E-2</v>
      </c>
      <c r="C83" s="13">
        <v>-3.2744282744282802E-2</v>
      </c>
      <c r="D83" s="13">
        <v>3.3411293017041026E-3</v>
      </c>
      <c r="J83" s="3">
        <v>45594</v>
      </c>
      <c r="K83" s="189"/>
    </row>
    <row r="84" spans="1:11" ht="13" x14ac:dyDescent="0.3">
      <c r="A84" s="3">
        <v>45595</v>
      </c>
      <c r="B84" s="13">
        <v>-7.1734205889755218E-3</v>
      </c>
      <c r="C84" s="13">
        <v>5.9108006448145853E-3</v>
      </c>
      <c r="D84" s="13">
        <v>-1.9980019980019949E-2</v>
      </c>
      <c r="J84" s="3">
        <v>45595</v>
      </c>
      <c r="K84" s="189"/>
    </row>
    <row r="85" spans="1:11" ht="13" x14ac:dyDescent="0.3">
      <c r="A85" s="3">
        <v>45596</v>
      </c>
      <c r="B85" s="13">
        <v>-1.9013816706807667E-3</v>
      </c>
      <c r="C85" s="13">
        <v>-1.6559829059829029E-2</v>
      </c>
      <c r="D85" s="13">
        <v>-2.0274096726696143E-2</v>
      </c>
      <c r="J85" s="3">
        <v>45596</v>
      </c>
      <c r="K85" s="189"/>
    </row>
    <row r="86" spans="1:11" ht="13" x14ac:dyDescent="0.3">
      <c r="A86" s="3">
        <v>45597</v>
      </c>
      <c r="B86" s="13">
        <v>2.4511049022098108E-2</v>
      </c>
      <c r="C86" s="13">
        <v>-5.9750135795762866E-3</v>
      </c>
      <c r="D86" s="13">
        <v>1.2485549132947834E-2</v>
      </c>
      <c r="J86" s="3">
        <v>45597</v>
      </c>
      <c r="K86" s="189"/>
    </row>
    <row r="87" spans="1:11" ht="13" x14ac:dyDescent="0.3">
      <c r="A87" s="3">
        <v>45600</v>
      </c>
      <c r="B87" s="13">
        <v>8.6773273831660201E-3</v>
      </c>
      <c r="C87" s="13">
        <v>1.092896174863326E-3</v>
      </c>
      <c r="D87" s="13">
        <v>-1.1418131993605807E-2</v>
      </c>
      <c r="J87" s="3">
        <v>45600</v>
      </c>
      <c r="K87" s="189"/>
    </row>
    <row r="88" spans="1:11" ht="13" x14ac:dyDescent="0.3">
      <c r="A88" s="3">
        <v>45601</v>
      </c>
      <c r="B88" s="13">
        <v>7.7424112080617955E-3</v>
      </c>
      <c r="C88" s="13">
        <v>-6.004366812227044E-3</v>
      </c>
      <c r="D88" s="13">
        <v>-9.0090090090089413E-3</v>
      </c>
      <c r="J88" s="3">
        <v>45601</v>
      </c>
      <c r="K88" s="189"/>
    </row>
    <row r="89" spans="1:11" ht="13" x14ac:dyDescent="0.3">
      <c r="A89" s="3">
        <v>45602</v>
      </c>
      <c r="B89" s="13">
        <v>-3.1219512195121875E-2</v>
      </c>
      <c r="C89" s="13">
        <v>-5.3816584294343675E-2</v>
      </c>
      <c r="D89" s="13">
        <v>-1.8648018648018665E-3</v>
      </c>
      <c r="J89" s="3">
        <v>45602</v>
      </c>
      <c r="K89" s="189"/>
    </row>
    <row r="90" spans="1:11" ht="13" x14ac:dyDescent="0.3">
      <c r="A90" s="3">
        <v>45603</v>
      </c>
      <c r="B90" s="13">
        <v>-2.9456193353474318E-2</v>
      </c>
      <c r="C90" s="13">
        <v>4.8752176436447921E-2</v>
      </c>
      <c r="D90" s="13">
        <v>-7.7066791219057365E-3</v>
      </c>
      <c r="J90" s="3">
        <v>45603</v>
      </c>
      <c r="K90" s="189"/>
    </row>
    <row r="91" spans="1:11" ht="13" x14ac:dyDescent="0.3">
      <c r="A91" s="3">
        <v>45604</v>
      </c>
      <c r="B91" s="13">
        <v>-5.058365758754825E-3</v>
      </c>
      <c r="C91" s="13">
        <v>-2.9883785279468607E-2</v>
      </c>
      <c r="D91" s="13">
        <v>-7.7665333019532774E-3</v>
      </c>
      <c r="J91" s="3">
        <v>45604</v>
      </c>
      <c r="K91" s="189"/>
    </row>
    <row r="92" spans="1:11" ht="13" x14ac:dyDescent="0.3">
      <c r="A92" s="3">
        <v>45607</v>
      </c>
      <c r="B92" s="13">
        <v>1.6555859731456103E-2</v>
      </c>
      <c r="C92" s="13">
        <v>-1.1409013120366061E-3</v>
      </c>
      <c r="D92" s="13">
        <v>1.4824478178368121E-2</v>
      </c>
      <c r="J92" s="3">
        <v>45607</v>
      </c>
      <c r="K92" s="189"/>
    </row>
    <row r="93" spans="1:11" ht="13" x14ac:dyDescent="0.3">
      <c r="A93" s="3">
        <v>45608</v>
      </c>
      <c r="B93" s="13">
        <v>-2.4493459861502927E-2</v>
      </c>
      <c r="C93" s="13">
        <v>-1.1422044545973081E-3</v>
      </c>
      <c r="D93" s="13">
        <v>-1.636087413813259E-2</v>
      </c>
      <c r="J93" s="3">
        <v>45608</v>
      </c>
      <c r="K93" s="189"/>
    </row>
    <row r="94" spans="1:11" ht="13" x14ac:dyDescent="0.3">
      <c r="A94" s="3">
        <v>45609</v>
      </c>
      <c r="B94" s="13">
        <v>5.1268568423819775E-3</v>
      </c>
      <c r="C94" s="13">
        <v>-2.2870211549456832E-2</v>
      </c>
      <c r="D94" s="13">
        <v>-3.2077937507424556E-3</v>
      </c>
      <c r="J94" s="3">
        <v>45609</v>
      </c>
      <c r="K94" s="189"/>
    </row>
    <row r="95" spans="1:11" ht="13" x14ac:dyDescent="0.3">
      <c r="A95" s="3">
        <v>45610</v>
      </c>
      <c r="B95" s="13">
        <v>2.14491237248234E-2</v>
      </c>
      <c r="C95" s="13">
        <v>1.0532475131655838E-2</v>
      </c>
      <c r="D95" s="13">
        <v>1.0488676996424218E-2</v>
      </c>
      <c r="J95" s="3">
        <v>45610</v>
      </c>
      <c r="K95" s="189"/>
    </row>
    <row r="96" spans="1:11" ht="13" x14ac:dyDescent="0.3">
      <c r="A96" s="3">
        <v>45611</v>
      </c>
      <c r="B96" s="13">
        <v>-1.2804097311139293E-3</v>
      </c>
      <c r="C96" s="13">
        <v>6.3694267515924888E-3</v>
      </c>
      <c r="D96" s="13">
        <v>-5.5437603208304551E-3</v>
      </c>
      <c r="J96" s="3">
        <v>45611</v>
      </c>
      <c r="K96" s="189"/>
    </row>
    <row r="97" spans="1:11" ht="13" x14ac:dyDescent="0.3">
      <c r="A97" s="3">
        <v>45614</v>
      </c>
      <c r="B97" s="13">
        <v>-3.6923076923076954E-2</v>
      </c>
      <c r="C97" s="13">
        <v>-1.7261219792866016E-3</v>
      </c>
      <c r="D97" s="13">
        <v>-1.3047088127148894E-3</v>
      </c>
      <c r="J97" s="3">
        <v>45614</v>
      </c>
      <c r="K97" s="189"/>
    </row>
    <row r="98" spans="1:11" ht="13" x14ac:dyDescent="0.3">
      <c r="A98" s="3">
        <v>45615</v>
      </c>
      <c r="B98" s="13">
        <v>-1.1048988285409917E-2</v>
      </c>
      <c r="C98" s="13">
        <v>-1.7291066282420751E-2</v>
      </c>
      <c r="D98" s="13">
        <v>-5.7007125890736289E-2</v>
      </c>
      <c r="J98" s="3">
        <v>45615</v>
      </c>
      <c r="K98" s="189"/>
    </row>
    <row r="99" spans="1:11" ht="13" x14ac:dyDescent="0.3">
      <c r="A99" s="3">
        <v>45616</v>
      </c>
      <c r="B99" s="13">
        <v>-4.8458742764841125E-3</v>
      </c>
      <c r="C99" s="13">
        <v>-8.7976539589442824E-3</v>
      </c>
      <c r="D99" s="13">
        <v>1.5869017632241855E-2</v>
      </c>
      <c r="J99" s="3">
        <v>45616</v>
      </c>
      <c r="K99" s="189"/>
    </row>
    <row r="100" spans="1:11" ht="13" x14ac:dyDescent="0.3">
      <c r="A100" s="3">
        <v>45617</v>
      </c>
      <c r="B100" s="13">
        <v>-7.8452590288110146E-3</v>
      </c>
      <c r="C100" s="13">
        <v>-1.6568047337278173E-2</v>
      </c>
      <c r="D100" s="13">
        <v>-1.6860897594842671E-2</v>
      </c>
      <c r="J100" s="3">
        <v>45617</v>
      </c>
      <c r="K100" s="189"/>
    </row>
    <row r="101" spans="1:11" ht="13" x14ac:dyDescent="0.3">
      <c r="A101" s="3">
        <v>45618</v>
      </c>
      <c r="B101" s="13">
        <v>-9.2706203135650474E-3</v>
      </c>
      <c r="C101" s="13">
        <v>1.9253910950661958E-2</v>
      </c>
      <c r="D101" s="13">
        <v>1.1601513240857569E-2</v>
      </c>
      <c r="J101" s="3">
        <v>45618</v>
      </c>
      <c r="K101" s="189"/>
    </row>
    <row r="102" spans="1:11" ht="13" x14ac:dyDescent="0.3">
      <c r="A102" s="3">
        <v>45621</v>
      </c>
      <c r="B102" s="13">
        <v>-6.7428099628457925E-3</v>
      </c>
      <c r="C102" s="13">
        <v>1.4757969303423848E-2</v>
      </c>
      <c r="D102" s="13">
        <v>2.3684866616803949E-3</v>
      </c>
      <c r="J102" s="3">
        <v>45621</v>
      </c>
      <c r="K102" s="189"/>
    </row>
    <row r="103" spans="1:11" ht="13" x14ac:dyDescent="0.3">
      <c r="A103" s="3">
        <v>45622</v>
      </c>
      <c r="B103" s="13">
        <v>-7.3427542255472345E-3</v>
      </c>
      <c r="C103" s="13">
        <v>-3.0250145433391606E-2</v>
      </c>
      <c r="D103" s="13">
        <v>-5.3475935828877184E-3</v>
      </c>
      <c r="J103" s="3">
        <v>45622</v>
      </c>
      <c r="K103" s="189"/>
    </row>
    <row r="104" spans="1:11" ht="13" x14ac:dyDescent="0.3">
      <c r="A104" s="3">
        <v>45623</v>
      </c>
      <c r="B104" s="13">
        <v>-1.3956734124214636E-3</v>
      </c>
      <c r="C104" s="13">
        <v>-1.6196760647870359E-2</v>
      </c>
      <c r="D104" s="13">
        <v>-1.0127531882970792E-2</v>
      </c>
      <c r="J104" s="3">
        <v>45623</v>
      </c>
      <c r="K104" s="189"/>
    </row>
    <row r="105" spans="1:11" ht="13" x14ac:dyDescent="0.3">
      <c r="A105" s="3">
        <v>45624</v>
      </c>
      <c r="B105" s="13">
        <v>6.9881201956673404E-3</v>
      </c>
      <c r="C105" s="13">
        <v>1.8902439024390209E-2</v>
      </c>
      <c r="D105" s="13">
        <v>5.8102816723506713E-3</v>
      </c>
      <c r="J105" s="3">
        <v>45624</v>
      </c>
      <c r="K105" s="189"/>
    </row>
    <row r="106" spans="1:11" ht="13" x14ac:dyDescent="0.3">
      <c r="A106" s="3">
        <v>45625</v>
      </c>
      <c r="B106" s="13">
        <v>6.8008327550311571E-3</v>
      </c>
      <c r="C106" s="13">
        <v>-5.9844404548174751E-3</v>
      </c>
      <c r="D106" s="13">
        <v>-5.0232324500821895E-4</v>
      </c>
      <c r="J106" s="3">
        <v>45625</v>
      </c>
      <c r="K106" s="189"/>
    </row>
    <row r="107" spans="1:11" ht="13" x14ac:dyDescent="0.3">
      <c r="A107" s="3">
        <v>45628</v>
      </c>
      <c r="B107" s="13">
        <v>1.3785497656466331E-3</v>
      </c>
      <c r="C107" s="13">
        <v>7.2245635159543476E-3</v>
      </c>
      <c r="D107" s="13">
        <v>6.9104158813920995E-3</v>
      </c>
      <c r="J107" s="3">
        <v>45628</v>
      </c>
      <c r="K107" s="189"/>
    </row>
    <row r="108" spans="1:11" ht="13" x14ac:dyDescent="0.3">
      <c r="A108" s="3">
        <v>45629</v>
      </c>
      <c r="B108" s="13">
        <v>1.3628854625550687E-2</v>
      </c>
      <c r="C108" s="13">
        <v>-8.9659294680215183E-3</v>
      </c>
      <c r="D108" s="13">
        <v>5.4903918143249918E-3</v>
      </c>
      <c r="J108" s="3">
        <v>45629</v>
      </c>
      <c r="K108" s="189"/>
    </row>
    <row r="109" spans="1:11" ht="13" x14ac:dyDescent="0.3">
      <c r="A109" s="3">
        <v>45630</v>
      </c>
      <c r="B109" s="13">
        <v>1.3581420616596448E-2</v>
      </c>
      <c r="C109" s="13">
        <v>2.6537997587454627E-2</v>
      </c>
      <c r="D109" s="13">
        <v>-6.7014147431124684E-3</v>
      </c>
      <c r="J109" s="3">
        <v>45630</v>
      </c>
      <c r="K109" s="189"/>
    </row>
    <row r="110" spans="1:11" ht="13" x14ac:dyDescent="0.3">
      <c r="A110" s="3">
        <v>45631</v>
      </c>
      <c r="B110" s="13">
        <v>2.2645048907945813E-2</v>
      </c>
      <c r="C110" s="13">
        <v>4.1128084606346484E-3</v>
      </c>
      <c r="D110" s="13">
        <v>2.4737631184407846E-2</v>
      </c>
      <c r="J110" s="3">
        <v>45631</v>
      </c>
      <c r="K110" s="189"/>
    </row>
    <row r="111" spans="1:11" ht="13" x14ac:dyDescent="0.3">
      <c r="A111" s="3">
        <v>45632</v>
      </c>
      <c r="B111" s="13">
        <v>6.0272536687631375E-3</v>
      </c>
      <c r="C111" s="13">
        <v>1.1702750146284377E-2</v>
      </c>
      <c r="D111" s="13">
        <v>0</v>
      </c>
      <c r="J111" s="3">
        <v>45632</v>
      </c>
      <c r="K111" s="189"/>
    </row>
    <row r="112" spans="1:11" ht="13" x14ac:dyDescent="0.3">
      <c r="A112" s="3">
        <v>45635</v>
      </c>
      <c r="B112" s="13">
        <v>0</v>
      </c>
      <c r="C112" s="13">
        <v>1.156737998843262E-2</v>
      </c>
      <c r="D112" s="13">
        <v>2.5725432821263144E-2</v>
      </c>
      <c r="J112" s="3">
        <v>45635</v>
      </c>
      <c r="K112" s="189"/>
    </row>
    <row r="113" spans="1:11" ht="13" x14ac:dyDescent="0.3">
      <c r="A113" s="3">
        <v>45636</v>
      </c>
      <c r="B113" s="13">
        <v>-5.0794477728574759E-3</v>
      </c>
      <c r="C113" s="13">
        <v>1.315037164093758E-2</v>
      </c>
      <c r="D113" s="13">
        <v>-4.873410198502362E-3</v>
      </c>
      <c r="J113" s="3">
        <v>45636</v>
      </c>
      <c r="K113" s="189"/>
    </row>
    <row r="114" spans="1:11" ht="13" x14ac:dyDescent="0.3">
      <c r="A114" s="3">
        <v>45637</v>
      </c>
      <c r="B114" s="13">
        <v>9.4253174499280088E-3</v>
      </c>
      <c r="C114" s="13">
        <v>9.029345372460626E-3</v>
      </c>
      <c r="D114" s="13">
        <v>-1.4333492594362702E-3</v>
      </c>
      <c r="J114" s="3">
        <v>45637</v>
      </c>
      <c r="K114" s="189"/>
    </row>
    <row r="115" spans="1:11" ht="13" x14ac:dyDescent="0.3">
      <c r="A115" s="3">
        <v>45638</v>
      </c>
      <c r="B115" s="13">
        <v>1.2838801711840138E-2</v>
      </c>
      <c r="C115" s="13">
        <v>1.3982102908277404E-2</v>
      </c>
      <c r="D115" s="13">
        <v>1.2918660287081406E-2</v>
      </c>
      <c r="J115" s="3">
        <v>45638</v>
      </c>
      <c r="K115" s="189"/>
    </row>
    <row r="116" spans="1:11" ht="13" x14ac:dyDescent="0.3">
      <c r="A116" s="3">
        <v>45639</v>
      </c>
      <c r="B116" s="13">
        <v>5.6338028169014703E-3</v>
      </c>
      <c r="C116" s="13">
        <v>-1.5444015444015505E-2</v>
      </c>
      <c r="D116" s="13">
        <v>-3.1884742560225848E-3</v>
      </c>
      <c r="J116" s="3">
        <v>45639</v>
      </c>
      <c r="K116" s="189"/>
    </row>
    <row r="117" spans="1:11" ht="13" x14ac:dyDescent="0.3">
      <c r="A117" s="3">
        <v>45642</v>
      </c>
      <c r="B117" s="13">
        <v>4.2016806722688406E-3</v>
      </c>
      <c r="C117" s="13">
        <v>-5.6022408963585435E-3</v>
      </c>
      <c r="D117" s="13">
        <v>9.7144888046438761E-3</v>
      </c>
      <c r="J117" s="3">
        <v>45642</v>
      </c>
      <c r="K117" s="189"/>
    </row>
    <row r="118" spans="1:11" ht="13" x14ac:dyDescent="0.3">
      <c r="A118" s="3">
        <v>45643</v>
      </c>
      <c r="B118" s="13">
        <v>-1.9525801952580187E-2</v>
      </c>
      <c r="C118" s="13">
        <v>-4.5070422535211912E-3</v>
      </c>
      <c r="D118" s="13">
        <v>-9.7383550393054311E-3</v>
      </c>
      <c r="J118" s="3">
        <v>45643</v>
      </c>
      <c r="K118" s="189"/>
    </row>
    <row r="119" spans="1:11" ht="13" x14ac:dyDescent="0.3">
      <c r="A119" s="3">
        <v>45644</v>
      </c>
      <c r="B119" s="13">
        <v>8.6641665589034227E-3</v>
      </c>
      <c r="C119" s="13">
        <v>1.2450481041313056E-2</v>
      </c>
      <c r="D119" s="13">
        <v>1.5047393364928991E-2</v>
      </c>
      <c r="J119" s="3">
        <v>45644</v>
      </c>
      <c r="K119" s="189"/>
    </row>
    <row r="120" spans="1:11" ht="13" x14ac:dyDescent="0.3">
      <c r="A120" s="3">
        <v>45645</v>
      </c>
      <c r="B120" s="13">
        <v>-1.2051282051281977E-2</v>
      </c>
      <c r="C120" s="13">
        <v>-4.4717719396311422E-3</v>
      </c>
      <c r="D120" s="13">
        <v>-6.0698027314111825E-3</v>
      </c>
      <c r="J120" s="3">
        <v>45645</v>
      </c>
      <c r="K120" s="189"/>
    </row>
    <row r="121" spans="1:11" ht="13" x14ac:dyDescent="0.3">
      <c r="A121" s="3">
        <v>45646</v>
      </c>
      <c r="B121" s="13">
        <v>-4.9312224240851618E-3</v>
      </c>
      <c r="C121" s="13">
        <v>3.2565974171813651E-2</v>
      </c>
      <c r="D121" s="13">
        <v>-7.8684674104521624E-3</v>
      </c>
      <c r="J121" s="3">
        <v>45646</v>
      </c>
      <c r="K121" s="189"/>
    </row>
    <row r="122" spans="1:11" ht="13" x14ac:dyDescent="0.3">
      <c r="A122" s="3">
        <v>45649</v>
      </c>
      <c r="B122" s="13">
        <v>-3.6515388628065295E-3</v>
      </c>
      <c r="C122" s="13">
        <v>-3.3713974986405749E-2</v>
      </c>
      <c r="D122" s="13">
        <v>3.5511363636362876E-3</v>
      </c>
      <c r="J122" s="3">
        <v>45649</v>
      </c>
      <c r="K122" s="189"/>
    </row>
    <row r="123" spans="1:11" ht="13" x14ac:dyDescent="0.3">
      <c r="A123" s="3">
        <v>45650</v>
      </c>
      <c r="B123" s="13">
        <v>0</v>
      </c>
      <c r="C123" s="13">
        <v>0</v>
      </c>
      <c r="D123" s="13">
        <v>0</v>
      </c>
      <c r="J123" s="3">
        <v>45650</v>
      </c>
      <c r="K123" s="189"/>
    </row>
    <row r="124" spans="1:11" ht="13" x14ac:dyDescent="0.3">
      <c r="A124" s="3">
        <v>45651</v>
      </c>
      <c r="B124" s="13">
        <v>0</v>
      </c>
      <c r="C124" s="13">
        <v>0</v>
      </c>
      <c r="D124" s="13">
        <v>0</v>
      </c>
      <c r="J124" s="3">
        <v>45651</v>
      </c>
      <c r="K124" s="189"/>
    </row>
    <row r="125" spans="1:11" ht="13" x14ac:dyDescent="0.3">
      <c r="A125" s="3">
        <v>45652</v>
      </c>
      <c r="B125" s="13">
        <v>0</v>
      </c>
      <c r="C125" s="13">
        <v>0</v>
      </c>
      <c r="D125" s="13">
        <v>0</v>
      </c>
      <c r="J125" s="3">
        <v>45652</v>
      </c>
      <c r="K125" s="189"/>
    </row>
    <row r="126" spans="1:11" ht="13" x14ac:dyDescent="0.3">
      <c r="A126" s="3">
        <v>45653</v>
      </c>
      <c r="B126" s="13">
        <v>1.1780104712041982E-2</v>
      </c>
      <c r="C126" s="13">
        <v>2.5886325267304576E-2</v>
      </c>
      <c r="D126" s="13">
        <v>1.2974758197688067E-2</v>
      </c>
      <c r="J126" s="3">
        <v>45653</v>
      </c>
      <c r="K126" s="189"/>
    </row>
    <row r="127" spans="1:11" ht="13" x14ac:dyDescent="0.3">
      <c r="A127" s="3">
        <v>45656</v>
      </c>
      <c r="B127" s="13">
        <v>-5.1746442432088586E-4</v>
      </c>
      <c r="C127" s="13">
        <v>4.9369171695006981E-3</v>
      </c>
      <c r="D127" s="13">
        <v>-4.5412203074056481E-3</v>
      </c>
      <c r="J127" s="3">
        <v>45656</v>
      </c>
      <c r="K127" s="189"/>
    </row>
    <row r="128" spans="1:11" ht="13" x14ac:dyDescent="0.3">
      <c r="A128" s="3">
        <v>45657</v>
      </c>
      <c r="B128" s="13">
        <v>0</v>
      </c>
      <c r="C128" s="13">
        <v>0</v>
      </c>
      <c r="D128" s="13">
        <v>0</v>
      </c>
      <c r="J128" s="3">
        <v>45657</v>
      </c>
      <c r="K128" s="189"/>
    </row>
    <row r="129" spans="1:11" ht="13" x14ac:dyDescent="0.3">
      <c r="A129" s="3">
        <v>45658</v>
      </c>
      <c r="B129" s="13">
        <v>0</v>
      </c>
      <c r="C129" s="13">
        <v>0</v>
      </c>
      <c r="D129" s="13">
        <v>0</v>
      </c>
      <c r="J129" s="3">
        <v>45658</v>
      </c>
      <c r="K129" s="189"/>
    </row>
    <row r="130" spans="1:11" ht="13" x14ac:dyDescent="0.3">
      <c r="A130" s="3">
        <v>45659</v>
      </c>
      <c r="B130" s="13">
        <v>-3.3652601604969973E-3</v>
      </c>
      <c r="C130" s="13">
        <v>-2.3471615720523926E-2</v>
      </c>
      <c r="D130" s="13">
        <v>1.0644519826880463E-2</v>
      </c>
      <c r="J130" s="3">
        <v>45659</v>
      </c>
      <c r="K130" s="189"/>
    </row>
    <row r="131" spans="1:11" ht="13" x14ac:dyDescent="0.3">
      <c r="A131" s="3">
        <v>45660</v>
      </c>
      <c r="B131" s="13">
        <v>-2.5974025974023112E-4</v>
      </c>
      <c r="C131" s="13">
        <v>-1.3415315818893268E-2</v>
      </c>
      <c r="D131" s="13">
        <v>-6.9444444444445013E-3</v>
      </c>
      <c r="J131" s="3">
        <v>45660</v>
      </c>
      <c r="K131" s="189"/>
    </row>
    <row r="132" spans="1:11" ht="13" x14ac:dyDescent="0.3">
      <c r="A132" s="3">
        <v>45663</v>
      </c>
      <c r="B132" s="13">
        <v>2.0914523252792878E-2</v>
      </c>
      <c r="C132" s="13">
        <v>3.6827195467422094E-2</v>
      </c>
      <c r="D132" s="13">
        <v>0</v>
      </c>
      <c r="J132" s="3">
        <v>45663</v>
      </c>
      <c r="K132" s="189"/>
    </row>
    <row r="133" spans="1:11" ht="13" x14ac:dyDescent="0.3">
      <c r="A133" s="3">
        <v>45664</v>
      </c>
      <c r="B133" s="13">
        <v>-4.7079781142638916E-3</v>
      </c>
      <c r="C133" s="13">
        <v>5.4644808743169399E-3</v>
      </c>
      <c r="D133" s="13">
        <v>4.7202797202797131E-2</v>
      </c>
      <c r="J133" s="3">
        <v>45664</v>
      </c>
      <c r="K133" s="189"/>
    </row>
    <row r="134" spans="1:11" ht="13" x14ac:dyDescent="0.3">
      <c r="A134" s="3">
        <v>45665</v>
      </c>
      <c r="B134" s="13">
        <v>1.457427767834312E-2</v>
      </c>
      <c r="C134" s="13">
        <v>-4.8913043478261177E-3</v>
      </c>
      <c r="D134" s="13">
        <v>-4.1179744017806382E-3</v>
      </c>
      <c r="J134" s="3">
        <v>45665</v>
      </c>
      <c r="K134" s="189"/>
    </row>
    <row r="135" spans="1:11" ht="13" x14ac:dyDescent="0.3">
      <c r="A135" s="3">
        <v>45666</v>
      </c>
      <c r="B135" s="13">
        <v>5.418346774193567E-3</v>
      </c>
      <c r="C135" s="13">
        <v>4.3691971600219081E-3</v>
      </c>
      <c r="D135" s="13">
        <v>-1.3634331694233335E-2</v>
      </c>
      <c r="J135" s="3">
        <v>45666</v>
      </c>
      <c r="K135" s="189"/>
    </row>
    <row r="136" spans="1:11" ht="13" x14ac:dyDescent="0.3">
      <c r="A136" s="3">
        <v>45667</v>
      </c>
      <c r="B136" s="13">
        <v>5.5144754981826787E-3</v>
      </c>
      <c r="C136" s="13">
        <v>5.9815116911364563E-3</v>
      </c>
      <c r="D136" s="13">
        <v>-3.3990482664855129E-4</v>
      </c>
      <c r="J136" s="3">
        <v>45667</v>
      </c>
      <c r="K136" s="189"/>
    </row>
    <row r="137" spans="1:11" ht="13" x14ac:dyDescent="0.3">
      <c r="A137" s="3">
        <v>45670</v>
      </c>
      <c r="B137" s="13">
        <v>-1.258880717935934E-2</v>
      </c>
      <c r="C137" s="13">
        <v>8.1081081081081086E-3</v>
      </c>
      <c r="D137" s="13">
        <v>-1.4847557520117899E-2</v>
      </c>
      <c r="J137" s="3">
        <v>45670</v>
      </c>
      <c r="K137" s="189"/>
    </row>
    <row r="138" spans="1:11" ht="13" x14ac:dyDescent="0.3">
      <c r="A138" s="3">
        <v>45671</v>
      </c>
      <c r="B138" s="13">
        <v>2.7770764958343821E-2</v>
      </c>
      <c r="C138" s="13">
        <v>6.4343163538873385E-3</v>
      </c>
      <c r="D138" s="13">
        <v>1.0929590427979825E-2</v>
      </c>
      <c r="J138" s="3">
        <v>45671</v>
      </c>
      <c r="K138" s="189"/>
    </row>
    <row r="139" spans="1:11" ht="13" x14ac:dyDescent="0.3">
      <c r="A139" s="3">
        <v>45672</v>
      </c>
      <c r="B139" s="13">
        <v>1.1053795136330559E-3</v>
      </c>
      <c r="C139" s="13">
        <v>1.3319126265316996E-2</v>
      </c>
      <c r="D139" s="13">
        <v>2.2305678843746412E-2</v>
      </c>
      <c r="J139" s="3">
        <v>45672</v>
      </c>
      <c r="K139" s="189"/>
    </row>
    <row r="140" spans="1:11" ht="13" x14ac:dyDescent="0.3">
      <c r="A140" s="3">
        <v>45673</v>
      </c>
      <c r="B140" s="13">
        <v>5.6434793276897771E-3</v>
      </c>
      <c r="C140" s="13">
        <v>-1.0515247108306449E-3</v>
      </c>
      <c r="D140" s="13">
        <v>-3.1169987754647792E-2</v>
      </c>
      <c r="J140" s="3">
        <v>45673</v>
      </c>
      <c r="K140" s="189"/>
    </row>
    <row r="141" spans="1:11" ht="13" x14ac:dyDescent="0.3">
      <c r="A141" s="3">
        <v>45674</v>
      </c>
      <c r="B141" s="13">
        <v>1.1101622544833609E-2</v>
      </c>
      <c r="C141" s="13">
        <v>5.2631578947365427E-4</v>
      </c>
      <c r="D141" s="13">
        <v>1.4247960473400042E-2</v>
      </c>
      <c r="J141" s="3">
        <v>45674</v>
      </c>
      <c r="K141" s="189"/>
    </row>
    <row r="142" spans="1:11" ht="13" x14ac:dyDescent="0.3">
      <c r="A142" s="3">
        <v>45677</v>
      </c>
      <c r="B142" s="13">
        <v>5.6708494208494928E-3</v>
      </c>
      <c r="C142" s="13">
        <v>1.3150973172014729E-2</v>
      </c>
      <c r="D142" s="13">
        <v>1.0535855896680636E-2</v>
      </c>
      <c r="J142" s="3">
        <v>45677</v>
      </c>
      <c r="K142" s="189"/>
    </row>
    <row r="143" spans="1:11" ht="13" x14ac:dyDescent="0.3">
      <c r="A143" s="3">
        <v>45678</v>
      </c>
      <c r="B143" s="13">
        <v>-1.4397120575885367E-3</v>
      </c>
      <c r="C143" s="13">
        <v>1.0384215991692628E-2</v>
      </c>
      <c r="D143" s="13">
        <v>-2.1300448430493419E-3</v>
      </c>
      <c r="J143" s="3">
        <v>45678</v>
      </c>
      <c r="K143" s="189"/>
    </row>
    <row r="144" spans="1:11" ht="13" x14ac:dyDescent="0.3">
      <c r="A144" s="3">
        <v>45679</v>
      </c>
      <c r="B144" s="13">
        <v>-1.5379070046858116E-2</v>
      </c>
      <c r="C144" s="13">
        <v>-6.6803699897224206E-3</v>
      </c>
      <c r="D144" s="13">
        <v>3.4827547466577445E-3</v>
      </c>
      <c r="J144" s="3">
        <v>45679</v>
      </c>
      <c r="K144" s="189"/>
    </row>
    <row r="145" spans="1:11" ht="13" x14ac:dyDescent="0.3">
      <c r="A145" s="3">
        <v>45680</v>
      </c>
      <c r="B145" s="13">
        <v>1.9646125686394091E-2</v>
      </c>
      <c r="C145" s="13">
        <v>1.7589239524055753E-2</v>
      </c>
      <c r="D145" s="13">
        <v>9.9641737572772511E-3</v>
      </c>
      <c r="J145" s="3">
        <v>45680</v>
      </c>
      <c r="K145" s="189"/>
    </row>
    <row r="146" spans="1:11" ht="13" x14ac:dyDescent="0.3">
      <c r="A146" s="3">
        <v>45681</v>
      </c>
      <c r="B146" s="13">
        <v>3.8295835327908125E-3</v>
      </c>
      <c r="C146" s="13">
        <v>1.6268429079817067E-2</v>
      </c>
      <c r="D146" s="13">
        <v>-3.9020064294424152E-2</v>
      </c>
      <c r="J146" s="3">
        <v>45681</v>
      </c>
      <c r="K146" s="189"/>
    </row>
    <row r="147" spans="1:11" ht="13" x14ac:dyDescent="0.3">
      <c r="A147" s="3">
        <v>45684</v>
      </c>
      <c r="B147" s="13">
        <v>-4.2918454935621823E-3</v>
      </c>
      <c r="C147" s="13">
        <v>2.1510755377688758E-2</v>
      </c>
      <c r="D147" s="13">
        <v>1.7303033798591293E-3</v>
      </c>
      <c r="J147" s="3">
        <v>45684</v>
      </c>
      <c r="K147" s="189"/>
    </row>
    <row r="148" spans="1:11" ht="13" x14ac:dyDescent="0.3">
      <c r="A148" s="3">
        <v>45685</v>
      </c>
      <c r="B148" s="13">
        <v>4.3103448275861574E-3</v>
      </c>
      <c r="C148" s="13">
        <v>-9.7943192948084538E-4</v>
      </c>
      <c r="D148" s="13">
        <v>-1.4624596959926175E-2</v>
      </c>
      <c r="J148" s="3">
        <v>45685</v>
      </c>
      <c r="K148" s="189"/>
    </row>
    <row r="149" spans="1:11" ht="13" x14ac:dyDescent="0.3">
      <c r="A149" s="3">
        <v>45686</v>
      </c>
      <c r="B149" s="13">
        <v>1.3352408202193623E-2</v>
      </c>
      <c r="C149" s="13">
        <v>-1.1764705882352969E-2</v>
      </c>
      <c r="D149" s="13">
        <v>5.8431693350472049E-3</v>
      </c>
      <c r="J149" s="3">
        <v>45686</v>
      </c>
      <c r="K149" s="189"/>
    </row>
    <row r="150" spans="1:11" ht="13" x14ac:dyDescent="0.3">
      <c r="A150" s="3">
        <v>45687</v>
      </c>
      <c r="B150" s="13">
        <v>-7.6470588235293532E-3</v>
      </c>
      <c r="C150" s="13">
        <v>-3.9682539682538839E-3</v>
      </c>
      <c r="D150" s="13">
        <v>6.7387010572789605E-2</v>
      </c>
      <c r="J150" s="3">
        <v>45687</v>
      </c>
      <c r="K150" s="189"/>
    </row>
    <row r="151" spans="1:11" ht="13" x14ac:dyDescent="0.3">
      <c r="A151" s="3">
        <v>45688</v>
      </c>
      <c r="B151" s="13">
        <v>-5.8091286307055436E-3</v>
      </c>
      <c r="C151" s="13">
        <v>9.9601593625498006E-3</v>
      </c>
      <c r="D151" s="13">
        <v>-1.1538042886687697E-2</v>
      </c>
      <c r="J151" s="3">
        <v>45688</v>
      </c>
      <c r="K151" s="189"/>
    </row>
    <row r="152" spans="1:11" ht="13" x14ac:dyDescent="0.3">
      <c r="A152" s="3">
        <v>45691</v>
      </c>
      <c r="B152" s="13">
        <v>-5.1275936083948559E-3</v>
      </c>
      <c r="C152" s="13">
        <v>-3.8461538461538512E-2</v>
      </c>
      <c r="D152" s="13">
        <v>1.2113203391698061E-3</v>
      </c>
      <c r="J152" s="3">
        <v>45691</v>
      </c>
      <c r="K152" s="189"/>
    </row>
    <row r="153" spans="1:11" ht="13" x14ac:dyDescent="0.3">
      <c r="A153" s="3">
        <v>45692</v>
      </c>
      <c r="B153" s="13">
        <v>1.9297614766870381E-2</v>
      </c>
      <c r="C153" s="13">
        <v>-5.1282051282051282E-3</v>
      </c>
      <c r="D153" s="13">
        <v>-7.1491421029477864E-3</v>
      </c>
      <c r="J153" s="3">
        <v>45692</v>
      </c>
      <c r="K153" s="189"/>
    </row>
    <row r="154" spans="1:11" ht="13" x14ac:dyDescent="0.3">
      <c r="A154" s="3">
        <v>45693</v>
      </c>
      <c r="B154" s="13">
        <v>-6.8203198494825763E-3</v>
      </c>
      <c r="C154" s="13">
        <v>-2.4226804123711282E-2</v>
      </c>
      <c r="D154" s="13">
        <v>1.5509028470145184E-2</v>
      </c>
      <c r="J154" s="3">
        <v>45693</v>
      </c>
      <c r="K154" s="189"/>
    </row>
    <row r="155" spans="1:11" ht="13" x14ac:dyDescent="0.3">
      <c r="A155" s="3">
        <v>45694</v>
      </c>
      <c r="B155" s="13">
        <v>2.9836609045702189E-2</v>
      </c>
      <c r="C155" s="13">
        <v>3.5921817221341697E-2</v>
      </c>
      <c r="D155" s="13">
        <v>8.0724337296825405E-3</v>
      </c>
      <c r="J155" s="3">
        <v>45694</v>
      </c>
      <c r="K155" s="189"/>
    </row>
    <row r="156" spans="1:11" ht="13" x14ac:dyDescent="0.3">
      <c r="A156" s="3">
        <v>45695</v>
      </c>
      <c r="B156" s="13">
        <v>3.4490687514372427E-4</v>
      </c>
      <c r="C156" s="13">
        <v>-6.119326874043797E-3</v>
      </c>
      <c r="D156" s="13">
        <v>8.5488583486636321E-3</v>
      </c>
      <c r="J156" s="3">
        <v>45695</v>
      </c>
      <c r="K156" s="189"/>
    </row>
    <row r="157" spans="1:11" ht="13" x14ac:dyDescent="0.3">
      <c r="A157" s="3">
        <v>45698</v>
      </c>
      <c r="B157" s="13">
        <v>-2.0687277324446247E-3</v>
      </c>
      <c r="C157" s="13">
        <v>-1.5392508978964155E-3</v>
      </c>
      <c r="D157" s="13">
        <v>7.1888412017167566E-3</v>
      </c>
      <c r="J157" s="3">
        <v>45698</v>
      </c>
      <c r="K157" s="189"/>
    </row>
    <row r="158" spans="1:11" ht="13" x14ac:dyDescent="0.3">
      <c r="A158" s="3">
        <v>45699</v>
      </c>
      <c r="B158" s="13">
        <v>1.8541978578832153E-2</v>
      </c>
      <c r="C158" s="13">
        <v>-1.3874614594038997E-2</v>
      </c>
      <c r="D158" s="13">
        <v>-3.1959092361778137E-3</v>
      </c>
      <c r="J158" s="3">
        <v>45699</v>
      </c>
      <c r="K158" s="189"/>
    </row>
    <row r="159" spans="1:11" ht="13" x14ac:dyDescent="0.3">
      <c r="A159" s="3">
        <v>45700</v>
      </c>
      <c r="B159" s="13">
        <v>-4.5228403437353685E-4</v>
      </c>
      <c r="C159" s="13">
        <v>7.8165711307972893E-3</v>
      </c>
      <c r="D159" s="13">
        <v>1.7313241423533271E-2</v>
      </c>
      <c r="J159" s="3">
        <v>45700</v>
      </c>
      <c r="K159" s="189"/>
    </row>
    <row r="160" spans="1:11" ht="13" x14ac:dyDescent="0.3">
      <c r="A160" s="3">
        <v>45701</v>
      </c>
      <c r="B160" s="13">
        <v>-9.3891402714932331E-3</v>
      </c>
      <c r="C160" s="13">
        <v>5.6876938986556359E-2</v>
      </c>
      <c r="D160" s="13">
        <v>4.2021220716460918E-3</v>
      </c>
      <c r="J160" s="3">
        <v>45701</v>
      </c>
      <c r="K160" s="189"/>
    </row>
    <row r="161" spans="1:11" ht="13" x14ac:dyDescent="0.3">
      <c r="A161" s="3">
        <v>45702</v>
      </c>
      <c r="B161" s="13">
        <v>4.3393856343496929E-3</v>
      </c>
      <c r="C161" s="13">
        <v>2.2504892367906038E-2</v>
      </c>
      <c r="D161" s="13">
        <v>-1.0461345329009089E-3</v>
      </c>
      <c r="J161" s="3">
        <v>45702</v>
      </c>
      <c r="K161" s="189"/>
    </row>
    <row r="162" spans="1:11" ht="13" x14ac:dyDescent="0.3">
      <c r="A162" s="3">
        <v>45705</v>
      </c>
      <c r="B162" s="13">
        <v>1.6259238203524807E-2</v>
      </c>
      <c r="C162" s="13">
        <v>-2.8708133971291593E-3</v>
      </c>
      <c r="D162" s="13">
        <v>4.1889203057912791E-3</v>
      </c>
      <c r="J162" s="3">
        <v>45705</v>
      </c>
      <c r="K162" s="189"/>
    </row>
    <row r="163" spans="1:11" ht="13" x14ac:dyDescent="0.3">
      <c r="A163" s="3">
        <v>45706</v>
      </c>
      <c r="B163" s="13">
        <v>1.8796151264264854E-2</v>
      </c>
      <c r="C163" s="13">
        <v>9.5969289827249821E-4</v>
      </c>
      <c r="D163" s="13">
        <v>0</v>
      </c>
      <c r="J163" s="3">
        <v>45706</v>
      </c>
      <c r="K163" s="189"/>
    </row>
    <row r="164" spans="1:11" ht="13" x14ac:dyDescent="0.3">
      <c r="A164" s="3">
        <v>45707</v>
      </c>
      <c r="B164" s="13">
        <v>-9.22468701954751E-3</v>
      </c>
      <c r="C164" s="13">
        <v>-2.6845637583892593E-2</v>
      </c>
      <c r="D164" s="13">
        <v>-1.5538638022734478E-2</v>
      </c>
      <c r="J164" s="3">
        <v>45707</v>
      </c>
      <c r="K164" s="189"/>
    </row>
    <row r="165" spans="1:11" ht="13" x14ac:dyDescent="0.3">
      <c r="A165" s="3">
        <v>45708</v>
      </c>
      <c r="B165" s="13">
        <v>-4.8769674129905214E-3</v>
      </c>
      <c r="C165" s="13">
        <v>4.9261083743842365E-3</v>
      </c>
      <c r="D165" s="13">
        <v>1.4300847457627096E-2</v>
      </c>
      <c r="J165" s="3">
        <v>45708</v>
      </c>
      <c r="K165" s="189"/>
    </row>
    <row r="166" spans="1:11" ht="13" x14ac:dyDescent="0.3">
      <c r="A166" s="3">
        <v>45709</v>
      </c>
      <c r="B166" s="13">
        <v>7.0171530407663859E-3</v>
      </c>
      <c r="C166" s="13">
        <v>0</v>
      </c>
      <c r="D166" s="13">
        <v>3.3420365535248072E-3</v>
      </c>
      <c r="J166" s="3">
        <v>45709</v>
      </c>
      <c r="K166" s="189"/>
    </row>
    <row r="167" spans="1:11" ht="13" x14ac:dyDescent="0.3">
      <c r="A167" s="3">
        <v>45712</v>
      </c>
      <c r="B167" s="13">
        <v>2.76518084282716E-3</v>
      </c>
      <c r="C167" s="13">
        <v>2.8431372549019663E-2</v>
      </c>
      <c r="D167" s="13">
        <v>-1.6134068908087787E-2</v>
      </c>
      <c r="J167" s="3">
        <v>45712</v>
      </c>
      <c r="K167" s="189"/>
    </row>
    <row r="168" spans="1:11" ht="13" x14ac:dyDescent="0.3">
      <c r="A168" s="3">
        <v>45713</v>
      </c>
      <c r="B168" s="13">
        <v>1.8199867637326179E-2</v>
      </c>
      <c r="C168" s="13">
        <v>3.8131553860819824E-2</v>
      </c>
      <c r="D168" s="13">
        <v>4.2319085907739732E-4</v>
      </c>
      <c r="J168" s="3">
        <v>45713</v>
      </c>
      <c r="K168" s="189"/>
    </row>
    <row r="169" spans="1:11" ht="13" x14ac:dyDescent="0.3">
      <c r="A169" s="3">
        <v>45714</v>
      </c>
      <c r="B169" s="13">
        <v>3.3365832520853629E-2</v>
      </c>
      <c r="C169" s="13">
        <v>-1.5610651974288363E-2</v>
      </c>
      <c r="D169" s="13">
        <v>2.6438240270727957E-3</v>
      </c>
      <c r="J169" s="3">
        <v>45714</v>
      </c>
      <c r="K169" s="189"/>
    </row>
    <row r="170" spans="1:11" ht="13" x14ac:dyDescent="0.3">
      <c r="A170" s="3">
        <v>45715</v>
      </c>
      <c r="B170" s="13">
        <v>-3.5643149177061453E-3</v>
      </c>
      <c r="C170" s="13">
        <v>-6.5298507462686834E-3</v>
      </c>
      <c r="D170" s="13">
        <v>-8.5434025946629598E-3</v>
      </c>
      <c r="J170" s="3">
        <v>45715</v>
      </c>
      <c r="K170" s="189"/>
    </row>
    <row r="171" spans="1:11" ht="13" x14ac:dyDescent="0.3">
      <c r="A171" s="3">
        <v>45716</v>
      </c>
      <c r="B171" s="13">
        <v>-4.1031036296687506E-3</v>
      </c>
      <c r="C171" s="13">
        <v>9.3896713615023476E-3</v>
      </c>
      <c r="D171" s="13">
        <v>-1.3936170212765981E-2</v>
      </c>
      <c r="J171" s="3">
        <v>45716</v>
      </c>
      <c r="K171" s="189"/>
    </row>
    <row r="172" spans="1:11" ht="13" x14ac:dyDescent="0.3">
      <c r="A172" s="3">
        <v>45719</v>
      </c>
      <c r="B172" s="13">
        <v>1.5212338897105444E-2</v>
      </c>
      <c r="C172" s="13">
        <v>4.837209302325584E-2</v>
      </c>
      <c r="D172" s="13">
        <v>5.6208868270579242E-2</v>
      </c>
      <c r="J172" s="3">
        <v>45719</v>
      </c>
      <c r="K172" s="189"/>
    </row>
    <row r="173" spans="1:11" ht="13" x14ac:dyDescent="0.3">
      <c r="A173" s="3">
        <v>45720</v>
      </c>
      <c r="B173" s="13">
        <v>-2.9448491155046774E-2</v>
      </c>
      <c r="C173" s="13">
        <v>-5.6787932564330131E-2</v>
      </c>
      <c r="D173" s="13">
        <v>-4.4637385086823231E-2</v>
      </c>
      <c r="J173" s="3">
        <v>45720</v>
      </c>
      <c r="K173" s="189"/>
    </row>
    <row r="174" spans="1:11" ht="13" x14ac:dyDescent="0.3">
      <c r="A174" s="3">
        <v>45721</v>
      </c>
      <c r="B174" s="13">
        <v>3.6667738822772654E-2</v>
      </c>
      <c r="C174" s="13">
        <v>2.8222013170272814E-2</v>
      </c>
      <c r="D174" s="13">
        <v>1.2723190420186013E-2</v>
      </c>
      <c r="J174" s="3">
        <v>45721</v>
      </c>
      <c r="K174" s="189"/>
    </row>
    <row r="175" spans="1:11" ht="13" x14ac:dyDescent="0.3">
      <c r="A175" s="3">
        <v>45722</v>
      </c>
      <c r="B175" s="13">
        <v>5.8951287620229997E-3</v>
      </c>
      <c r="C175" s="13">
        <v>2.9277218664226924E-2</v>
      </c>
      <c r="D175" s="13">
        <v>1.8897804054054085E-2</v>
      </c>
      <c r="J175" s="3">
        <v>45722</v>
      </c>
      <c r="K175" s="189"/>
    </row>
    <row r="176" spans="1:11" ht="13" x14ac:dyDescent="0.3">
      <c r="A176" s="3">
        <v>45723</v>
      </c>
      <c r="B176" s="13">
        <v>6.4774830351633592E-3</v>
      </c>
      <c r="C176" s="13">
        <v>-4.4444444444444444E-3</v>
      </c>
      <c r="D176" s="13">
        <v>-4.3518806341311589E-3</v>
      </c>
      <c r="J176" s="3">
        <v>45723</v>
      </c>
      <c r="K176" s="189"/>
    </row>
    <row r="177" spans="1:11" ht="13" x14ac:dyDescent="0.3">
      <c r="A177" s="3">
        <v>45726</v>
      </c>
      <c r="B177" s="13">
        <v>-2.1350495454081075E-2</v>
      </c>
      <c r="C177" s="13">
        <v>-6.2500000000000255E-3</v>
      </c>
      <c r="D177" s="13">
        <v>-6.2441461130192813E-4</v>
      </c>
      <c r="J177" s="3">
        <v>45726</v>
      </c>
      <c r="K177" s="189"/>
    </row>
    <row r="178" spans="1:11" ht="13" x14ac:dyDescent="0.3">
      <c r="A178" s="3">
        <v>45727</v>
      </c>
      <c r="B178" s="13">
        <v>-2.1085594989561581E-2</v>
      </c>
      <c r="C178" s="13">
        <v>9.8831985624439223E-3</v>
      </c>
      <c r="D178" s="13">
        <v>-1.0725814849526165E-2</v>
      </c>
      <c r="J178" s="3">
        <v>45727</v>
      </c>
      <c r="K178" s="189"/>
    </row>
    <row r="179" spans="1:11" ht="13" x14ac:dyDescent="0.3">
      <c r="A179" s="3">
        <v>45728</v>
      </c>
      <c r="B179" s="13">
        <v>1.7061207080400952E-2</v>
      </c>
      <c r="C179" s="13">
        <v>-6.2277580071174628E-3</v>
      </c>
      <c r="D179" s="13">
        <v>2.2105263157895572E-3</v>
      </c>
      <c r="J179" s="3">
        <v>45728</v>
      </c>
      <c r="K179" s="189"/>
    </row>
    <row r="180" spans="1:11" ht="13" x14ac:dyDescent="0.3">
      <c r="A180" s="3">
        <v>45729</v>
      </c>
      <c r="B180" s="13">
        <v>-1.0484378276368174E-2</v>
      </c>
      <c r="C180" s="13">
        <v>-1.342882721575649E-2</v>
      </c>
      <c r="D180" s="13">
        <v>5.9867660959981731E-3</v>
      </c>
      <c r="J180" s="3">
        <v>45729</v>
      </c>
      <c r="K180" s="189"/>
    </row>
    <row r="181" spans="1:11" ht="13" x14ac:dyDescent="0.3">
      <c r="A181" s="3">
        <v>45730</v>
      </c>
      <c r="B181" s="13">
        <v>1.7270608179699116E-2</v>
      </c>
      <c r="C181" s="13">
        <v>-1.8148820326679023E-3</v>
      </c>
      <c r="D181" s="13">
        <v>1.8688661515974137E-2</v>
      </c>
      <c r="J181" s="3">
        <v>45730</v>
      </c>
      <c r="K181" s="189"/>
    </row>
    <row r="182" spans="1:11" ht="13" x14ac:dyDescent="0.3">
      <c r="A182" s="3">
        <v>45733</v>
      </c>
      <c r="B182" s="13">
        <v>6.1451932090406487E-3</v>
      </c>
      <c r="C182" s="13">
        <v>1.0909090909090934E-2</v>
      </c>
      <c r="D182" s="13">
        <v>4.3046018243312308E-3</v>
      </c>
      <c r="J182" s="3">
        <v>45733</v>
      </c>
      <c r="K182" s="189"/>
    </row>
    <row r="183" spans="1:11" ht="13" x14ac:dyDescent="0.3">
      <c r="A183" s="3">
        <v>45734</v>
      </c>
      <c r="B183" s="13">
        <v>2.2567287784679087E-2</v>
      </c>
      <c r="C183" s="13">
        <v>1.258992805755388E-2</v>
      </c>
      <c r="D183" s="13">
        <v>1.8063067659965445E-2</v>
      </c>
      <c r="J183" s="3">
        <v>45734</v>
      </c>
      <c r="K183" s="189"/>
    </row>
    <row r="184" spans="1:11" ht="13" x14ac:dyDescent="0.3">
      <c r="A184" s="3">
        <v>45735</v>
      </c>
      <c r="B184" s="13">
        <v>1.8222312208949871E-3</v>
      </c>
      <c r="C184" s="13">
        <v>-3.0195381882770798E-2</v>
      </c>
      <c r="D184" s="13">
        <v>-1.1828388131515669E-2</v>
      </c>
      <c r="J184" s="3">
        <v>45735</v>
      </c>
      <c r="K184" s="189"/>
    </row>
    <row r="185" spans="1:11" ht="13" x14ac:dyDescent="0.3">
      <c r="A185" s="3">
        <v>45736</v>
      </c>
      <c r="B185" s="13">
        <v>-2.9102667744543273E-2</v>
      </c>
      <c r="C185" s="13">
        <v>-3.9377289377289348E-2</v>
      </c>
      <c r="D185" s="13">
        <v>1.927368634611496E-3</v>
      </c>
      <c r="J185" s="3">
        <v>45736</v>
      </c>
      <c r="K185" s="189"/>
    </row>
    <row r="186" spans="1:11" ht="13" x14ac:dyDescent="0.3">
      <c r="A186" s="3">
        <v>45737</v>
      </c>
      <c r="B186" s="13">
        <v>4.8917568692754803E-3</v>
      </c>
      <c r="C186" s="13">
        <v>-2.0019065776930491E-2</v>
      </c>
      <c r="D186" s="13">
        <v>-9.1120785663666506E-4</v>
      </c>
      <c r="J186" s="3">
        <v>45737</v>
      </c>
      <c r="K186" s="189"/>
    </row>
    <row r="187" spans="1:11" ht="13" x14ac:dyDescent="0.3">
      <c r="A187" s="3">
        <v>45740</v>
      </c>
      <c r="B187" s="13">
        <v>1.2428793371310673E-3</v>
      </c>
      <c r="C187" s="13">
        <v>1.6536964980544775E-2</v>
      </c>
      <c r="D187" s="13">
        <v>2.63477908390756E-3</v>
      </c>
      <c r="J187" s="3">
        <v>45740</v>
      </c>
      <c r="K187" s="189"/>
    </row>
    <row r="188" spans="1:11" ht="13" x14ac:dyDescent="0.3">
      <c r="A188" s="3">
        <v>45741</v>
      </c>
      <c r="B188" s="13">
        <v>2.2033722975069926E-2</v>
      </c>
      <c r="C188" s="13">
        <v>4.7846889952153108E-3</v>
      </c>
      <c r="D188" s="13">
        <v>2.5267839094401004E-3</v>
      </c>
      <c r="J188" s="3">
        <v>45741</v>
      </c>
      <c r="K188" s="189"/>
    </row>
    <row r="189" spans="1:11" ht="13" x14ac:dyDescent="0.3">
      <c r="A189" s="3">
        <v>45742</v>
      </c>
      <c r="B189" s="13">
        <v>-7.6923076923077439E-3</v>
      </c>
      <c r="C189" s="13">
        <v>-2.8571428571428571E-2</v>
      </c>
      <c r="D189" s="13">
        <v>-6.3514467184192566E-3</v>
      </c>
      <c r="J189" s="3">
        <v>45742</v>
      </c>
      <c r="K189" s="189"/>
    </row>
    <row r="190" spans="1:11" ht="13" x14ac:dyDescent="0.3">
      <c r="A190" s="3">
        <v>45743</v>
      </c>
      <c r="B190" s="13">
        <v>3.0599755201957731E-3</v>
      </c>
      <c r="C190" s="13">
        <v>1.9607843137255179E-3</v>
      </c>
      <c r="D190" s="13">
        <v>-1.8161525974026E-2</v>
      </c>
      <c r="J190" s="3">
        <v>45743</v>
      </c>
      <c r="K190" s="189"/>
    </row>
    <row r="191" spans="1:11" ht="13" x14ac:dyDescent="0.3">
      <c r="A191" s="3">
        <v>45744</v>
      </c>
      <c r="B191" s="13">
        <v>-1.9320724018710544E-2</v>
      </c>
      <c r="C191" s="13">
        <v>-2.3972602739726054E-2</v>
      </c>
      <c r="D191" s="13">
        <v>8.9903895835485945E-3</v>
      </c>
      <c r="J191" s="3">
        <v>45744</v>
      </c>
      <c r="K191" s="189"/>
    </row>
    <row r="192" spans="1:11" ht="13" x14ac:dyDescent="0.3">
      <c r="A192" s="3">
        <v>45747</v>
      </c>
      <c r="B192" s="13">
        <v>-1.8249688925756964E-2</v>
      </c>
      <c r="C192" s="13">
        <v>-3.8095238095238064E-2</v>
      </c>
      <c r="D192" s="13">
        <v>-8.6030315444489587E-3</v>
      </c>
      <c r="J192" s="3">
        <v>45747</v>
      </c>
      <c r="K192" s="189"/>
    </row>
    <row r="193" spans="1:11" ht="13" x14ac:dyDescent="0.3">
      <c r="A193" s="3">
        <v>45748</v>
      </c>
      <c r="B193" s="13">
        <v>1.2040557667934175E-2</v>
      </c>
      <c r="C193" s="13">
        <v>8.8587806149035362E-3</v>
      </c>
      <c r="D193" s="13">
        <v>3.2954545454545542E-2</v>
      </c>
      <c r="J193" s="3">
        <v>45748</v>
      </c>
      <c r="K193" s="189"/>
    </row>
    <row r="194" spans="1:11" ht="13" x14ac:dyDescent="0.3">
      <c r="A194" s="3">
        <v>45749</v>
      </c>
      <c r="B194" s="13">
        <v>-5.2181173032777933E-4</v>
      </c>
      <c r="C194" s="13">
        <v>-2.5826446280991736E-3</v>
      </c>
      <c r="D194" s="13">
        <v>-7.9007900790079629E-3</v>
      </c>
      <c r="J194" s="3">
        <v>45749</v>
      </c>
      <c r="K194" s="189"/>
    </row>
    <row r="195" spans="1:11" ht="13" x14ac:dyDescent="0.3">
      <c r="A195" s="3">
        <v>45750</v>
      </c>
      <c r="B195" s="13">
        <v>-6.9646026939542638E-2</v>
      </c>
      <c r="C195" s="13">
        <v>-3.9357845675815614E-2</v>
      </c>
      <c r="D195" s="13">
        <v>-7.9233870967741898E-2</v>
      </c>
      <c r="J195" s="3">
        <v>45750</v>
      </c>
      <c r="K195" s="189"/>
    </row>
    <row r="196" spans="1:11" ht="13" x14ac:dyDescent="0.3">
      <c r="A196" s="3">
        <v>45751</v>
      </c>
      <c r="B196" s="13">
        <v>-7.3063973063973039E-2</v>
      </c>
      <c r="C196" s="13">
        <v>-2.6954177897574125E-2</v>
      </c>
      <c r="D196" s="13">
        <v>-2.7041821764834668E-2</v>
      </c>
      <c r="J196" s="3">
        <v>45751</v>
      </c>
      <c r="K196" s="189"/>
    </row>
    <row r="197" spans="1:11" ht="13" x14ac:dyDescent="0.3">
      <c r="A197" s="3">
        <v>45754</v>
      </c>
      <c r="B197" s="13">
        <v>-5.557573556120602E-2</v>
      </c>
      <c r="C197" s="13">
        <v>-3.3240997229916584E-3</v>
      </c>
      <c r="D197" s="13">
        <v>-4.4446944975807312E-2</v>
      </c>
      <c r="J197" s="3">
        <v>45754</v>
      </c>
      <c r="K197" s="189"/>
    </row>
    <row r="198" spans="1:11" ht="13" x14ac:dyDescent="0.3">
      <c r="A198" s="3">
        <v>45755</v>
      </c>
      <c r="B198" s="13">
        <v>2.4358974358974411E-2</v>
      </c>
      <c r="C198" s="13">
        <v>-4.4469149527515288E-2</v>
      </c>
      <c r="D198" s="13">
        <v>2.9910504003768199E-2</v>
      </c>
      <c r="J198" s="3">
        <v>45755</v>
      </c>
      <c r="K198" s="189"/>
    </row>
    <row r="199" spans="1:11" ht="13" x14ac:dyDescent="0.3">
      <c r="A199" s="3">
        <v>45756</v>
      </c>
      <c r="B199" s="13">
        <v>-2.2027534418022549E-2</v>
      </c>
      <c r="C199" s="13">
        <v>8.202443280977309E-2</v>
      </c>
      <c r="D199" s="13">
        <v>-5.0080036588154651E-2</v>
      </c>
      <c r="J199" s="3">
        <v>45756</v>
      </c>
      <c r="K199" s="189"/>
    </row>
    <row r="200" spans="1:11" ht="13" x14ac:dyDescent="0.3">
      <c r="A200" s="3">
        <v>45757</v>
      </c>
      <c r="B200" s="13">
        <v>5.7716918351676541E-2</v>
      </c>
      <c r="C200" s="13">
        <v>-4.3010752688172046E-2</v>
      </c>
      <c r="D200" s="13">
        <v>4.4294655753490654E-2</v>
      </c>
      <c r="J200" s="3">
        <v>45757</v>
      </c>
      <c r="K200" s="189"/>
    </row>
    <row r="201" spans="1:11" ht="13" x14ac:dyDescent="0.3">
      <c r="A201" s="3">
        <v>45758</v>
      </c>
      <c r="B201" s="13">
        <v>-1.8148820326679453E-3</v>
      </c>
      <c r="C201" s="13">
        <v>-2.8089887640449437E-3</v>
      </c>
      <c r="D201" s="13">
        <v>-6.6851083448593628E-3</v>
      </c>
      <c r="J201" s="3">
        <v>45758</v>
      </c>
      <c r="K201" s="189"/>
    </row>
    <row r="202" spans="1:11" ht="13" x14ac:dyDescent="0.3">
      <c r="A202" s="3">
        <v>45761</v>
      </c>
      <c r="B202" s="13">
        <v>2.6303030303030366E-2</v>
      </c>
      <c r="C202" s="13">
        <v>2.1408450704225417E-2</v>
      </c>
      <c r="D202" s="13">
        <v>2.8544906010675379E-2</v>
      </c>
      <c r="J202" s="3">
        <v>45761</v>
      </c>
      <c r="K202" s="189"/>
    </row>
    <row r="203" spans="1:11" ht="13" x14ac:dyDescent="0.3">
      <c r="A203" s="3">
        <v>45762</v>
      </c>
      <c r="B203" s="13">
        <v>2.8935868666587837E-2</v>
      </c>
      <c r="C203" s="13">
        <v>1.9856591285162681E-2</v>
      </c>
      <c r="D203" s="13">
        <v>2.0081227436822995E-2</v>
      </c>
      <c r="J203" s="3">
        <v>45762</v>
      </c>
      <c r="K203" s="189"/>
    </row>
    <row r="204" spans="1:11" ht="13" x14ac:dyDescent="0.3">
      <c r="A204" s="3">
        <v>45763</v>
      </c>
      <c r="B204" s="13">
        <v>9.2975206611569695E-3</v>
      </c>
      <c r="C204" s="13">
        <v>-2.3255813953488434E-2</v>
      </c>
      <c r="D204" s="13">
        <v>5.9721300597213303E-3</v>
      </c>
      <c r="J204" s="3">
        <v>45763</v>
      </c>
      <c r="K204" s="189"/>
    </row>
    <row r="205" spans="1:11" ht="13" x14ac:dyDescent="0.3">
      <c r="A205" s="3">
        <v>45764</v>
      </c>
      <c r="B205" s="13">
        <v>-8.6432389400658179E-3</v>
      </c>
      <c r="C205" s="13">
        <v>2.048726467331128E-2</v>
      </c>
      <c r="D205" s="13">
        <v>-5.7167985927879953E-3</v>
      </c>
      <c r="J205" s="3">
        <v>45764</v>
      </c>
      <c r="K205" s="189"/>
    </row>
    <row r="206" spans="1:11" ht="13" x14ac:dyDescent="0.3">
      <c r="A206" s="3">
        <v>45765</v>
      </c>
      <c r="B206" s="13">
        <v>0</v>
      </c>
      <c r="C206" s="13">
        <v>0</v>
      </c>
      <c r="D206" s="13">
        <v>0</v>
      </c>
      <c r="J206" s="3">
        <v>45765</v>
      </c>
      <c r="K206" s="189"/>
    </row>
    <row r="207" spans="1:11" ht="13" x14ac:dyDescent="0.3">
      <c r="A207" s="3">
        <v>45768</v>
      </c>
      <c r="B207" s="13">
        <v>0</v>
      </c>
      <c r="C207" s="13">
        <v>0</v>
      </c>
      <c r="D207" s="13">
        <v>0</v>
      </c>
      <c r="J207" s="3">
        <v>45768</v>
      </c>
      <c r="K207" s="189"/>
    </row>
    <row r="208" spans="1:11" ht="13" x14ac:dyDescent="0.3">
      <c r="A208" s="3">
        <v>45769</v>
      </c>
      <c r="B208" s="13">
        <v>1.3880922335665785E-2</v>
      </c>
      <c r="C208" s="13">
        <v>3.2013022246337369E-2</v>
      </c>
      <c r="D208" s="13">
        <v>1.8796992481203E-2</v>
      </c>
      <c r="J208" s="3">
        <v>45769</v>
      </c>
      <c r="K208" s="189"/>
    </row>
    <row r="209" spans="1:11" ht="13" x14ac:dyDescent="0.3">
      <c r="A209" s="3">
        <v>45770</v>
      </c>
      <c r="B209" s="13">
        <v>2.7947499434261336E-2</v>
      </c>
      <c r="C209" s="13">
        <v>2.050473186119877E-2</v>
      </c>
      <c r="D209" s="13">
        <v>1.8884306490123667E-2</v>
      </c>
      <c r="J209" s="3">
        <v>45770</v>
      </c>
      <c r="K209" s="189"/>
    </row>
    <row r="210" spans="1:11" ht="13" x14ac:dyDescent="0.3">
      <c r="A210" s="3">
        <v>45771</v>
      </c>
      <c r="B210" s="13">
        <v>3.3021463951567812E-3</v>
      </c>
      <c r="C210" s="13">
        <v>2.679031427099442E-2</v>
      </c>
      <c r="D210" s="13">
        <v>-9.4588836812952701E-2</v>
      </c>
      <c r="J210" s="3">
        <v>45771</v>
      </c>
      <c r="K210" s="189"/>
    </row>
    <row r="211" spans="1:11" ht="13" x14ac:dyDescent="0.3">
      <c r="A211" s="3">
        <v>45772</v>
      </c>
      <c r="B211" s="13">
        <v>2.3587493143170581E-2</v>
      </c>
      <c r="C211" s="13">
        <v>1.1540391369794194E-2</v>
      </c>
      <c r="D211" s="13">
        <v>3.1058823529411687E-2</v>
      </c>
      <c r="J211" s="3">
        <v>45772</v>
      </c>
      <c r="K211" s="189"/>
    </row>
    <row r="212" spans="1:11" ht="13" x14ac:dyDescent="0.3">
      <c r="A212" s="3">
        <v>45775</v>
      </c>
      <c r="B212" s="13">
        <v>5.8949624866023271E-3</v>
      </c>
      <c r="C212" s="13">
        <v>-1.8849206349206265E-2</v>
      </c>
      <c r="D212" s="13">
        <v>-6.161570059333466E-3</v>
      </c>
      <c r="J212" s="3">
        <v>45775</v>
      </c>
      <c r="K212" s="189"/>
    </row>
    <row r="213" spans="1:11" ht="13" x14ac:dyDescent="0.3">
      <c r="A213" s="3">
        <v>45776</v>
      </c>
      <c r="B213" s="13">
        <v>1.3319126265316995E-2</v>
      </c>
      <c r="C213" s="13">
        <v>1.8200202224469129E-2</v>
      </c>
      <c r="D213" s="13">
        <v>2.2962112514350826E-3</v>
      </c>
      <c r="J213" s="3">
        <v>45776</v>
      </c>
      <c r="K213" s="189"/>
    </row>
    <row r="214" spans="1:11" ht="13" x14ac:dyDescent="0.3">
      <c r="A214" s="3">
        <v>45777</v>
      </c>
      <c r="B214" s="13">
        <v>-1.5352260778128183E-2</v>
      </c>
      <c r="C214" s="13">
        <v>-2.5819265143992139E-2</v>
      </c>
      <c r="D214" s="13">
        <v>5.4982817869415855E-3</v>
      </c>
      <c r="J214" s="3">
        <v>45777</v>
      </c>
      <c r="K214" s="189"/>
    </row>
    <row r="215" spans="1:11" ht="13" x14ac:dyDescent="0.3">
      <c r="A215" s="3">
        <v>45778</v>
      </c>
      <c r="B215" s="13">
        <v>0</v>
      </c>
      <c r="C215" s="13">
        <v>0</v>
      </c>
      <c r="D215" s="13">
        <v>0</v>
      </c>
      <c r="J215" s="3">
        <v>45778</v>
      </c>
      <c r="K215" s="189"/>
    </row>
    <row r="216" spans="1:11" ht="13" x14ac:dyDescent="0.3">
      <c r="A216" s="3">
        <v>45779</v>
      </c>
      <c r="B216" s="13">
        <v>1.5484835540367317E-2</v>
      </c>
      <c r="C216" s="13">
        <v>1.2742099898063202E-2</v>
      </c>
      <c r="D216" s="13">
        <v>2.5062656641604282E-3</v>
      </c>
      <c r="J216" s="3">
        <v>45779</v>
      </c>
      <c r="K216" s="189"/>
    </row>
    <row r="217" spans="1:11" ht="13" x14ac:dyDescent="0.3">
      <c r="A217" s="3">
        <v>45782</v>
      </c>
      <c r="B217" s="13">
        <v>9.7802082237879867E-3</v>
      </c>
      <c r="C217" s="13">
        <v>-1.5098137896325263E-3</v>
      </c>
      <c r="D217" s="13">
        <v>4.5454545454544481E-3</v>
      </c>
      <c r="J217" s="3">
        <v>45782</v>
      </c>
      <c r="K217" s="189"/>
    </row>
    <row r="218" spans="1:11" ht="13" x14ac:dyDescent="0.3">
      <c r="A218" s="3">
        <v>45783</v>
      </c>
      <c r="B218" s="13">
        <v>-7.8108727348470174E-3</v>
      </c>
      <c r="C218" s="13">
        <v>-9.0725806451613482E-3</v>
      </c>
      <c r="D218" s="13">
        <v>3.1674208144796909E-3</v>
      </c>
      <c r="J218" s="3">
        <v>45783</v>
      </c>
      <c r="K218" s="189"/>
    </row>
    <row r="219" spans="1:11" ht="13" x14ac:dyDescent="0.3">
      <c r="A219" s="3">
        <v>45784</v>
      </c>
      <c r="B219" s="13">
        <v>-1.9943318988138923E-2</v>
      </c>
      <c r="C219" s="13">
        <v>-1.0172939979653543E-3</v>
      </c>
      <c r="D219" s="13">
        <v>-1.1276499774469763E-3</v>
      </c>
      <c r="J219" s="3">
        <v>45784</v>
      </c>
      <c r="K219" s="189"/>
    </row>
    <row r="220" spans="1:11" ht="13" x14ac:dyDescent="0.3">
      <c r="A220" s="3">
        <v>45785</v>
      </c>
      <c r="B220" s="13">
        <v>3.084502516868376E-2</v>
      </c>
      <c r="C220" s="13">
        <v>3.2586558044806542E-2</v>
      </c>
      <c r="D220" s="13">
        <v>5.1930458342740312E-3</v>
      </c>
      <c r="J220" s="3">
        <v>45785</v>
      </c>
      <c r="K220" s="189"/>
    </row>
    <row r="221" spans="1:11" ht="13" x14ac:dyDescent="0.3">
      <c r="A221" s="3">
        <v>45786</v>
      </c>
      <c r="B221" s="13">
        <v>8.7272727272726894E-3</v>
      </c>
      <c r="C221" s="13">
        <v>6.9033530571990988E-3</v>
      </c>
      <c r="D221" s="13">
        <v>5.6154537286613555E-3</v>
      </c>
      <c r="J221" s="3">
        <v>45786</v>
      </c>
      <c r="K221" s="189"/>
    </row>
    <row r="222" spans="1:11" ht="13" x14ac:dyDescent="0.3">
      <c r="A222" s="3">
        <v>45789</v>
      </c>
      <c r="B222" s="13">
        <v>6.1798331445051501E-3</v>
      </c>
      <c r="C222" s="13">
        <v>3.5259549461312524E-2</v>
      </c>
      <c r="D222" s="13">
        <v>3.9312039312039145E-2</v>
      </c>
      <c r="J222" s="3">
        <v>45789</v>
      </c>
      <c r="K222" s="189"/>
    </row>
    <row r="223" spans="1:11" ht="13" x14ac:dyDescent="0.3">
      <c r="A223" s="3">
        <v>45790</v>
      </c>
      <c r="B223" s="13">
        <v>3.0709386835910672E-4</v>
      </c>
      <c r="C223" s="13">
        <v>1.1352885525070982E-2</v>
      </c>
      <c r="D223" s="13">
        <v>-4.2983021706425048E-3</v>
      </c>
      <c r="J223" s="3">
        <v>45790</v>
      </c>
      <c r="K223" s="189"/>
    </row>
    <row r="224" spans="1:11" ht="13" x14ac:dyDescent="0.3">
      <c r="A224" s="3">
        <v>45791</v>
      </c>
      <c r="B224" s="13">
        <v>1.4019647973802748E-2</v>
      </c>
      <c r="C224" s="13">
        <v>-5.6127221702526519E-3</v>
      </c>
      <c r="D224" s="13">
        <v>-1.2950571983595859E-2</v>
      </c>
      <c r="J224" s="3">
        <v>45791</v>
      </c>
      <c r="K224" s="189"/>
    </row>
    <row r="225" spans="1:11" ht="13" x14ac:dyDescent="0.3">
      <c r="A225" s="3">
        <v>45792</v>
      </c>
      <c r="B225" s="13">
        <v>4.1376526390148943E-3</v>
      </c>
      <c r="C225" s="13">
        <v>-1.0348071495766645E-2</v>
      </c>
      <c r="D225" s="13">
        <v>8.7469932210802615E-3</v>
      </c>
      <c r="J225" s="3">
        <v>45792</v>
      </c>
      <c r="K225" s="189"/>
    </row>
    <row r="226" spans="1:11" ht="13" x14ac:dyDescent="0.3">
      <c r="A226" s="3">
        <v>45793</v>
      </c>
      <c r="B226" s="13">
        <v>3.0150753768845367E-4</v>
      </c>
      <c r="C226" s="13">
        <v>-1.5209125475285253E-2</v>
      </c>
      <c r="D226" s="13">
        <v>6.5033600693674941E-4</v>
      </c>
      <c r="J226" s="3">
        <v>45793</v>
      </c>
      <c r="K226" s="189"/>
    </row>
    <row r="227" spans="1:11" ht="13" x14ac:dyDescent="0.3">
      <c r="A227" s="3">
        <v>45796</v>
      </c>
      <c r="B227" s="13">
        <v>-2.3209082688636581E-2</v>
      </c>
      <c r="C227" s="13">
        <v>-2.5096525096525043E-2</v>
      </c>
      <c r="D227" s="13">
        <v>2.599653379549492E-3</v>
      </c>
      <c r="J227" s="3">
        <v>45796</v>
      </c>
      <c r="K227" s="189"/>
    </row>
    <row r="228" spans="1:11" ht="13" x14ac:dyDescent="0.3">
      <c r="A228" s="3">
        <v>45797</v>
      </c>
      <c r="B228" s="13">
        <v>1.275457724748E-2</v>
      </c>
      <c r="C228" s="13">
        <v>0</v>
      </c>
      <c r="D228" s="13">
        <v>1.1019878997407121E-2</v>
      </c>
      <c r="J228" s="3">
        <v>45797</v>
      </c>
      <c r="K228" s="189"/>
    </row>
    <row r="229" spans="1:11" ht="13" x14ac:dyDescent="0.3">
      <c r="A229" s="3">
        <v>45798</v>
      </c>
      <c r="B229" s="13">
        <v>5.6875888685759867E-3</v>
      </c>
      <c r="C229" s="13">
        <v>-5.9405940594058843E-3</v>
      </c>
      <c r="D229" s="13">
        <v>9.4037187433211357E-3</v>
      </c>
      <c r="J229" s="3">
        <v>45798</v>
      </c>
      <c r="K229" s="189"/>
    </row>
    <row r="230" spans="1:11" ht="13" x14ac:dyDescent="0.3">
      <c r="A230" s="3">
        <v>45799</v>
      </c>
      <c r="B230" s="13">
        <v>-5.4534437487374771E-3</v>
      </c>
      <c r="C230" s="13">
        <v>-1.49402390438247E-2</v>
      </c>
      <c r="D230" s="13">
        <v>6.5636248147363319E-3</v>
      </c>
      <c r="J230" s="3">
        <v>45799</v>
      </c>
      <c r="K230" s="189"/>
    </row>
    <row r="231" spans="1:11" ht="13" x14ac:dyDescent="0.3">
      <c r="A231" s="3">
        <v>45800</v>
      </c>
      <c r="B231" s="13">
        <v>-3.4930950446791342E-2</v>
      </c>
      <c r="C231" s="13">
        <v>-2.9828109201213374E-2</v>
      </c>
      <c r="D231" s="13">
        <v>-1.1148506520824556E-2</v>
      </c>
      <c r="J231" s="3">
        <v>45800</v>
      </c>
      <c r="K231" s="189"/>
    </row>
    <row r="232" spans="1:11" ht="13" x14ac:dyDescent="0.3">
      <c r="A232" s="3">
        <v>45803</v>
      </c>
      <c r="B232" s="13">
        <v>1.7150673400673427E-2</v>
      </c>
      <c r="C232" s="13">
        <v>7.8165711307972893E-3</v>
      </c>
      <c r="D232" s="13">
        <v>1.0636034886194579E-2</v>
      </c>
      <c r="J232" s="3">
        <v>45803</v>
      </c>
      <c r="K232" s="189"/>
    </row>
    <row r="233" spans="1:11" ht="13" x14ac:dyDescent="0.3">
      <c r="A233" s="3">
        <v>45804</v>
      </c>
      <c r="B233" s="13">
        <v>2.3792283024722961E-3</v>
      </c>
      <c r="C233" s="13">
        <v>5.170630816959669E-3</v>
      </c>
      <c r="D233" s="13">
        <v>4.4201220795621774E-3</v>
      </c>
      <c r="J233" s="3">
        <v>45804</v>
      </c>
      <c r="K233" s="189"/>
    </row>
    <row r="234" spans="1:11" ht="13" x14ac:dyDescent="0.3">
      <c r="A234" s="3">
        <v>45805</v>
      </c>
      <c r="B234" s="13">
        <v>-4.1279669762637355E-4</v>
      </c>
      <c r="C234" s="13">
        <v>1.6975308641975221E-2</v>
      </c>
      <c r="D234" s="13">
        <v>-4.81978206202862E-3</v>
      </c>
      <c r="J234" s="3">
        <v>45805</v>
      </c>
      <c r="K234" s="189"/>
    </row>
    <row r="235" spans="1:11" ht="13" x14ac:dyDescent="0.3">
      <c r="A235" s="3">
        <v>45806</v>
      </c>
      <c r="B235" s="13">
        <v>1.6518686764402245E-3</v>
      </c>
      <c r="C235" s="13">
        <v>-1.3657056145675209E-2</v>
      </c>
      <c r="D235" s="13">
        <v>0</v>
      </c>
      <c r="J235" s="3">
        <v>45806</v>
      </c>
      <c r="K235" s="189"/>
    </row>
    <row r="236" spans="1:11" ht="13" x14ac:dyDescent="0.3">
      <c r="A236" s="3">
        <v>45807</v>
      </c>
      <c r="B236" s="13">
        <v>1.2162440733869339E-2</v>
      </c>
      <c r="C236" s="13">
        <v>0</v>
      </c>
      <c r="D236" s="13">
        <v>-3.6428721836176049E-2</v>
      </c>
      <c r="J236" s="3">
        <v>45807</v>
      </c>
      <c r="K236" s="189"/>
    </row>
    <row r="237" spans="1:11" ht="13" x14ac:dyDescent="0.3">
      <c r="A237" s="3">
        <v>45810</v>
      </c>
      <c r="B237" s="13">
        <v>-1.832993890020436E-3</v>
      </c>
      <c r="C237" s="13">
        <v>-2.9230769230769171E-2</v>
      </c>
      <c r="D237" s="13">
        <v>8.5227272727274022E-3</v>
      </c>
      <c r="J237" s="3">
        <v>45810</v>
      </c>
      <c r="K237" s="189"/>
    </row>
    <row r="238" spans="1:11" ht="13" x14ac:dyDescent="0.3">
      <c r="A238" s="3">
        <v>45811</v>
      </c>
      <c r="B238" s="13">
        <v>-1.9383799224648162E-3</v>
      </c>
      <c r="C238" s="13">
        <v>5.282620179608786E-4</v>
      </c>
      <c r="D238" s="13">
        <v>7.8006500541710913E-3</v>
      </c>
      <c r="J238" s="3">
        <v>45811</v>
      </c>
      <c r="K238" s="189"/>
    </row>
    <row r="239" spans="1:11" ht="13" x14ac:dyDescent="0.3">
      <c r="A239" s="3">
        <v>45812</v>
      </c>
      <c r="B239" s="13">
        <v>-4.7020341408565243E-3</v>
      </c>
      <c r="C239" s="13">
        <v>7.9197465681098197E-3</v>
      </c>
      <c r="D239" s="13">
        <v>1.9780692324231464E-2</v>
      </c>
      <c r="J239" s="3">
        <v>45812</v>
      </c>
      <c r="K239" s="189"/>
    </row>
    <row r="240" spans="1:11" ht="13" x14ac:dyDescent="0.3">
      <c r="A240" s="3">
        <v>45813</v>
      </c>
      <c r="B240" s="13">
        <v>1.6329464927595839E-2</v>
      </c>
      <c r="C240" s="13">
        <v>-7.3336825563122352E-3</v>
      </c>
      <c r="D240" s="13">
        <v>-4.6384145055872314E-3</v>
      </c>
      <c r="J240" s="3">
        <v>45813</v>
      </c>
      <c r="K240" s="189"/>
    </row>
    <row r="241" spans="1:11" ht="13" x14ac:dyDescent="0.3">
      <c r="A241" s="3">
        <v>45814</v>
      </c>
      <c r="B241" s="13">
        <v>1.4551333872271458E-2</v>
      </c>
      <c r="C241" s="13">
        <v>-1.6358839050131895E-2</v>
      </c>
      <c r="D241" s="13">
        <v>8.0491421309045238E-3</v>
      </c>
      <c r="J241" s="3">
        <v>45814</v>
      </c>
      <c r="K241" s="189"/>
    </row>
    <row r="242" spans="1:11" ht="13" x14ac:dyDescent="0.3">
      <c r="A242" s="3">
        <v>45817</v>
      </c>
      <c r="B242" s="13">
        <v>-1.7928286852588553E-3</v>
      </c>
      <c r="C242" s="13">
        <v>1.6094420600857454E-3</v>
      </c>
      <c r="D242" s="13">
        <v>-3.5721790292078896E-3</v>
      </c>
      <c r="J242" s="3">
        <v>45817</v>
      </c>
      <c r="K242" s="189"/>
    </row>
    <row r="243" spans="1:11" ht="13" x14ac:dyDescent="0.3">
      <c r="A243" s="3">
        <v>45818</v>
      </c>
      <c r="B243" s="13">
        <v>-2.6042706046697367E-2</v>
      </c>
      <c r="C243" s="13">
        <v>4.8205677557579315E-3</v>
      </c>
      <c r="D243" s="13">
        <v>-1.2231126107127758E-2</v>
      </c>
      <c r="J243" s="3">
        <v>45818</v>
      </c>
      <c r="K243" s="189"/>
    </row>
    <row r="244" spans="1:11" ht="13" x14ac:dyDescent="0.3">
      <c r="A244" s="3">
        <v>45819</v>
      </c>
      <c r="B244" s="13">
        <v>1.8440733531401171E-3</v>
      </c>
      <c r="C244" s="13">
        <v>-6.9296375266523613E-3</v>
      </c>
      <c r="D244" s="13">
        <v>-1.4090520922288607E-2</v>
      </c>
      <c r="J244" s="3">
        <v>45819</v>
      </c>
      <c r="K244" s="189"/>
    </row>
    <row r="245" spans="1:11" ht="13" x14ac:dyDescent="0.3">
      <c r="A245" s="3">
        <v>45820</v>
      </c>
      <c r="B245" s="13">
        <v>-6.0333367419980856E-3</v>
      </c>
      <c r="C245" s="13">
        <v>-3.220611916264212E-3</v>
      </c>
      <c r="D245" s="13">
        <v>-9.5279341706367426E-3</v>
      </c>
      <c r="J245" s="3">
        <v>45820</v>
      </c>
      <c r="K245" s="189"/>
    </row>
    <row r="246" spans="1:11" ht="13" x14ac:dyDescent="0.3">
      <c r="A246" s="3">
        <v>45821</v>
      </c>
      <c r="B246" s="13">
        <v>-8.1275720164609693E-3</v>
      </c>
      <c r="C246" s="13">
        <v>-2.1540118470651591E-2</v>
      </c>
      <c r="D246" s="13">
        <v>-1.8364669873196248E-2</v>
      </c>
      <c r="J246" s="3">
        <v>45821</v>
      </c>
      <c r="K246" s="189"/>
    </row>
    <row r="247" spans="1:11" ht="13" x14ac:dyDescent="0.3">
      <c r="A247" s="3">
        <v>45824</v>
      </c>
      <c r="B247" s="13">
        <v>2.3545275386370742E-2</v>
      </c>
      <c r="C247" s="13">
        <v>-1.1007154650522215E-3</v>
      </c>
      <c r="D247" s="13">
        <v>2.5389755011135828E-2</v>
      </c>
      <c r="J247" s="3">
        <v>45824</v>
      </c>
      <c r="K247" s="189"/>
    </row>
    <row r="248" spans="1:11" ht="13" x14ac:dyDescent="0.3">
      <c r="A248" s="3">
        <v>45825</v>
      </c>
      <c r="B248" s="13">
        <v>-2.6955816781516012E-2</v>
      </c>
      <c r="C248" s="13">
        <v>-1.4325068870523384E-2</v>
      </c>
      <c r="D248" s="13">
        <v>-2.1937445699391829E-2</v>
      </c>
      <c r="J248" s="3">
        <v>45825</v>
      </c>
      <c r="K248" s="189"/>
    </row>
    <row r="249" spans="1:11" ht="13" x14ac:dyDescent="0.3">
      <c r="A249" s="3">
        <v>45826</v>
      </c>
      <c r="B249" s="13">
        <v>4.3740887315142484E-3</v>
      </c>
      <c r="C249" s="13">
        <v>4.4717719396309835E-3</v>
      </c>
      <c r="D249" s="13">
        <v>-1.5545192094158723E-3</v>
      </c>
      <c r="J249" s="3">
        <v>45826</v>
      </c>
      <c r="K249" s="189"/>
    </row>
    <row r="250" spans="1:11" ht="13" x14ac:dyDescent="0.3">
      <c r="A250" s="3">
        <v>45827</v>
      </c>
      <c r="B250" s="13">
        <v>-1.4931563666528425E-2</v>
      </c>
      <c r="C250" s="13">
        <v>-1.3912075681691709E-2</v>
      </c>
      <c r="D250" s="13">
        <v>-1.7126334519573141E-2</v>
      </c>
      <c r="J250" s="3">
        <v>45827</v>
      </c>
      <c r="K250" s="189"/>
    </row>
    <row r="251" spans="1:11" ht="13" x14ac:dyDescent="0.3">
      <c r="A251" s="3">
        <v>45828</v>
      </c>
      <c r="B251" s="13">
        <v>1.3052631578947427E-2</v>
      </c>
      <c r="C251" s="13">
        <v>7.9006772009029679E-3</v>
      </c>
      <c r="D251" s="13">
        <v>0</v>
      </c>
      <c r="J251" s="3">
        <v>45828</v>
      </c>
      <c r="K251" s="189"/>
    </row>
    <row r="252" spans="1:11" ht="13" x14ac:dyDescent="0.3">
      <c r="A252" s="3">
        <v>45831</v>
      </c>
      <c r="B252" s="13">
        <v>-1.1949293433083978E-2</v>
      </c>
      <c r="C252" s="13">
        <v>-3.3594624860022078E-3</v>
      </c>
      <c r="D252" s="13">
        <v>3.1681375876895759E-3</v>
      </c>
      <c r="J252" s="3">
        <v>45831</v>
      </c>
      <c r="K252" s="189"/>
    </row>
    <row r="253" spans="1:11" ht="13" x14ac:dyDescent="0.3">
      <c r="A253" s="3">
        <v>45832</v>
      </c>
      <c r="B253" s="13">
        <v>2.3556630560521631E-2</v>
      </c>
      <c r="C253" s="13">
        <v>3.5393258426966355E-2</v>
      </c>
      <c r="D253" s="13">
        <v>1.6918565305662121E-2</v>
      </c>
      <c r="J253" s="3">
        <v>45832</v>
      </c>
      <c r="K253" s="189"/>
    </row>
    <row r="254" spans="1:11" ht="13" x14ac:dyDescent="0.3">
      <c r="A254" s="3">
        <v>45833</v>
      </c>
      <c r="B254" s="13">
        <v>-7.089283879585003E-3</v>
      </c>
      <c r="C254" s="13">
        <v>-1.0851871947911939E-3</v>
      </c>
      <c r="D254" s="13">
        <v>-1.3309671694764776E-2</v>
      </c>
      <c r="J254" s="3">
        <v>45833</v>
      </c>
      <c r="K254" s="189"/>
    </row>
    <row r="255" spans="1:11" ht="13" x14ac:dyDescent="0.3">
      <c r="A255" s="3">
        <v>45834</v>
      </c>
      <c r="B255" s="13">
        <v>-4.449503311258202E-3</v>
      </c>
      <c r="C255" s="13">
        <v>-1.8468223791417739E-2</v>
      </c>
      <c r="D255" s="13">
        <v>-2.135791366906489E-2</v>
      </c>
      <c r="J255" s="3">
        <v>45834</v>
      </c>
      <c r="K255" s="189"/>
    </row>
    <row r="256" spans="1:11" ht="13" x14ac:dyDescent="0.3">
      <c r="A256" s="3">
        <v>45835</v>
      </c>
      <c r="B256" s="13">
        <v>1.4031805425631408E-2</v>
      </c>
      <c r="C256" s="13">
        <v>8.3010514665190927E-3</v>
      </c>
      <c r="D256" s="13">
        <v>8.2701585113715784E-3</v>
      </c>
      <c r="J256" s="3">
        <v>45835</v>
      </c>
      <c r="K256" s="189"/>
    </row>
    <row r="257" spans="1:11" ht="13" x14ac:dyDescent="0.3">
      <c r="A257" s="3">
        <v>45838</v>
      </c>
      <c r="B257" s="13">
        <v>2.7675276752766754E-3</v>
      </c>
      <c r="C257" s="13">
        <v>1.0976948408342482E-2</v>
      </c>
      <c r="D257" s="13">
        <v>3.8733196627932236E-3</v>
      </c>
      <c r="J257" s="3">
        <v>45838</v>
      </c>
      <c r="K257" s="189"/>
    </row>
    <row r="258" spans="1:11" ht="13" x14ac:dyDescent="0.3">
      <c r="A258" s="3">
        <v>45839</v>
      </c>
      <c r="B258" s="13">
        <v>-9.5062864152100565E-3</v>
      </c>
      <c r="C258" s="13">
        <v>-1.2486427795873958E-2</v>
      </c>
      <c r="D258" s="13">
        <v>-1.8157058556513863E-3</v>
      </c>
      <c r="J258" s="3">
        <v>45839</v>
      </c>
      <c r="K258" s="189"/>
    </row>
    <row r="259" spans="1:11" ht="13" x14ac:dyDescent="0.3">
      <c r="A259" s="3">
        <v>45840</v>
      </c>
      <c r="B259" s="13">
        <v>8.8751289989680397E-3</v>
      </c>
      <c r="C259" s="13">
        <v>3.4084661902143973E-2</v>
      </c>
      <c r="D259" s="13">
        <v>1.8190086402910431E-3</v>
      </c>
      <c r="J259" s="3">
        <v>45840</v>
      </c>
      <c r="K259" s="189"/>
    </row>
    <row r="260" spans="1:11" ht="13" x14ac:dyDescent="0.3">
      <c r="A260" s="3">
        <v>45841</v>
      </c>
      <c r="B260" s="13">
        <v>6.239770867430436E-3</v>
      </c>
      <c r="C260" s="13">
        <v>2.6581605528973951E-3</v>
      </c>
      <c r="D260" s="13">
        <v>-1.3617793917383885E-3</v>
      </c>
      <c r="J260" s="3">
        <v>45841</v>
      </c>
      <c r="K260" s="189"/>
    </row>
    <row r="261" spans="1:11" ht="13" x14ac:dyDescent="0.3">
      <c r="A261" s="3">
        <v>45842</v>
      </c>
      <c r="B261" s="13">
        <v>-1.026735793432948E-2</v>
      </c>
      <c r="C261" s="13">
        <v>-1.2725344644750825E-2</v>
      </c>
      <c r="D261" s="13">
        <v>-9.0909090909101079E-4</v>
      </c>
      <c r="J261" s="3">
        <v>45842</v>
      </c>
      <c r="K261" s="189"/>
    </row>
    <row r="262" spans="1:11" ht="13" x14ac:dyDescent="0.3">
      <c r="A262" s="3">
        <v>45845</v>
      </c>
      <c r="B262" s="13">
        <v>1.4482333607230896E-2</v>
      </c>
      <c r="C262" s="13">
        <v>-3.7593984962405406E-3</v>
      </c>
      <c r="D262" s="13">
        <v>3.6396724294813498E-3</v>
      </c>
      <c r="J262" s="3">
        <v>45845</v>
      </c>
      <c r="K262" s="189"/>
    </row>
    <row r="263" spans="1:11" ht="13" x14ac:dyDescent="0.3">
      <c r="A263" s="3">
        <v>45846</v>
      </c>
      <c r="B263" s="13">
        <v>-1.0124531740419379E-4</v>
      </c>
      <c r="C263" s="13">
        <v>7.0080862533693335E-3</v>
      </c>
      <c r="D263" s="13">
        <v>2.4932003626473528E-3</v>
      </c>
      <c r="J263" s="3">
        <v>45846</v>
      </c>
      <c r="K263" s="189"/>
    </row>
    <row r="264" spans="1:11" ht="13" x14ac:dyDescent="0.3">
      <c r="A264" s="3">
        <v>45847</v>
      </c>
      <c r="B264" s="13">
        <v>2.6326447954637486E-2</v>
      </c>
      <c r="C264" s="13">
        <v>1.7665952890792199E-2</v>
      </c>
      <c r="D264" s="13">
        <v>-1.8765543748586973E-2</v>
      </c>
      <c r="J264" s="3">
        <v>45847</v>
      </c>
      <c r="K264" s="189"/>
    </row>
    <row r="265" spans="1:11" ht="13" x14ac:dyDescent="0.3">
      <c r="A265" s="3">
        <v>45848</v>
      </c>
      <c r="B265" s="13">
        <v>-1.5686661404893342E-2</v>
      </c>
      <c r="C265" s="13">
        <v>2.3145712782745954E-2</v>
      </c>
      <c r="D265" s="13">
        <v>5.5299539170506964E-3</v>
      </c>
      <c r="J265" s="3">
        <v>45848</v>
      </c>
      <c r="K265" s="189"/>
    </row>
    <row r="266" spans="1:11" ht="13" x14ac:dyDescent="0.3">
      <c r="A266" s="3">
        <v>45849</v>
      </c>
      <c r="B266" s="13">
        <v>-1.3731582640072211E-2</v>
      </c>
      <c r="C266" s="13">
        <v>-2.5706940874035988E-3</v>
      </c>
      <c r="D266" s="13">
        <v>-2.1539871677360291E-2</v>
      </c>
      <c r="J266" s="3">
        <v>45849</v>
      </c>
      <c r="K266" s="189"/>
    </row>
    <row r="267" spans="1:11" ht="13" x14ac:dyDescent="0.3">
      <c r="A267" s="3">
        <v>45852</v>
      </c>
      <c r="B267" s="13">
        <v>2.0325203252032089E-3</v>
      </c>
      <c r="C267" s="13">
        <v>-1.1340206185566951E-2</v>
      </c>
      <c r="D267" s="13">
        <v>1.1709601873538132E-3</v>
      </c>
      <c r="J267" s="3">
        <v>45852</v>
      </c>
      <c r="K267" s="189"/>
    </row>
    <row r="268" spans="1:11" ht="13" x14ac:dyDescent="0.3">
      <c r="A268" s="3">
        <v>45853</v>
      </c>
      <c r="B268" s="13">
        <v>-1.0953346855983648E-2</v>
      </c>
      <c r="C268" s="13">
        <v>-2.0855057351408012E-3</v>
      </c>
      <c r="D268" s="13">
        <v>-3.6023391812865471E-2</v>
      </c>
      <c r="J268" s="3">
        <v>45853</v>
      </c>
      <c r="K268" s="189"/>
    </row>
    <row r="269" spans="1:11" ht="13" x14ac:dyDescent="0.3">
      <c r="A269" s="3">
        <v>45854</v>
      </c>
      <c r="B269" s="13">
        <v>1.8457752255946374E-3</v>
      </c>
      <c r="C269" s="13">
        <v>-3.0303030303030363E-2</v>
      </c>
      <c r="D269" s="13">
        <v>-5.3385100703713271E-3</v>
      </c>
      <c r="J269" s="3">
        <v>45854</v>
      </c>
      <c r="K269" s="189"/>
    </row>
    <row r="270" spans="1:11" ht="13" x14ac:dyDescent="0.3">
      <c r="A270" s="3">
        <v>45855</v>
      </c>
      <c r="B270" s="13">
        <v>8.2906857727739307E-3</v>
      </c>
      <c r="C270" s="13">
        <v>4.3103448275862684E-3</v>
      </c>
      <c r="D270" s="13">
        <v>1.3905830690412171E-2</v>
      </c>
      <c r="J270" s="3">
        <v>45855</v>
      </c>
      <c r="K270" s="189"/>
    </row>
    <row r="271" spans="1:11" ht="13" x14ac:dyDescent="0.3">
      <c r="A271" s="3">
        <v>45856</v>
      </c>
      <c r="B271" s="13">
        <v>1.1166379047811625E-3</v>
      </c>
      <c r="C271" s="13">
        <v>-6.4377682403434387E-3</v>
      </c>
      <c r="D271" s="13">
        <v>-5.5341674687198481E-3</v>
      </c>
      <c r="J271" s="3">
        <v>45856</v>
      </c>
      <c r="K271" s="189"/>
    </row>
    <row r="272" spans="1:11" ht="13" x14ac:dyDescent="0.3">
      <c r="A272" s="3">
        <v>45859</v>
      </c>
      <c r="B272" s="13">
        <v>-1.6223889677550206E-3</v>
      </c>
      <c r="C272" s="13">
        <v>2.1598272138229251E-3</v>
      </c>
      <c r="D272" s="13">
        <v>-7.0166948947495561E-3</v>
      </c>
      <c r="J272" s="3">
        <v>45859</v>
      </c>
      <c r="K272" s="189"/>
    </row>
    <row r="273" spans="1:11" ht="13" x14ac:dyDescent="0.3">
      <c r="A273" s="3">
        <v>45860</v>
      </c>
      <c r="B273" s="13">
        <v>-2.0312817387778469E-4</v>
      </c>
      <c r="C273" s="13">
        <v>1.6163793103448889E-3</v>
      </c>
      <c r="D273" s="13">
        <v>7.3099415204681134E-4</v>
      </c>
      <c r="J273" s="3">
        <v>45860</v>
      </c>
      <c r="K273" s="189"/>
    </row>
    <row r="274" spans="1:11" ht="13" x14ac:dyDescent="0.3">
      <c r="A274" s="3">
        <v>45861</v>
      </c>
      <c r="B274" s="13">
        <v>1.9504266558309648E-2</v>
      </c>
      <c r="C274" s="13">
        <v>5.4330285099515839E-2</v>
      </c>
      <c r="D274" s="13">
        <v>-7.5724373021670413E-2</v>
      </c>
      <c r="J274" s="3">
        <v>45861</v>
      </c>
      <c r="K274" s="189"/>
    </row>
    <row r="275" spans="1:11" ht="13" x14ac:dyDescent="0.3">
      <c r="A275" s="3">
        <v>45862</v>
      </c>
      <c r="B275" s="13">
        <v>9.565563969709057E-3</v>
      </c>
      <c r="C275" s="13">
        <v>5.1020408163262405E-4</v>
      </c>
      <c r="D275" s="13">
        <v>-1.2118018967333988E-2</v>
      </c>
      <c r="J275" s="3">
        <v>45862</v>
      </c>
      <c r="K275" s="189"/>
    </row>
    <row r="276" spans="1:11" ht="13" x14ac:dyDescent="0.3">
      <c r="A276" s="3">
        <v>45863</v>
      </c>
      <c r="B276" s="13">
        <v>-1.3817607579944084E-3</v>
      </c>
      <c r="C276" s="13">
        <v>4.6404895461499208E-2</v>
      </c>
      <c r="D276" s="13">
        <v>-1.3066666666666648E-2</v>
      </c>
      <c r="J276" s="3">
        <v>45863</v>
      </c>
      <c r="K276" s="189"/>
    </row>
    <row r="277" spans="1:11" ht="13" x14ac:dyDescent="0.3">
      <c r="A277" s="3">
        <v>45866</v>
      </c>
      <c r="B277" s="13">
        <v>5.139355603874244E-3</v>
      </c>
      <c r="C277" s="13">
        <v>-3.0701754385964831E-2</v>
      </c>
      <c r="D277" s="13">
        <v>-1.1888678735476908E-2</v>
      </c>
      <c r="J277" s="3">
        <v>45866</v>
      </c>
      <c r="K277" s="189"/>
    </row>
    <row r="278" spans="1:11" ht="13" x14ac:dyDescent="0.3">
      <c r="A278" s="3">
        <v>45867</v>
      </c>
      <c r="B278" s="13">
        <v>2.2222222222222306E-2</v>
      </c>
      <c r="C278" s="13">
        <v>-2.2121669180492739E-2</v>
      </c>
      <c r="D278" s="13">
        <v>-1.7774131802023502E-2</v>
      </c>
      <c r="J278" s="3">
        <v>45867</v>
      </c>
      <c r="K278" s="189"/>
    </row>
    <row r="279" spans="1:11" ht="13" x14ac:dyDescent="0.3">
      <c r="A279" s="3">
        <v>45868</v>
      </c>
      <c r="B279" s="13">
        <v>4.3863024240092294E-2</v>
      </c>
      <c r="C279" s="13">
        <v>-2.313624678663239E-2</v>
      </c>
      <c r="D279" s="13">
        <v>5.5679287305116366E-4</v>
      </c>
      <c r="J279" s="3">
        <v>45868</v>
      </c>
      <c r="K279" s="189"/>
    </row>
    <row r="280" spans="1:11" ht="13" x14ac:dyDescent="0.3">
      <c r="A280" s="3">
        <v>45869</v>
      </c>
      <c r="B280" s="13">
        <v>-2.4143015112421715E-2</v>
      </c>
      <c r="C280" s="13">
        <v>0</v>
      </c>
      <c r="D280" s="13">
        <v>-1.6694490818029448E-3</v>
      </c>
      <c r="J280" s="3">
        <v>45869</v>
      </c>
      <c r="K280" s="189"/>
    </row>
    <row r="281" spans="1:11" ht="13" x14ac:dyDescent="0.3">
      <c r="A281" s="3">
        <v>45870</v>
      </c>
      <c r="B281" s="13">
        <v>-5.5712936732766748E-2</v>
      </c>
      <c r="C281" s="13">
        <v>-3.8947368421052661E-2</v>
      </c>
      <c r="D281" s="13">
        <v>-3.2887402452619813E-2</v>
      </c>
      <c r="J281" s="3">
        <v>45870</v>
      </c>
      <c r="K281" s="189"/>
    </row>
    <row r="282" spans="1:11" ht="13" x14ac:dyDescent="0.3">
      <c r="A282" s="3">
        <v>45873</v>
      </c>
      <c r="B282" s="13">
        <v>3.2399999999999984E-2</v>
      </c>
      <c r="C282" s="13">
        <v>6.5717415115006412E-3</v>
      </c>
      <c r="D282" s="13">
        <v>1.8155619596541706E-2</v>
      </c>
      <c r="J282" s="3">
        <v>45873</v>
      </c>
      <c r="K282" s="189"/>
    </row>
    <row r="283" spans="1:11" ht="13" x14ac:dyDescent="0.3">
      <c r="A283" s="3">
        <v>45874</v>
      </c>
      <c r="B283" s="13">
        <v>-5.8117008911275185E-3</v>
      </c>
      <c r="C283" s="13">
        <v>7.0729053318823879E-3</v>
      </c>
      <c r="D283" s="13">
        <v>-3.9626379847154799E-3</v>
      </c>
      <c r="J283" s="3">
        <v>45874</v>
      </c>
      <c r="K283" s="189"/>
    </row>
    <row r="284" spans="1:11" ht="13" x14ac:dyDescent="0.3">
      <c r="A284" s="3">
        <v>45875</v>
      </c>
      <c r="B284" s="13">
        <v>7.9890880748247021E-3</v>
      </c>
      <c r="C284" s="13">
        <v>1.7828200972447389E-2</v>
      </c>
      <c r="D284" s="13">
        <v>-1.4208581983519003E-3</v>
      </c>
      <c r="J284" s="3">
        <v>45875</v>
      </c>
      <c r="K284" s="189"/>
    </row>
    <row r="285" spans="1:11" ht="13" x14ac:dyDescent="0.3">
      <c r="A285" s="3">
        <v>45876</v>
      </c>
      <c r="B285" s="13">
        <v>1.6431471099941999E-2</v>
      </c>
      <c r="C285" s="13">
        <v>2.0700636942675189E-2</v>
      </c>
      <c r="D285" s="13">
        <v>1.7074558907228879E-3</v>
      </c>
      <c r="J285" s="3">
        <v>45876</v>
      </c>
      <c r="K285" s="189"/>
    </row>
    <row r="286" spans="1:11" ht="13" x14ac:dyDescent="0.3">
      <c r="A286" s="3">
        <v>45877</v>
      </c>
      <c r="B286" s="13">
        <v>1.4834537847090204E-2</v>
      </c>
      <c r="C286" s="13">
        <v>8.8403536141445065E-3</v>
      </c>
      <c r="D286" s="13">
        <v>2.8409090909090303E-3</v>
      </c>
      <c r="J286" s="3">
        <v>45877</v>
      </c>
      <c r="K286" s="189"/>
    </row>
    <row r="287" spans="1:11" ht="13" x14ac:dyDescent="0.3">
      <c r="A287" s="3">
        <v>45880</v>
      </c>
      <c r="B287" s="13">
        <v>-2.061469265367339E-3</v>
      </c>
      <c r="C287" s="13">
        <v>2.1134020618556671E-2</v>
      </c>
      <c r="D287" s="13">
        <v>5.6657223796040333E-4</v>
      </c>
      <c r="J287" s="3">
        <v>45880</v>
      </c>
      <c r="K287" s="189"/>
    </row>
    <row r="288" spans="1:11" ht="13" x14ac:dyDescent="0.3">
      <c r="A288" s="3">
        <v>45881</v>
      </c>
      <c r="B288" s="13">
        <v>3.3802816901408062E-3</v>
      </c>
      <c r="C288" s="13">
        <v>9.5911155981827645E-3</v>
      </c>
      <c r="D288" s="13">
        <v>8.7768969422423945E-3</v>
      </c>
      <c r="J288" s="3">
        <v>45881</v>
      </c>
      <c r="K288" s="189"/>
    </row>
    <row r="289" spans="1:11" ht="13" x14ac:dyDescent="0.3">
      <c r="A289" s="3">
        <v>45882</v>
      </c>
      <c r="B289" s="13">
        <v>1.6282987085906746E-2</v>
      </c>
      <c r="C289" s="13">
        <v>0.01</v>
      </c>
      <c r="D289" s="13">
        <v>4.7712601740106378E-3</v>
      </c>
      <c r="J289" s="3">
        <v>45882</v>
      </c>
      <c r="K289" s="189"/>
    </row>
    <row r="290" spans="1:11" ht="13" x14ac:dyDescent="0.3">
      <c r="A290" s="3">
        <v>45883</v>
      </c>
      <c r="B290" s="13">
        <v>1.4548802946593118E-2</v>
      </c>
      <c r="C290" s="13">
        <v>-5.9405940594058843E-3</v>
      </c>
      <c r="D290" s="13">
        <v>-6.7039106145251456E-3</v>
      </c>
      <c r="J290" s="3">
        <v>45883</v>
      </c>
      <c r="K290" s="189"/>
    </row>
    <row r="291" spans="1:11" ht="13" x14ac:dyDescent="0.3">
      <c r="A291" s="3">
        <v>45884</v>
      </c>
      <c r="B291" s="13">
        <v>0</v>
      </c>
      <c r="C291" s="13">
        <v>1.49402390438247E-2</v>
      </c>
      <c r="D291" s="13">
        <v>1.6310461192350908E-2</v>
      </c>
      <c r="J291" s="3">
        <v>45884</v>
      </c>
      <c r="K291" s="189"/>
    </row>
    <row r="292" spans="1:11" ht="13" x14ac:dyDescent="0.3">
      <c r="A292" s="3">
        <v>45887</v>
      </c>
      <c r="B292" s="13">
        <v>-3.6304229442730915E-3</v>
      </c>
      <c r="C292" s="13">
        <v>-1.2757605495584017E-2</v>
      </c>
      <c r="D292" s="13">
        <v>-6.0874377421139452E-3</v>
      </c>
      <c r="J292" s="3">
        <v>45887</v>
      </c>
      <c r="K292" s="189"/>
    </row>
    <row r="293" spans="1:11" ht="13" x14ac:dyDescent="0.3">
      <c r="A293" s="3">
        <v>45888</v>
      </c>
      <c r="B293" s="13">
        <v>2.1133175441792777E-2</v>
      </c>
      <c r="C293" s="13">
        <v>1.9880715705765408E-2</v>
      </c>
      <c r="D293" s="13">
        <v>1.5033407572383025E-2</v>
      </c>
      <c r="J293" s="3">
        <v>45888</v>
      </c>
      <c r="K293" s="189"/>
    </row>
    <row r="294" spans="1:11" ht="13" x14ac:dyDescent="0.3">
      <c r="A294" s="3">
        <v>45889</v>
      </c>
      <c r="B294" s="13">
        <v>-5.7091882247992908E-3</v>
      </c>
      <c r="C294" s="13">
        <v>1.4619883040935673E-2</v>
      </c>
      <c r="D294" s="13">
        <v>-5.7597366977509348E-3</v>
      </c>
      <c r="J294" s="3">
        <v>45889</v>
      </c>
      <c r="K294" s="189"/>
    </row>
    <row r="295" spans="1:11" ht="13" x14ac:dyDescent="0.3">
      <c r="A295" s="3">
        <v>45890</v>
      </c>
      <c r="B295" s="13">
        <v>6.4597164902206322E-3</v>
      </c>
      <c r="C295" s="13">
        <v>-7.6849183477425281E-3</v>
      </c>
      <c r="D295" s="13">
        <v>-1.3793103448275568E-3</v>
      </c>
      <c r="J295" s="3">
        <v>45890</v>
      </c>
      <c r="K295" s="189"/>
    </row>
    <row r="296" spans="1:11" ht="13" x14ac:dyDescent="0.3">
      <c r="A296" s="3">
        <v>45891</v>
      </c>
      <c r="B296" s="13">
        <v>5.8834016758781181E-3</v>
      </c>
      <c r="C296" s="13">
        <v>1.3552758954501507E-2</v>
      </c>
      <c r="D296" s="13">
        <v>1.7955801104972361E-2</v>
      </c>
      <c r="J296" s="3">
        <v>45891</v>
      </c>
      <c r="K296" s="189"/>
    </row>
    <row r="297" spans="1:11" ht="13" x14ac:dyDescent="0.3">
      <c r="A297" s="3">
        <v>45894</v>
      </c>
      <c r="B297" s="13">
        <v>-1.2406947890819852E-3</v>
      </c>
      <c r="C297" s="13">
        <v>-5.730659025788047E-3</v>
      </c>
      <c r="D297" s="13">
        <v>7.3270013568521395E-3</v>
      </c>
      <c r="J297" s="3">
        <v>45894</v>
      </c>
      <c r="K297" s="189"/>
    </row>
    <row r="298" spans="1:11" ht="13" x14ac:dyDescent="0.3">
      <c r="A298" s="3">
        <v>45895</v>
      </c>
      <c r="B298" s="13">
        <v>-1.8988464951197909E-2</v>
      </c>
      <c r="C298" s="13">
        <v>3.8424591738713326E-3</v>
      </c>
      <c r="D298" s="13">
        <v>-1.0775862068965527E-2</v>
      </c>
      <c r="J298" s="3">
        <v>45895</v>
      </c>
      <c r="K298" s="189"/>
    </row>
    <row r="299" spans="1:11" ht="13" x14ac:dyDescent="0.3">
      <c r="A299" s="3">
        <v>45896</v>
      </c>
      <c r="B299" s="13">
        <v>-2.5325615050651173E-2</v>
      </c>
      <c r="C299" s="13">
        <v>-7.6555023923444701E-3</v>
      </c>
      <c r="D299" s="13">
        <v>1.0348583877995591E-2</v>
      </c>
      <c r="J299" s="3">
        <v>45896</v>
      </c>
      <c r="K299" s="189"/>
    </row>
    <row r="300" spans="1:11" ht="13" x14ac:dyDescent="0.3">
      <c r="A300" s="3">
        <v>45897</v>
      </c>
      <c r="B300" s="13">
        <v>3.8975501113585574E-3</v>
      </c>
      <c r="C300" s="13">
        <v>-4.8216007714561235E-3</v>
      </c>
      <c r="D300" s="13">
        <v>-1.0781671159029659E-2</v>
      </c>
      <c r="J300" s="3">
        <v>45897</v>
      </c>
      <c r="K300" s="189"/>
    </row>
    <row r="301" spans="1:11" ht="13" x14ac:dyDescent="0.3">
      <c r="A301" s="3">
        <v>45898</v>
      </c>
      <c r="B301" s="13">
        <v>-6.2858199297466831E-3</v>
      </c>
      <c r="C301" s="13">
        <v>-5.8139534883721753E-3</v>
      </c>
      <c r="D301" s="13">
        <v>2.45231607629425E-3</v>
      </c>
      <c r="J301" s="3">
        <v>45898</v>
      </c>
      <c r="K301" s="189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90FD-9E9E-4772-91E7-7BA516B93B39}">
  <sheetPr codeName="Foglio14">
    <tabColor rgb="FFFF0000"/>
  </sheetPr>
  <dimension ref="A1:IV9"/>
  <sheetViews>
    <sheetView zoomScale="110" zoomScaleNormal="110" workbookViewId="0">
      <selection activeCell="A5" sqref="A5:A8"/>
    </sheetView>
  </sheetViews>
  <sheetFormatPr defaultColWidth="12.453125" defaultRowHeight="23" x14ac:dyDescent="0.5"/>
  <cols>
    <col min="1" max="1" width="16.453125" style="6" customWidth="1"/>
    <col min="2" max="3" width="18.453125" style="6" bestFit="1" customWidth="1"/>
    <col min="4" max="55" width="11.81640625" style="6" bestFit="1" customWidth="1"/>
    <col min="56" max="120" width="12.453125" style="6" customWidth="1"/>
    <col min="121" max="121" width="13.54296875" style="6" bestFit="1" customWidth="1"/>
    <col min="122" max="200" width="12.453125" style="6" customWidth="1"/>
    <col min="201" max="201" width="17" style="6" customWidth="1"/>
    <col min="202" max="16384" width="12.453125" style="6"/>
  </cols>
  <sheetData>
    <row r="1" spans="1:256" x14ac:dyDescent="0.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</row>
    <row r="2" spans="1:256" x14ac:dyDescent="0.5">
      <c r="B2" s="7">
        <f>(1-$A$6)*$A$6^(B3-1)</f>
        <v>6.0000000000000053E-2</v>
      </c>
      <c r="C2" s="7">
        <f t="shared" ref="C2:BN2" si="0">(1-$A$6)*$A$6^(C3-1)</f>
        <v>5.6400000000000047E-2</v>
      </c>
      <c r="D2" s="7">
        <f t="shared" si="0"/>
        <v>5.3016000000000042E-2</v>
      </c>
      <c r="E2" s="7">
        <f t="shared" si="0"/>
        <v>4.9835040000000039E-2</v>
      </c>
      <c r="F2" s="7">
        <f t="shared" si="0"/>
        <v>4.6844937600000039E-2</v>
      </c>
      <c r="G2" s="7">
        <f t="shared" si="0"/>
        <v>4.4034241344000032E-2</v>
      </c>
      <c r="H2" s="7">
        <f t="shared" si="0"/>
        <v>4.1392186863360034E-2</v>
      </c>
      <c r="I2" s="7">
        <f t="shared" si="0"/>
        <v>3.8908655651558426E-2</v>
      </c>
      <c r="J2" s="7">
        <f t="shared" si="0"/>
        <v>3.6574136312464922E-2</v>
      </c>
      <c r="K2" s="7">
        <f t="shared" si="0"/>
        <v>3.4379688133717022E-2</v>
      </c>
      <c r="L2" s="7">
        <f t="shared" si="0"/>
        <v>3.2316906845694007E-2</v>
      </c>
      <c r="M2" s="7">
        <f t="shared" si="0"/>
        <v>3.0377892434952362E-2</v>
      </c>
      <c r="N2" s="7">
        <f t="shared" si="0"/>
        <v>2.8555218888855222E-2</v>
      </c>
      <c r="O2" s="7">
        <f t="shared" si="0"/>
        <v>2.6841905755523907E-2</v>
      </c>
      <c r="P2" s="7">
        <f t="shared" si="0"/>
        <v>2.5231391410192476E-2</v>
      </c>
      <c r="Q2" s="7">
        <f t="shared" si="0"/>
        <v>2.3717507925580923E-2</v>
      </c>
      <c r="R2" s="7">
        <f t="shared" si="0"/>
        <v>2.229445745004607E-2</v>
      </c>
      <c r="S2" s="7">
        <f t="shared" si="0"/>
        <v>2.0956790003043305E-2</v>
      </c>
      <c r="T2" s="7">
        <f t="shared" si="0"/>
        <v>1.9699382602860707E-2</v>
      </c>
      <c r="U2" s="7">
        <f t="shared" si="0"/>
        <v>1.851741964668906E-2</v>
      </c>
      <c r="V2" s="7">
        <f t="shared" si="0"/>
        <v>1.7406374467887717E-2</v>
      </c>
      <c r="W2" s="7">
        <f t="shared" si="0"/>
        <v>1.6361991999814453E-2</v>
      </c>
      <c r="X2" s="7">
        <f t="shared" si="0"/>
        <v>1.5380272479825588E-2</v>
      </c>
      <c r="Y2" s="7">
        <f t="shared" si="0"/>
        <v>1.4457456131036051E-2</v>
      </c>
      <c r="Z2" s="7">
        <f t="shared" si="0"/>
        <v>1.3590008763173889E-2</v>
      </c>
      <c r="AA2" s="7">
        <f t="shared" si="0"/>
        <v>1.2774608237383455E-2</v>
      </c>
      <c r="AB2" s="7">
        <f t="shared" si="0"/>
        <v>1.2008131743140447E-2</v>
      </c>
      <c r="AC2" s="7">
        <f t="shared" si="0"/>
        <v>1.1287643838552019E-2</v>
      </c>
      <c r="AD2" s="7">
        <f t="shared" si="0"/>
        <v>1.06103852082389E-2</v>
      </c>
      <c r="AE2" s="7">
        <f t="shared" si="0"/>
        <v>9.9737620957445639E-3</v>
      </c>
      <c r="AF2" s="7">
        <f t="shared" si="0"/>
        <v>9.3753363699998916E-3</v>
      </c>
      <c r="AG2" s="7">
        <f t="shared" si="0"/>
        <v>8.8128161877998965E-3</v>
      </c>
      <c r="AH2" s="7">
        <f t="shared" si="0"/>
        <v>8.2840472165319028E-3</v>
      </c>
      <c r="AI2" s="7">
        <f t="shared" si="0"/>
        <v>7.7870043835399898E-3</v>
      </c>
      <c r="AJ2" s="7">
        <f t="shared" si="0"/>
        <v>7.3197841205275898E-3</v>
      </c>
      <c r="AK2" s="7">
        <f t="shared" si="0"/>
        <v>6.8805970732959331E-3</v>
      </c>
      <c r="AL2" s="7">
        <f t="shared" si="0"/>
        <v>6.4677612488981779E-3</v>
      </c>
      <c r="AM2" s="7">
        <f t="shared" si="0"/>
        <v>6.0796955739642871E-3</v>
      </c>
      <c r="AN2" s="7">
        <f t="shared" si="0"/>
        <v>5.7149138395264304E-3</v>
      </c>
      <c r="AO2" s="7">
        <f t="shared" si="0"/>
        <v>5.372019009154844E-3</v>
      </c>
      <c r="AP2" s="7">
        <f t="shared" si="0"/>
        <v>5.0496978686055535E-3</v>
      </c>
      <c r="AQ2" s="7">
        <f t="shared" si="0"/>
        <v>4.7467159964892196E-3</v>
      </c>
      <c r="AR2" s="7">
        <f t="shared" si="0"/>
        <v>4.4619130366998667E-3</v>
      </c>
      <c r="AS2" s="7">
        <f t="shared" si="0"/>
        <v>4.1941982544978747E-3</v>
      </c>
      <c r="AT2" s="7">
        <f t="shared" si="0"/>
        <v>3.9425463592280023E-3</v>
      </c>
      <c r="AU2" s="7">
        <f t="shared" si="0"/>
        <v>3.7059935776743214E-3</v>
      </c>
      <c r="AV2" s="7">
        <f t="shared" si="0"/>
        <v>3.4836339630138625E-3</v>
      </c>
      <c r="AW2" s="7">
        <f t="shared" si="0"/>
        <v>3.2746159252330302E-3</v>
      </c>
      <c r="AX2" s="7">
        <f t="shared" si="0"/>
        <v>3.0781389697190488E-3</v>
      </c>
      <c r="AY2" s="7">
        <f t="shared" si="0"/>
        <v>2.8934506315359061E-3</v>
      </c>
      <c r="AZ2" s="7">
        <f t="shared" si="0"/>
        <v>2.7198435936437513E-3</v>
      </c>
      <c r="BA2" s="7">
        <f t="shared" si="0"/>
        <v>2.5566529780251257E-3</v>
      </c>
      <c r="BB2" s="7">
        <f t="shared" si="0"/>
        <v>2.4032537993436188E-3</v>
      </c>
      <c r="BC2" s="7">
        <f t="shared" si="0"/>
        <v>2.2590585713830012E-3</v>
      </c>
      <c r="BD2" s="7">
        <f t="shared" si="0"/>
        <v>2.1235150571000212E-3</v>
      </c>
      <c r="BE2" s="7">
        <f t="shared" si="0"/>
        <v>1.99610415367402E-3</v>
      </c>
      <c r="BF2" s="7">
        <f t="shared" si="0"/>
        <v>1.8763379044535789E-3</v>
      </c>
      <c r="BG2" s="7">
        <f t="shared" si="0"/>
        <v>1.7637576301863642E-3</v>
      </c>
      <c r="BH2" s="7">
        <f t="shared" si="0"/>
        <v>1.6579321723751823E-3</v>
      </c>
      <c r="BI2" s="7">
        <f t="shared" si="0"/>
        <v>1.5584562420326712E-3</v>
      </c>
      <c r="BJ2" s="7">
        <f t="shared" si="0"/>
        <v>1.464948867510711E-3</v>
      </c>
      <c r="BK2" s="7">
        <f t="shared" si="0"/>
        <v>1.3770519354600679E-3</v>
      </c>
      <c r="BL2" s="7">
        <f t="shared" si="0"/>
        <v>1.2944288193324643E-3</v>
      </c>
      <c r="BM2" s="7">
        <f t="shared" si="0"/>
        <v>1.2167630901725162E-3</v>
      </c>
      <c r="BN2" s="7">
        <f t="shared" si="0"/>
        <v>1.1437573047621654E-3</v>
      </c>
      <c r="BO2" s="7">
        <f t="shared" ref="BO2:DZ2" si="1">(1-$A$6)*$A$6^(BO3-1)</f>
        <v>1.0751318664764353E-3</v>
      </c>
      <c r="BP2" s="7">
        <f t="shared" si="1"/>
        <v>1.0106239544878492E-3</v>
      </c>
      <c r="BQ2" s="7">
        <f t="shared" si="1"/>
        <v>9.4998651721857818E-4</v>
      </c>
      <c r="BR2" s="7">
        <f t="shared" si="1"/>
        <v>8.9298732618546355E-4</v>
      </c>
      <c r="BS2" s="7">
        <f t="shared" si="1"/>
        <v>8.3940808661433564E-4</v>
      </c>
      <c r="BT2" s="7">
        <f t="shared" si="1"/>
        <v>7.8904360141747551E-4</v>
      </c>
      <c r="BU2" s="7">
        <f t="shared" si="1"/>
        <v>7.4170098533242696E-4</v>
      </c>
      <c r="BV2" s="7">
        <f t="shared" si="1"/>
        <v>6.9719892621248139E-4</v>
      </c>
      <c r="BW2" s="7">
        <f t="shared" si="1"/>
        <v>6.5536699063973235E-4</v>
      </c>
      <c r="BX2" s="7">
        <f t="shared" si="1"/>
        <v>6.1604497120134845E-4</v>
      </c>
      <c r="BY2" s="7">
        <f t="shared" si="1"/>
        <v>5.7908227292926759E-4</v>
      </c>
      <c r="BZ2" s="7">
        <f t="shared" si="1"/>
        <v>5.4433733655351161E-4</v>
      </c>
      <c r="CA2" s="7">
        <f t="shared" si="1"/>
        <v>5.116770963603008E-4</v>
      </c>
      <c r="CB2" s="7">
        <f t="shared" si="1"/>
        <v>4.8097647057868283E-4</v>
      </c>
      <c r="CC2" s="7">
        <f t="shared" si="1"/>
        <v>4.5211788234396176E-4</v>
      </c>
      <c r="CD2" s="7">
        <f t="shared" si="1"/>
        <v>4.2499080940332408E-4</v>
      </c>
      <c r="CE2" s="7">
        <f t="shared" si="1"/>
        <v>3.9949136083912467E-4</v>
      </c>
      <c r="CF2" s="7">
        <f t="shared" si="1"/>
        <v>3.7552187918877714E-4</v>
      </c>
      <c r="CG2" s="7">
        <f t="shared" si="1"/>
        <v>3.5299056643745051E-4</v>
      </c>
      <c r="CH2" s="7">
        <f t="shared" si="1"/>
        <v>3.3181113245120349E-4</v>
      </c>
      <c r="CI2" s="7">
        <f t="shared" si="1"/>
        <v>3.119024645041312E-4</v>
      </c>
      <c r="CJ2" s="7">
        <f t="shared" si="1"/>
        <v>2.9318831663388339E-4</v>
      </c>
      <c r="CK2" s="7">
        <f t="shared" si="1"/>
        <v>2.7559701763585034E-4</v>
      </c>
      <c r="CL2" s="7">
        <f t="shared" si="1"/>
        <v>2.5906119657769937E-4</v>
      </c>
      <c r="CM2" s="7">
        <f t="shared" si="1"/>
        <v>2.4351752478303737E-4</v>
      </c>
      <c r="CN2" s="7">
        <f t="shared" si="1"/>
        <v>2.2890647329605515E-4</v>
      </c>
      <c r="CO2" s="7">
        <f t="shared" si="1"/>
        <v>2.1517208489829181E-4</v>
      </c>
      <c r="CP2" s="7">
        <f t="shared" si="1"/>
        <v>2.0226175980439434E-4</v>
      </c>
      <c r="CQ2" s="7">
        <f t="shared" si="1"/>
        <v>1.9012605421613062E-4</v>
      </c>
      <c r="CR2" s="7">
        <f t="shared" si="1"/>
        <v>1.7871849096316283E-4</v>
      </c>
      <c r="CS2" s="7">
        <f t="shared" si="1"/>
        <v>1.6799538150537305E-4</v>
      </c>
      <c r="CT2" s="7">
        <f t="shared" si="1"/>
        <v>1.5791565861505066E-4</v>
      </c>
      <c r="CU2" s="7">
        <f t="shared" si="1"/>
        <v>1.4844071909814763E-4</v>
      </c>
      <c r="CV2" s="7">
        <f t="shared" si="1"/>
        <v>1.3953427595225873E-4</v>
      </c>
      <c r="CW2" s="7">
        <f t="shared" si="1"/>
        <v>1.3116221939512321E-4</v>
      </c>
      <c r="CX2" s="7">
        <f t="shared" si="1"/>
        <v>1.2329248623141583E-4</v>
      </c>
      <c r="CY2" s="7">
        <f t="shared" si="1"/>
        <v>1.1589493705753087E-4</v>
      </c>
      <c r="CZ2" s="7">
        <f t="shared" si="1"/>
        <v>1.0894124083407902E-4</v>
      </c>
      <c r="DA2" s="7">
        <f t="shared" si="1"/>
        <v>1.0240476638403427E-4</v>
      </c>
      <c r="DB2" s="7">
        <f t="shared" si="1"/>
        <v>9.6260480400992224E-5</v>
      </c>
      <c r="DC2" s="7">
        <f t="shared" si="1"/>
        <v>9.0484851576932691E-5</v>
      </c>
      <c r="DD2" s="7">
        <f t="shared" si="1"/>
        <v>8.5055760482316732E-5</v>
      </c>
      <c r="DE2" s="7">
        <f t="shared" si="1"/>
        <v>7.9952414853377721E-5</v>
      </c>
      <c r="DF2" s="7">
        <f t="shared" si="1"/>
        <v>7.5155269962175059E-5</v>
      </c>
      <c r="DG2" s="7">
        <f t="shared" si="1"/>
        <v>7.0645953764444537E-5</v>
      </c>
      <c r="DH2" s="7">
        <f t="shared" si="1"/>
        <v>6.6407196538577869E-5</v>
      </c>
      <c r="DI2" s="7">
        <f t="shared" si="1"/>
        <v>6.2422764746263202E-5</v>
      </c>
      <c r="DJ2" s="7">
        <f t="shared" si="1"/>
        <v>5.8677398861487405E-5</v>
      </c>
      <c r="DK2" s="7">
        <f t="shared" si="1"/>
        <v>5.5156754929798164E-5</v>
      </c>
      <c r="DL2" s="7">
        <f t="shared" si="1"/>
        <v>5.1847349634010275E-5</v>
      </c>
      <c r="DM2" s="7">
        <f t="shared" si="1"/>
        <v>4.8736508655969648E-5</v>
      </c>
      <c r="DN2" s="7">
        <f t="shared" si="1"/>
        <v>4.5812318136611477E-5</v>
      </c>
      <c r="DO2" s="7">
        <f t="shared" si="1"/>
        <v>4.3063579048414778E-5</v>
      </c>
      <c r="DP2" s="7">
        <f t="shared" si="1"/>
        <v>4.0479764305509896E-5</v>
      </c>
      <c r="DQ2" s="5">
        <f t="shared" si="1"/>
        <v>3.80509784471793E-5</v>
      </c>
      <c r="DR2" s="7">
        <f t="shared" si="1"/>
        <v>3.576791974034855E-5</v>
      </c>
      <c r="DS2" s="7">
        <f t="shared" si="1"/>
        <v>3.3621844555927636E-5</v>
      </c>
      <c r="DT2" s="7">
        <f t="shared" si="1"/>
        <v>3.1604533882571972E-5</v>
      </c>
      <c r="DU2" s="7">
        <f t="shared" si="1"/>
        <v>2.9708261849617656E-5</v>
      </c>
      <c r="DV2" s="7">
        <f t="shared" si="1"/>
        <v>2.7925766138640598E-5</v>
      </c>
      <c r="DW2" s="7">
        <f t="shared" si="1"/>
        <v>2.6250220170322154E-5</v>
      </c>
      <c r="DX2" s="7">
        <f t="shared" si="1"/>
        <v>2.467520696010283E-5</v>
      </c>
      <c r="DY2" s="7">
        <f t="shared" si="1"/>
        <v>2.3194694542496658E-5</v>
      </c>
      <c r="DZ2" s="7">
        <f t="shared" si="1"/>
        <v>2.1803012869946859E-5</v>
      </c>
      <c r="EA2" s="7">
        <f t="shared" ref="EA2:GL2" si="2">(1-$A$6)*$A$6^(EA3-1)</f>
        <v>2.0494832097750048E-5</v>
      </c>
      <c r="EB2" s="7">
        <f t="shared" si="2"/>
        <v>1.9265142171885043E-5</v>
      </c>
      <c r="EC2" s="7">
        <f t="shared" si="2"/>
        <v>1.8109233641571939E-5</v>
      </c>
      <c r="ED2" s="7">
        <f t="shared" si="2"/>
        <v>1.7022679623077624E-5</v>
      </c>
      <c r="EE2" s="7">
        <f t="shared" si="2"/>
        <v>1.6001318845692966E-5</v>
      </c>
      <c r="EF2" s="7">
        <f t="shared" si="2"/>
        <v>1.5041239714951389E-5</v>
      </c>
      <c r="EG2" s="7">
        <f t="shared" si="2"/>
        <v>1.4138765332054303E-5</v>
      </c>
      <c r="EH2" s="7">
        <f t="shared" si="2"/>
        <v>1.3290439412131047E-5</v>
      </c>
      <c r="EI2" s="7">
        <f t="shared" si="2"/>
        <v>1.2493013047403182E-5</v>
      </c>
      <c r="EJ2" s="7">
        <f t="shared" si="2"/>
        <v>1.1743432264558992E-5</v>
      </c>
      <c r="EK2" s="7">
        <f t="shared" si="2"/>
        <v>1.1038826328685451E-5</v>
      </c>
      <c r="EL2" s="7">
        <f t="shared" si="2"/>
        <v>1.0376496748964325E-5</v>
      </c>
      <c r="EM2" s="7">
        <f t="shared" si="2"/>
        <v>9.7539069440264644E-6</v>
      </c>
      <c r="EN2" s="7">
        <f t="shared" si="2"/>
        <v>9.1686725273848773E-6</v>
      </c>
      <c r="EO2" s="7">
        <f t="shared" si="2"/>
        <v>8.6185521757417821E-6</v>
      </c>
      <c r="EP2" s="7">
        <f t="shared" si="2"/>
        <v>8.1014390451972783E-6</v>
      </c>
      <c r="EQ2" s="7">
        <f t="shared" si="2"/>
        <v>7.6153527024854411E-6</v>
      </c>
      <c r="ER2" s="7">
        <f t="shared" si="2"/>
        <v>7.158431540336314E-6</v>
      </c>
      <c r="ES2" s="7">
        <f t="shared" si="2"/>
        <v>6.7289256479161344E-6</v>
      </c>
      <c r="ET2" s="7">
        <f t="shared" si="2"/>
        <v>6.3251901090411671E-6</v>
      </c>
      <c r="EU2" s="7">
        <f t="shared" si="2"/>
        <v>5.9456787024986963E-6</v>
      </c>
      <c r="EV2" s="7">
        <f t="shared" si="2"/>
        <v>5.5889379803487744E-6</v>
      </c>
      <c r="EW2" s="7">
        <f t="shared" si="2"/>
        <v>5.2536017015278482E-6</v>
      </c>
      <c r="EX2" s="7">
        <f t="shared" si="2"/>
        <v>4.9383855994361771E-6</v>
      </c>
      <c r="EY2" s="7">
        <f t="shared" si="2"/>
        <v>4.6420824634700063E-6</v>
      </c>
      <c r="EZ2" s="7">
        <f t="shared" si="2"/>
        <v>4.3635575156618065E-6</v>
      </c>
      <c r="FA2" s="7">
        <f t="shared" si="2"/>
        <v>4.1017440647220971E-6</v>
      </c>
      <c r="FB2" s="7">
        <f t="shared" si="2"/>
        <v>3.8556394208387721E-6</v>
      </c>
      <c r="FC2" s="7">
        <f t="shared" si="2"/>
        <v>3.6243010555884447E-6</v>
      </c>
      <c r="FD2" s="7">
        <f t="shared" si="2"/>
        <v>3.4068429922531386E-6</v>
      </c>
      <c r="FE2" s="7">
        <f t="shared" si="2"/>
        <v>3.2024324127179497E-6</v>
      </c>
      <c r="FF2" s="7">
        <f t="shared" si="2"/>
        <v>3.0102864679548729E-6</v>
      </c>
      <c r="FG2" s="7">
        <f t="shared" si="2"/>
        <v>2.829669279877581E-6</v>
      </c>
      <c r="FH2" s="7">
        <f t="shared" si="2"/>
        <v>2.6598891230849258E-6</v>
      </c>
      <c r="FI2" s="7">
        <f t="shared" si="2"/>
        <v>2.5002957756998301E-6</v>
      </c>
      <c r="FJ2" s="7">
        <f t="shared" si="2"/>
        <v>2.3502780291578404E-6</v>
      </c>
      <c r="FK2" s="7">
        <f t="shared" si="2"/>
        <v>2.2092613474083697E-6</v>
      </c>
      <c r="FL2" s="7">
        <f t="shared" si="2"/>
        <v>2.0767056665638677E-6</v>
      </c>
      <c r="FM2" s="7">
        <f t="shared" si="2"/>
        <v>1.9521033265700357E-6</v>
      </c>
      <c r="FN2" s="7">
        <f t="shared" si="2"/>
        <v>1.8349771269758332E-6</v>
      </c>
      <c r="FO2" s="7">
        <f t="shared" si="2"/>
        <v>1.7248784993572834E-6</v>
      </c>
      <c r="FP2" s="7">
        <f t="shared" si="2"/>
        <v>1.6213857893958463E-6</v>
      </c>
      <c r="FQ2" s="7">
        <f t="shared" si="2"/>
        <v>1.5241026420320956E-6</v>
      </c>
      <c r="FR2" s="7">
        <f t="shared" si="2"/>
        <v>1.4326564835101697E-6</v>
      </c>
      <c r="FS2" s="7">
        <f t="shared" si="2"/>
        <v>1.3466970944995593E-6</v>
      </c>
      <c r="FT2" s="7">
        <f t="shared" si="2"/>
        <v>1.265895268829586E-6</v>
      </c>
      <c r="FU2" s="7">
        <f t="shared" si="2"/>
        <v>1.1899415526998106E-6</v>
      </c>
      <c r="FV2" s="7">
        <f t="shared" si="2"/>
        <v>1.1185450595378219E-6</v>
      </c>
      <c r="FW2" s="7">
        <f t="shared" si="2"/>
        <v>1.0514323559655527E-6</v>
      </c>
      <c r="FX2" s="7">
        <f t="shared" si="2"/>
        <v>9.8834641460761966E-7</v>
      </c>
      <c r="FY2" s="7">
        <f t="shared" si="2"/>
        <v>9.2904562973116228E-7</v>
      </c>
      <c r="FZ2" s="7">
        <f t="shared" si="2"/>
        <v>8.7330289194729261E-7</v>
      </c>
      <c r="GA2" s="7">
        <f t="shared" si="2"/>
        <v>8.2090471843045496E-7</v>
      </c>
      <c r="GB2" s="7">
        <f t="shared" si="2"/>
        <v>7.7165043532462775E-7</v>
      </c>
      <c r="GC2" s="7">
        <f t="shared" si="2"/>
        <v>7.2535140920515E-7</v>
      </c>
      <c r="GD2" s="7">
        <f t="shared" si="2"/>
        <v>6.8183032465284108E-7</v>
      </c>
      <c r="GE2" s="7">
        <f t="shared" si="2"/>
        <v>6.4092050517367048E-7</v>
      </c>
      <c r="GF2" s="7">
        <f t="shared" si="2"/>
        <v>6.0246527486325032E-7</v>
      </c>
      <c r="GG2" s="7">
        <f t="shared" si="2"/>
        <v>5.6631735837145524E-7</v>
      </c>
      <c r="GH2" s="7">
        <f t="shared" si="2"/>
        <v>5.3233831686916798E-7</v>
      </c>
      <c r="GI2" s="7">
        <f t="shared" si="2"/>
        <v>5.0039801785701779E-7</v>
      </c>
      <c r="GJ2" s="7">
        <f t="shared" si="2"/>
        <v>4.7037413678559682E-7</v>
      </c>
      <c r="GK2" s="7">
        <f t="shared" si="2"/>
        <v>4.4215168857846099E-7</v>
      </c>
      <c r="GL2" s="7">
        <f t="shared" si="2"/>
        <v>4.1562258726375333E-7</v>
      </c>
      <c r="GM2" s="7">
        <f t="shared" ref="GM2:IV2" si="3">(1-$A$6)*$A$6^(GM3-1)</f>
        <v>3.9068523202792808E-7</v>
      </c>
      <c r="GN2" s="7">
        <f t="shared" si="3"/>
        <v>3.6724411810625235E-7</v>
      </c>
      <c r="GO2" s="7">
        <f t="shared" si="3"/>
        <v>3.4520947101987721E-7</v>
      </c>
      <c r="GP2" s="7">
        <f t="shared" si="3"/>
        <v>3.2449690275868467E-7</v>
      </c>
      <c r="GQ2" s="7">
        <f t="shared" si="3"/>
        <v>3.0502708859316351E-7</v>
      </c>
      <c r="GR2" s="7">
        <f t="shared" si="3"/>
        <v>2.8672546327757374E-7</v>
      </c>
      <c r="GS2" s="167">
        <f t="shared" si="3"/>
        <v>2.6952193548091929E-7</v>
      </c>
      <c r="GT2" s="7">
        <f t="shared" si="3"/>
        <v>2.5335061935206416E-7</v>
      </c>
      <c r="GU2" s="7">
        <f t="shared" si="3"/>
        <v>2.3814958219094025E-7</v>
      </c>
      <c r="GV2" s="7">
        <f t="shared" si="3"/>
        <v>2.2386060725948386E-7</v>
      </c>
      <c r="GW2" s="7">
        <f t="shared" si="3"/>
        <v>2.1042897082391481E-7</v>
      </c>
      <c r="GX2" s="7">
        <f t="shared" si="3"/>
        <v>1.9780323257447996E-7</v>
      </c>
      <c r="GY2" s="7">
        <f t="shared" si="3"/>
        <v>1.8593503862001111E-7</v>
      </c>
      <c r="GZ2" s="7">
        <f t="shared" si="3"/>
        <v>1.7477893630281048E-7</v>
      </c>
      <c r="HA2" s="7">
        <f t="shared" si="3"/>
        <v>1.6429220012464181E-7</v>
      </c>
      <c r="HB2" s="7">
        <f t="shared" si="3"/>
        <v>1.5443466811716332E-7</v>
      </c>
      <c r="HC2" s="7">
        <f t="shared" si="3"/>
        <v>1.4516858803013352E-7</v>
      </c>
      <c r="HD2" s="7">
        <f t="shared" si="3"/>
        <v>1.3645847274832551E-7</v>
      </c>
      <c r="HE2" s="7">
        <f t="shared" si="3"/>
        <v>1.2827096438342598E-7</v>
      </c>
      <c r="HF2" s="7">
        <f t="shared" si="3"/>
        <v>1.205747065204204E-7</v>
      </c>
      <c r="HG2" s="7">
        <f t="shared" si="3"/>
        <v>1.1334022412919516E-7</v>
      </c>
      <c r="HH2" s="7">
        <f t="shared" si="3"/>
        <v>1.0653981068144348E-7</v>
      </c>
      <c r="HI2" s="7">
        <f t="shared" si="3"/>
        <v>1.0014742204055685E-7</v>
      </c>
      <c r="HJ2" s="7">
        <f t="shared" si="3"/>
        <v>9.4138576718123444E-8</v>
      </c>
      <c r="HK2" s="7">
        <f t="shared" si="3"/>
        <v>8.8490262115036039E-8</v>
      </c>
      <c r="HL2" s="7">
        <f t="shared" si="3"/>
        <v>8.3180846388133875E-8</v>
      </c>
      <c r="HM2" s="7">
        <f t="shared" si="3"/>
        <v>7.8189995604845842E-8</v>
      </c>
      <c r="HN2" s="7">
        <f t="shared" si="3"/>
        <v>7.3498595868555103E-8</v>
      </c>
      <c r="HO2" s="7">
        <f t="shared" si="3"/>
        <v>6.9088680116441786E-8</v>
      </c>
      <c r="HP2" s="7">
        <f t="shared" si="3"/>
        <v>6.4943359309455288E-8</v>
      </c>
      <c r="HQ2" s="7">
        <f t="shared" si="3"/>
        <v>6.1046757750887967E-8</v>
      </c>
      <c r="HR2" s="7">
        <f t="shared" si="3"/>
        <v>5.7383952285834687E-8</v>
      </c>
      <c r="HS2" s="7">
        <f t="shared" si="3"/>
        <v>5.3940915148684606E-8</v>
      </c>
      <c r="HT2" s="7">
        <f t="shared" si="3"/>
        <v>5.0704460239763518E-8</v>
      </c>
      <c r="HU2" s="7">
        <f t="shared" si="3"/>
        <v>4.7662192625377701E-8</v>
      </c>
      <c r="HV2" s="7">
        <f t="shared" si="3"/>
        <v>4.4802461067855046E-8</v>
      </c>
      <c r="HW2" s="7">
        <f t="shared" si="3"/>
        <v>4.2114313403783736E-8</v>
      </c>
      <c r="HX2" s="7">
        <f t="shared" si="3"/>
        <v>3.9587454599556722E-8</v>
      </c>
      <c r="HY2" s="7">
        <f t="shared" si="3"/>
        <v>3.7212207323583314E-8</v>
      </c>
      <c r="HZ2" s="7">
        <f t="shared" si="3"/>
        <v>3.4979474884168318E-8</v>
      </c>
      <c r="IA2" s="7">
        <f t="shared" si="3"/>
        <v>3.2880706391118212E-8</v>
      </c>
      <c r="IB2" s="7">
        <f t="shared" si="3"/>
        <v>3.0907864007651127E-8</v>
      </c>
      <c r="IC2" s="7">
        <f t="shared" si="3"/>
        <v>2.9053392167192053E-8</v>
      </c>
      <c r="ID2" s="7">
        <f t="shared" si="3"/>
        <v>2.7310188637160531E-8</v>
      </c>
      <c r="IE2" s="7">
        <f t="shared" si="3"/>
        <v>2.5671577318930894E-8</v>
      </c>
      <c r="IF2" s="7">
        <f t="shared" si="3"/>
        <v>2.4131282679795043E-8</v>
      </c>
      <c r="IG2" s="7">
        <f t="shared" si="3"/>
        <v>2.2683405719007341E-8</v>
      </c>
      <c r="IH2" s="7">
        <f t="shared" si="3"/>
        <v>2.1322401375866899E-8</v>
      </c>
      <c r="II2" s="7">
        <f t="shared" si="3"/>
        <v>2.0043057293314888E-8</v>
      </c>
      <c r="IJ2" s="7">
        <f t="shared" si="3"/>
        <v>1.8840473855715992E-8</v>
      </c>
      <c r="IK2" s="7">
        <f t="shared" si="3"/>
        <v>1.7710045424373028E-8</v>
      </c>
      <c r="IL2" s="7">
        <f t="shared" si="3"/>
        <v>1.664744269891065E-8</v>
      </c>
      <c r="IM2" s="7">
        <f t="shared" si="3"/>
        <v>1.5648596136976011E-8</v>
      </c>
      <c r="IN2" s="7">
        <f t="shared" si="3"/>
        <v>1.4709680368757451E-8</v>
      </c>
      <c r="IO2" s="7">
        <f t="shared" si="3"/>
        <v>1.3827099546632002E-8</v>
      </c>
      <c r="IP2" s="7">
        <f t="shared" si="3"/>
        <v>1.2997473573834084E-8</v>
      </c>
      <c r="IQ2" s="7">
        <f t="shared" si="3"/>
        <v>1.2217625159404037E-8</v>
      </c>
      <c r="IR2" s="7">
        <f t="shared" si="3"/>
        <v>1.1484567649839795E-8</v>
      </c>
      <c r="IS2" s="7">
        <f t="shared" si="3"/>
        <v>1.0795493590849407E-8</v>
      </c>
      <c r="IT2" s="7">
        <f t="shared" si="3"/>
        <v>1.0147763975398443E-8</v>
      </c>
      <c r="IU2" s="7">
        <f t="shared" si="3"/>
        <v>9.5388981368745347E-9</v>
      </c>
      <c r="IV2" s="7">
        <f t="shared" si="3"/>
        <v>8.9665642486620629E-9</v>
      </c>
    </row>
    <row r="3" spans="1:256" x14ac:dyDescent="0.5">
      <c r="B3" s="6">
        <v>1</v>
      </c>
      <c r="C3" s="6">
        <v>2</v>
      </c>
      <c r="D3" s="6">
        <v>3</v>
      </c>
      <c r="E3" s="6">
        <v>4</v>
      </c>
      <c r="F3" s="6">
        <v>5</v>
      </c>
      <c r="G3" s="6">
        <v>6</v>
      </c>
      <c r="H3" s="6">
        <v>7</v>
      </c>
      <c r="I3" s="6">
        <v>8</v>
      </c>
      <c r="J3" s="6">
        <v>9</v>
      </c>
      <c r="K3" s="6">
        <v>10</v>
      </c>
      <c r="L3" s="6">
        <v>11</v>
      </c>
      <c r="M3" s="6">
        <v>12</v>
      </c>
      <c r="N3" s="6">
        <v>13</v>
      </c>
      <c r="O3" s="6">
        <v>14</v>
      </c>
      <c r="P3" s="6">
        <v>15</v>
      </c>
      <c r="Q3" s="6">
        <v>16</v>
      </c>
      <c r="R3" s="6">
        <v>17</v>
      </c>
      <c r="S3" s="6">
        <v>18</v>
      </c>
      <c r="T3" s="6">
        <v>19</v>
      </c>
      <c r="U3" s="6">
        <v>20</v>
      </c>
      <c r="V3" s="6">
        <v>21</v>
      </c>
      <c r="W3" s="6">
        <v>22</v>
      </c>
      <c r="X3" s="6">
        <v>23</v>
      </c>
      <c r="Y3" s="6">
        <v>24</v>
      </c>
      <c r="Z3" s="6">
        <v>25</v>
      </c>
      <c r="AA3" s="6">
        <v>26</v>
      </c>
      <c r="AB3" s="6">
        <v>27</v>
      </c>
      <c r="AC3" s="6">
        <v>28</v>
      </c>
      <c r="AD3" s="6">
        <v>29</v>
      </c>
      <c r="AE3" s="6">
        <v>30</v>
      </c>
      <c r="AF3" s="6">
        <v>31</v>
      </c>
      <c r="AG3" s="6">
        <v>32</v>
      </c>
      <c r="AH3" s="6">
        <v>33</v>
      </c>
      <c r="AI3" s="6">
        <v>34</v>
      </c>
      <c r="AJ3" s="6">
        <v>35</v>
      </c>
      <c r="AK3" s="6">
        <v>36</v>
      </c>
      <c r="AL3" s="6">
        <v>37</v>
      </c>
      <c r="AM3" s="6">
        <v>38</v>
      </c>
      <c r="AN3" s="6">
        <v>39</v>
      </c>
      <c r="AO3" s="6">
        <v>40</v>
      </c>
      <c r="AP3" s="6">
        <v>41</v>
      </c>
      <c r="AQ3" s="6">
        <v>42</v>
      </c>
      <c r="AR3" s="6">
        <v>43</v>
      </c>
      <c r="AS3" s="6">
        <v>44</v>
      </c>
      <c r="AT3" s="6">
        <v>45</v>
      </c>
      <c r="AU3" s="6">
        <v>46</v>
      </c>
      <c r="AV3" s="6">
        <v>47</v>
      </c>
      <c r="AW3" s="6">
        <v>48</v>
      </c>
      <c r="AX3" s="6">
        <v>49</v>
      </c>
      <c r="AY3" s="6">
        <v>50</v>
      </c>
      <c r="AZ3" s="6">
        <v>51</v>
      </c>
      <c r="BA3" s="6">
        <v>52</v>
      </c>
      <c r="BB3" s="6">
        <v>53</v>
      </c>
      <c r="BC3" s="6">
        <v>54</v>
      </c>
      <c r="BD3" s="6">
        <v>55</v>
      </c>
      <c r="BE3" s="6">
        <v>56</v>
      </c>
      <c r="BF3" s="6">
        <v>57</v>
      </c>
      <c r="BG3" s="6">
        <v>58</v>
      </c>
      <c r="BH3" s="6">
        <v>59</v>
      </c>
      <c r="BI3" s="6">
        <v>60</v>
      </c>
      <c r="BJ3" s="6">
        <v>61</v>
      </c>
      <c r="BK3" s="6">
        <v>62</v>
      </c>
      <c r="BL3" s="6">
        <v>63</v>
      </c>
      <c r="BM3" s="6">
        <v>64</v>
      </c>
      <c r="BN3" s="6">
        <v>65</v>
      </c>
      <c r="BO3" s="6">
        <v>66</v>
      </c>
      <c r="BP3" s="6">
        <v>67</v>
      </c>
      <c r="BQ3" s="6">
        <v>68</v>
      </c>
      <c r="BR3" s="6">
        <v>69</v>
      </c>
      <c r="BS3" s="6">
        <v>70</v>
      </c>
      <c r="BT3" s="6">
        <v>71</v>
      </c>
      <c r="BU3" s="6">
        <v>72</v>
      </c>
      <c r="BV3" s="6">
        <v>73</v>
      </c>
      <c r="BW3" s="6">
        <v>74</v>
      </c>
      <c r="BX3" s="6">
        <v>75</v>
      </c>
      <c r="BY3" s="6">
        <v>76</v>
      </c>
      <c r="BZ3" s="6">
        <v>77</v>
      </c>
      <c r="CA3" s="6">
        <v>78</v>
      </c>
      <c r="CB3" s="6">
        <v>79</v>
      </c>
      <c r="CC3" s="6">
        <v>80</v>
      </c>
      <c r="CD3" s="6">
        <v>81</v>
      </c>
      <c r="CE3" s="6">
        <v>82</v>
      </c>
      <c r="CF3" s="6">
        <v>83</v>
      </c>
      <c r="CG3" s="6">
        <v>84</v>
      </c>
      <c r="CH3" s="6">
        <v>85</v>
      </c>
      <c r="CI3" s="6">
        <v>86</v>
      </c>
      <c r="CJ3" s="6">
        <v>87</v>
      </c>
      <c r="CK3" s="6">
        <v>88</v>
      </c>
      <c r="CL3" s="6">
        <v>89</v>
      </c>
      <c r="CM3" s="6">
        <v>90</v>
      </c>
      <c r="CN3" s="6">
        <v>91</v>
      </c>
      <c r="CO3" s="6">
        <v>92</v>
      </c>
      <c r="CP3" s="6">
        <v>93</v>
      </c>
      <c r="CQ3" s="6">
        <v>94</v>
      </c>
      <c r="CR3" s="6">
        <v>95</v>
      </c>
      <c r="CS3" s="6">
        <v>96</v>
      </c>
      <c r="CT3" s="6">
        <v>97</v>
      </c>
      <c r="CU3" s="6">
        <v>98</v>
      </c>
      <c r="CV3" s="6">
        <v>99</v>
      </c>
      <c r="CW3" s="6">
        <v>100</v>
      </c>
      <c r="CX3" s="6">
        <v>101</v>
      </c>
      <c r="CY3" s="6">
        <v>102</v>
      </c>
      <c r="CZ3" s="6">
        <v>103</v>
      </c>
      <c r="DA3" s="6">
        <v>104</v>
      </c>
      <c r="DB3" s="6">
        <v>105</v>
      </c>
      <c r="DC3" s="6">
        <v>106</v>
      </c>
      <c r="DD3" s="6">
        <v>107</v>
      </c>
      <c r="DE3" s="6">
        <v>108</v>
      </c>
      <c r="DF3" s="6">
        <v>109</v>
      </c>
      <c r="DG3" s="6">
        <v>110</v>
      </c>
      <c r="DH3" s="6">
        <v>111</v>
      </c>
      <c r="DI3" s="6">
        <v>112</v>
      </c>
      <c r="DJ3" s="6">
        <v>113</v>
      </c>
      <c r="DK3" s="6">
        <v>114</v>
      </c>
      <c r="DL3" s="6">
        <v>115</v>
      </c>
      <c r="DM3" s="6">
        <v>116</v>
      </c>
      <c r="DN3" s="6">
        <v>117</v>
      </c>
      <c r="DO3" s="6">
        <v>118</v>
      </c>
      <c r="DP3" s="8">
        <v>119</v>
      </c>
      <c r="DQ3" s="6">
        <v>120</v>
      </c>
      <c r="DR3" s="6">
        <v>121</v>
      </c>
      <c r="DS3" s="6">
        <v>122</v>
      </c>
      <c r="DT3" s="6">
        <v>123</v>
      </c>
      <c r="DU3" s="6">
        <v>124</v>
      </c>
      <c r="DV3" s="6">
        <v>125</v>
      </c>
      <c r="DW3" s="6">
        <v>126</v>
      </c>
      <c r="DX3" s="6">
        <v>127</v>
      </c>
      <c r="DY3" s="6">
        <v>128</v>
      </c>
      <c r="DZ3" s="6">
        <v>129</v>
      </c>
      <c r="EA3" s="6">
        <v>130</v>
      </c>
      <c r="EB3" s="6">
        <v>131</v>
      </c>
      <c r="EC3" s="6">
        <v>132</v>
      </c>
      <c r="ED3" s="6">
        <v>133</v>
      </c>
      <c r="EE3" s="6">
        <v>134</v>
      </c>
      <c r="EF3" s="6">
        <v>135</v>
      </c>
      <c r="EG3" s="6">
        <v>136</v>
      </c>
      <c r="EH3" s="6">
        <v>137</v>
      </c>
      <c r="EI3" s="6">
        <v>138</v>
      </c>
      <c r="EJ3" s="6">
        <v>139</v>
      </c>
      <c r="EK3" s="6">
        <v>140</v>
      </c>
      <c r="EL3" s="6">
        <v>141</v>
      </c>
      <c r="EM3" s="6">
        <v>142</v>
      </c>
      <c r="EN3" s="6">
        <v>143</v>
      </c>
      <c r="EO3" s="6">
        <v>144</v>
      </c>
      <c r="EP3" s="6">
        <v>145</v>
      </c>
      <c r="EQ3" s="6">
        <v>146</v>
      </c>
      <c r="ER3" s="6">
        <v>147</v>
      </c>
      <c r="ES3" s="6">
        <v>148</v>
      </c>
      <c r="ET3" s="6">
        <v>149</v>
      </c>
      <c r="EU3" s="6">
        <v>150</v>
      </c>
      <c r="EV3" s="6">
        <v>151</v>
      </c>
      <c r="EW3" s="6">
        <v>152</v>
      </c>
      <c r="EX3" s="6">
        <v>153</v>
      </c>
      <c r="EY3" s="6">
        <v>154</v>
      </c>
      <c r="EZ3" s="6">
        <v>155</v>
      </c>
      <c r="FA3" s="6">
        <v>156</v>
      </c>
      <c r="FB3" s="6">
        <v>157</v>
      </c>
      <c r="FC3" s="6">
        <v>158</v>
      </c>
      <c r="FD3" s="6">
        <v>159</v>
      </c>
      <c r="FE3" s="6">
        <v>160</v>
      </c>
      <c r="FF3" s="6">
        <v>161</v>
      </c>
      <c r="FG3" s="6">
        <v>162</v>
      </c>
      <c r="FH3" s="6">
        <v>163</v>
      </c>
      <c r="FI3" s="6">
        <v>164</v>
      </c>
      <c r="FJ3" s="6">
        <v>165</v>
      </c>
      <c r="FK3" s="6">
        <v>166</v>
      </c>
      <c r="FL3" s="6">
        <v>167</v>
      </c>
      <c r="FM3" s="6">
        <v>168</v>
      </c>
      <c r="FN3" s="6">
        <v>169</v>
      </c>
      <c r="FO3" s="6">
        <v>170</v>
      </c>
      <c r="FP3" s="6">
        <v>171</v>
      </c>
      <c r="FQ3" s="6">
        <v>172</v>
      </c>
      <c r="FR3" s="6">
        <v>173</v>
      </c>
      <c r="FS3" s="6">
        <v>174</v>
      </c>
      <c r="FT3" s="6">
        <v>175</v>
      </c>
      <c r="FU3" s="6">
        <v>176</v>
      </c>
      <c r="FV3" s="6">
        <v>177</v>
      </c>
      <c r="FW3" s="6">
        <v>178</v>
      </c>
      <c r="FX3" s="6">
        <v>179</v>
      </c>
      <c r="FY3" s="6">
        <v>180</v>
      </c>
      <c r="FZ3" s="6">
        <v>181</v>
      </c>
      <c r="GA3" s="6">
        <v>182</v>
      </c>
      <c r="GB3" s="6">
        <v>183</v>
      </c>
      <c r="GC3" s="6">
        <v>184</v>
      </c>
      <c r="GD3" s="6">
        <v>185</v>
      </c>
      <c r="GE3" s="6">
        <v>186</v>
      </c>
      <c r="GF3" s="6">
        <v>187</v>
      </c>
      <c r="GG3" s="6">
        <v>188</v>
      </c>
      <c r="GH3" s="6">
        <v>189</v>
      </c>
      <c r="GI3" s="6">
        <v>190</v>
      </c>
      <c r="GJ3" s="6">
        <v>191</v>
      </c>
      <c r="GK3" s="6">
        <v>192</v>
      </c>
      <c r="GL3" s="6">
        <v>193</v>
      </c>
      <c r="GM3" s="6">
        <v>194</v>
      </c>
      <c r="GN3" s="6">
        <v>195</v>
      </c>
      <c r="GO3" s="6">
        <v>196</v>
      </c>
      <c r="GP3" s="6">
        <v>197</v>
      </c>
      <c r="GQ3" s="6">
        <v>198</v>
      </c>
      <c r="GR3" s="6">
        <v>199</v>
      </c>
      <c r="GS3" s="6">
        <v>200</v>
      </c>
      <c r="GT3" s="6">
        <v>201</v>
      </c>
      <c r="GU3" s="6">
        <v>202</v>
      </c>
      <c r="GV3" s="6">
        <v>203</v>
      </c>
      <c r="GW3" s="6">
        <v>204</v>
      </c>
      <c r="GX3" s="6">
        <v>205</v>
      </c>
      <c r="GY3" s="6">
        <v>206</v>
      </c>
      <c r="GZ3" s="6">
        <v>207</v>
      </c>
      <c r="HA3" s="6">
        <v>208</v>
      </c>
      <c r="HB3" s="6">
        <v>209</v>
      </c>
      <c r="HC3" s="6">
        <v>210</v>
      </c>
      <c r="HD3" s="6">
        <v>211</v>
      </c>
      <c r="HE3" s="6">
        <v>212</v>
      </c>
      <c r="HF3" s="6">
        <v>213</v>
      </c>
      <c r="HG3" s="6">
        <v>214</v>
      </c>
      <c r="HH3" s="6">
        <v>215</v>
      </c>
      <c r="HI3" s="6">
        <v>216</v>
      </c>
      <c r="HJ3" s="6">
        <v>217</v>
      </c>
      <c r="HK3" s="6">
        <v>218</v>
      </c>
      <c r="HL3" s="6">
        <v>219</v>
      </c>
      <c r="HM3" s="6">
        <v>220</v>
      </c>
      <c r="HN3" s="6">
        <v>221</v>
      </c>
      <c r="HO3" s="6">
        <v>222</v>
      </c>
      <c r="HP3" s="6">
        <v>223</v>
      </c>
      <c r="HQ3" s="6">
        <v>224</v>
      </c>
      <c r="HR3" s="6">
        <v>225</v>
      </c>
      <c r="HS3" s="6">
        <v>226</v>
      </c>
      <c r="HT3" s="6">
        <v>227</v>
      </c>
      <c r="HU3" s="6">
        <v>228</v>
      </c>
      <c r="HV3" s="6">
        <v>229</v>
      </c>
      <c r="HW3" s="6">
        <v>230</v>
      </c>
      <c r="HX3" s="6">
        <v>231</v>
      </c>
      <c r="HY3" s="6">
        <v>232</v>
      </c>
      <c r="HZ3" s="6">
        <v>233</v>
      </c>
      <c r="IA3" s="6">
        <v>234</v>
      </c>
      <c r="IB3" s="6">
        <v>235</v>
      </c>
      <c r="IC3" s="6">
        <v>236</v>
      </c>
      <c r="ID3" s="6">
        <v>237</v>
      </c>
      <c r="IE3" s="6">
        <v>238</v>
      </c>
      <c r="IF3" s="6">
        <v>239</v>
      </c>
      <c r="IG3" s="6">
        <v>240</v>
      </c>
      <c r="IH3" s="6">
        <v>241</v>
      </c>
      <c r="II3" s="6">
        <v>242</v>
      </c>
      <c r="IJ3" s="6">
        <v>243</v>
      </c>
      <c r="IK3" s="6">
        <v>244</v>
      </c>
      <c r="IL3" s="6">
        <v>245</v>
      </c>
      <c r="IM3" s="6">
        <v>246</v>
      </c>
      <c r="IN3" s="6">
        <v>247</v>
      </c>
      <c r="IO3" s="6">
        <v>248</v>
      </c>
      <c r="IP3" s="6">
        <v>249</v>
      </c>
      <c r="IQ3" s="6">
        <v>250</v>
      </c>
      <c r="IR3" s="6">
        <v>251</v>
      </c>
      <c r="IS3" s="6">
        <v>252</v>
      </c>
      <c r="IT3" s="6">
        <v>253</v>
      </c>
      <c r="IU3" s="6">
        <v>254</v>
      </c>
      <c r="IV3" s="6">
        <v>255</v>
      </c>
    </row>
    <row r="5" spans="1:256" x14ac:dyDescent="0.5">
      <c r="A5" s="9" t="s">
        <v>1</v>
      </c>
    </row>
    <row r="6" spans="1:256" ht="23.5" thickBot="1" x14ac:dyDescent="0.55000000000000004">
      <c r="A6" s="9">
        <v>0.94</v>
      </c>
    </row>
    <row r="7" spans="1:256" x14ac:dyDescent="0.5">
      <c r="A7" s="10" t="s">
        <v>2</v>
      </c>
    </row>
    <row r="8" spans="1:256" ht="23.5" thickBot="1" x14ac:dyDescent="0.55000000000000004">
      <c r="A8" s="11">
        <f>LN(0.01)/LN(A6)</f>
        <v>74.426507291489386</v>
      </c>
    </row>
    <row r="9" spans="1:256" x14ac:dyDescent="0.5">
      <c r="A9" s="12"/>
    </row>
  </sheetData>
  <phoneticPr fontId="5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FB261-E15F-4A86-8C00-E91946D6396C}">
  <sheetPr codeName="Foglio16"/>
  <dimension ref="A1:AB2052"/>
  <sheetViews>
    <sheetView zoomScale="90" zoomScaleNormal="90" workbookViewId="0">
      <selection activeCell="D2" sqref="D2:G3"/>
    </sheetView>
  </sheetViews>
  <sheetFormatPr defaultRowHeight="12.5" x14ac:dyDescent="0.25"/>
  <cols>
    <col min="1" max="2" width="14.26953125" customWidth="1"/>
    <col min="3" max="3" width="8.7265625" customWidth="1"/>
    <col min="4" max="4" width="14.453125" bestFit="1" customWidth="1"/>
    <col min="5" max="5" width="11.7265625" customWidth="1"/>
    <col min="6" max="6" width="10.7265625" customWidth="1"/>
    <col min="7" max="7" width="10.54296875" bestFit="1" customWidth="1"/>
    <col min="10" max="11" width="10" bestFit="1" customWidth="1"/>
    <col min="14" max="14" width="10.1796875" bestFit="1" customWidth="1"/>
    <col min="16" max="16" width="11.08984375" bestFit="1" customWidth="1"/>
    <col min="25" max="25" width="14.1796875" bestFit="1" customWidth="1"/>
    <col min="26" max="27" width="14.90625" bestFit="1" customWidth="1"/>
  </cols>
  <sheetData>
    <row r="1" spans="1:28" ht="13" x14ac:dyDescent="0.3">
      <c r="A1" s="2" t="s">
        <v>0</v>
      </c>
      <c r="B1" s="2" t="s">
        <v>384</v>
      </c>
      <c r="J1" t="str">
        <f>_xll.DSGRID("D:BMW","","02/01/2018","04/11/2025","Daily","RowHeader=true;ColHeader=true;Heading=true;Code=true;Curn=true;DispSeriesDescription=true;YearlyTSFormat=false;QuarterlyTSFormat=false;MonthlyTSFormat=true")</f>
        <v>Not Signed In</v>
      </c>
      <c r="K1" s="1">
        <v>43102</v>
      </c>
      <c r="N1" s="223" t="s">
        <v>0</v>
      </c>
      <c r="O1" s="224" t="s">
        <v>404</v>
      </c>
      <c r="P1" s="198" t="s">
        <v>493</v>
      </c>
      <c r="Q1" s="198" t="s">
        <v>494</v>
      </c>
      <c r="R1" s="198" t="s">
        <v>495</v>
      </c>
      <c r="Y1" s="198" t="s">
        <v>496</v>
      </c>
      <c r="Z1" s="198" t="s">
        <v>497</v>
      </c>
      <c r="AA1" s="198" t="s">
        <v>498</v>
      </c>
      <c r="AB1" s="198" t="s">
        <v>499</v>
      </c>
    </row>
    <row r="2" spans="1:28" ht="13" x14ac:dyDescent="0.3">
      <c r="A2" s="3">
        <v>45898</v>
      </c>
      <c r="B2" s="13">
        <v>-6.2858199297466831E-3</v>
      </c>
      <c r="D2" s="68" t="s">
        <v>57</v>
      </c>
      <c r="E2" s="68" t="s">
        <v>58</v>
      </c>
      <c r="F2" s="219" t="s">
        <v>484</v>
      </c>
      <c r="G2" s="68" t="s">
        <v>59</v>
      </c>
      <c r="J2" s="220" t="s">
        <v>485</v>
      </c>
      <c r="K2" s="1">
        <v>45965</v>
      </c>
      <c r="N2" s="221">
        <v>45965</v>
      </c>
      <c r="O2" s="222">
        <v>-1.2269938650306749E-2</v>
      </c>
      <c r="P2" s="114">
        <v>2.021224561860786E-2</v>
      </c>
      <c r="Q2" s="114">
        <v>1.7599772977863071E-2</v>
      </c>
      <c r="R2" s="114">
        <v>1.5129292454922184E-2</v>
      </c>
      <c r="Y2" s="114">
        <f>P2*2.326</f>
        <v>4.7013683308881886E-2</v>
      </c>
      <c r="Z2" s="114">
        <f t="shared" ref="Z2:Z65" si="0">Q2*2.326</f>
        <v>4.0937071946509508E-2</v>
      </c>
      <c r="AA2" s="114">
        <f t="shared" ref="AA2:AA65" si="1">R2*2.326</f>
        <v>3.5190734250149E-2</v>
      </c>
      <c r="AB2" s="114">
        <f t="shared" ref="AB2:AB65" si="2">ABS(PERCENTILE(O2:O301,0.01))</f>
        <v>6.0520836621941722E-2</v>
      </c>
    </row>
    <row r="3" spans="1:28" ht="13" x14ac:dyDescent="0.3">
      <c r="A3" s="3">
        <v>45897</v>
      </c>
      <c r="B3" s="13">
        <v>3.8975501113585574E-3</v>
      </c>
      <c r="D3" s="69">
        <f>STDEV(B2:B301)</f>
        <v>1.6032146936746063E-2</v>
      </c>
      <c r="E3" s="120">
        <f t="array" ref="E3">[1]!ewma(B2:B301,0.99)</f>
        <v>1.7015336109209626E-2</v>
      </c>
      <c r="F3" s="120">
        <f t="array" ref="F3">[1]!ewma(B2:B301,0.97)</f>
        <v>1.6668719062534587E-2</v>
      </c>
      <c r="G3" s="120">
        <f t="array" ref="G3">[1]!ewma(B2:B301,0.94)</f>
        <v>1.5983914377611087E-2</v>
      </c>
      <c r="J3" s="220" t="s">
        <v>486</v>
      </c>
      <c r="K3" s="220" t="s">
        <v>487</v>
      </c>
      <c r="N3" s="221">
        <v>45964</v>
      </c>
      <c r="O3" s="222">
        <v>8.6633663366336988E-3</v>
      </c>
      <c r="P3" s="114">
        <v>2.1038645413684207E-2</v>
      </c>
      <c r="Q3" s="114">
        <v>1.7707313022394786E-2</v>
      </c>
      <c r="R3" s="114">
        <v>1.5293664795989382E-2</v>
      </c>
      <c r="Y3" s="114">
        <f t="shared" ref="Y3:Y66" si="3">P3*2.326</f>
        <v>4.8935889232229468E-2</v>
      </c>
      <c r="Z3" s="114">
        <f t="shared" si="0"/>
        <v>4.1187210090090277E-2</v>
      </c>
      <c r="AA3" s="114">
        <f t="shared" si="1"/>
        <v>3.5573064315471303E-2</v>
      </c>
      <c r="AB3" s="114">
        <f t="shared" si="2"/>
        <v>6.2857350146830276E-2</v>
      </c>
    </row>
    <row r="4" spans="1:28" ht="13" x14ac:dyDescent="0.3">
      <c r="A4" s="3">
        <v>45896</v>
      </c>
      <c r="B4" s="13">
        <v>-2.5325615050651173E-2</v>
      </c>
      <c r="J4" s="220" t="s">
        <v>488</v>
      </c>
      <c r="K4" s="220" t="s">
        <v>404</v>
      </c>
      <c r="N4" s="221">
        <v>45961</v>
      </c>
      <c r="O4" s="222">
        <v>-4.4356826022671197E-3</v>
      </c>
      <c r="P4" s="114">
        <v>2.1039648283048478E-2</v>
      </c>
      <c r="Q4" s="114">
        <v>1.7843732700075627E-2</v>
      </c>
      <c r="R4" s="114">
        <v>1.5621621259347868E-2</v>
      </c>
      <c r="Y4" s="114">
        <f t="shared" si="3"/>
        <v>4.893822190637076E-2</v>
      </c>
      <c r="Z4" s="114">
        <f t="shared" si="0"/>
        <v>4.150452226037591E-2</v>
      </c>
      <c r="AA4" s="114">
        <f t="shared" si="1"/>
        <v>3.6335891049243139E-2</v>
      </c>
      <c r="AB4" s="114">
        <f t="shared" si="2"/>
        <v>6.2857350146830276E-2</v>
      </c>
    </row>
    <row r="5" spans="1:28" ht="13" x14ac:dyDescent="0.3">
      <c r="A5" s="3">
        <v>45895</v>
      </c>
      <c r="B5" s="13">
        <v>-1.8988464951197909E-2</v>
      </c>
      <c r="J5" s="220" t="s">
        <v>489</v>
      </c>
      <c r="K5" s="220" t="s">
        <v>490</v>
      </c>
      <c r="N5" s="221">
        <v>45960</v>
      </c>
      <c r="O5" s="222">
        <v>-5.3921568627450702E-3</v>
      </c>
      <c r="P5" s="114">
        <v>2.1089229056736072E-2</v>
      </c>
      <c r="Q5" s="114">
        <v>1.8014135787936342E-2</v>
      </c>
      <c r="R5" s="114">
        <v>1.6073452874734176E-2</v>
      </c>
      <c r="Y5" s="114">
        <f t="shared" si="3"/>
        <v>4.9053546785968107E-2</v>
      </c>
      <c r="Z5" s="114">
        <f t="shared" si="0"/>
        <v>4.1900879842739935E-2</v>
      </c>
      <c r="AA5" s="114">
        <f t="shared" si="1"/>
        <v>3.7386851386631698E-2</v>
      </c>
      <c r="AB5" s="114">
        <f t="shared" si="2"/>
        <v>6.2857350146830276E-2</v>
      </c>
    </row>
    <row r="6" spans="1:28" ht="13" x14ac:dyDescent="0.3">
      <c r="A6" s="3">
        <v>45894</v>
      </c>
      <c r="B6" s="13">
        <v>-1.2406947890819852E-3</v>
      </c>
      <c r="J6" s="220" t="s">
        <v>491</v>
      </c>
      <c r="K6" s="220" t="s">
        <v>492</v>
      </c>
      <c r="N6" s="221">
        <v>45959</v>
      </c>
      <c r="O6" s="222">
        <v>1.7186349128406652E-3</v>
      </c>
      <c r="P6" s="114">
        <v>2.1088113107426931E-2</v>
      </c>
      <c r="Q6" s="114">
        <v>1.8180148958271088E-2</v>
      </c>
      <c r="R6" s="114">
        <v>1.6522433677657072E-2</v>
      </c>
      <c r="Y6" s="114">
        <f t="shared" si="3"/>
        <v>4.9050951087875043E-2</v>
      </c>
      <c r="Z6" s="114">
        <f t="shared" si="0"/>
        <v>4.228702647693855E-2</v>
      </c>
      <c r="AA6" s="114">
        <f t="shared" si="1"/>
        <v>3.8431180734230352E-2</v>
      </c>
      <c r="AB6" s="114">
        <f t="shared" si="2"/>
        <v>6.2857350146830276E-2</v>
      </c>
    </row>
    <row r="7" spans="1:28" ht="13" x14ac:dyDescent="0.3">
      <c r="A7" s="3">
        <v>45891</v>
      </c>
      <c r="B7" s="13">
        <v>5.8834016758781181E-3</v>
      </c>
      <c r="J7" s="1">
        <v>43102</v>
      </c>
      <c r="K7">
        <v>86.57</v>
      </c>
      <c r="N7" s="221">
        <v>45958</v>
      </c>
      <c r="O7" s="222">
        <v>1.9680196801967601E-3</v>
      </c>
      <c r="P7" s="114">
        <v>2.1100293609223102E-2</v>
      </c>
      <c r="Q7" s="114">
        <v>1.8362733076387729E-2</v>
      </c>
      <c r="R7" s="114">
        <v>1.7036056634838634E-2</v>
      </c>
      <c r="Y7" s="114">
        <f t="shared" si="3"/>
        <v>4.9079282935052933E-2</v>
      </c>
      <c r="Z7" s="114">
        <f t="shared" si="0"/>
        <v>4.2711717135677861E-2</v>
      </c>
      <c r="AA7" s="114">
        <f t="shared" si="1"/>
        <v>3.9625867732634663E-2</v>
      </c>
      <c r="AB7" s="114">
        <f t="shared" si="2"/>
        <v>6.2857350146830276E-2</v>
      </c>
    </row>
    <row r="8" spans="1:28" ht="13" x14ac:dyDescent="0.3">
      <c r="A8" s="3">
        <v>45890</v>
      </c>
      <c r="B8" s="13">
        <v>6.4597164902206322E-3</v>
      </c>
      <c r="J8" s="1">
        <v>43103</v>
      </c>
      <c r="K8">
        <v>87.14</v>
      </c>
      <c r="L8" s="114">
        <v>6.5842670671134047E-3</v>
      </c>
      <c r="N8" s="221">
        <v>45957</v>
      </c>
      <c r="O8" s="222">
        <v>6.4372369398365435E-3</v>
      </c>
      <c r="P8" s="114">
        <v>2.1132789449886277E-2</v>
      </c>
      <c r="Q8" s="114">
        <v>1.8547067214243252E-2</v>
      </c>
      <c r="R8" s="114">
        <v>1.7564314631585618E-2</v>
      </c>
      <c r="Y8" s="114">
        <f t="shared" si="3"/>
        <v>4.9154868260435483E-2</v>
      </c>
      <c r="Z8" s="114">
        <f t="shared" si="0"/>
        <v>4.3140478340329802E-2</v>
      </c>
      <c r="AA8" s="114">
        <f t="shared" si="1"/>
        <v>4.085459583306815E-2</v>
      </c>
      <c r="AB8" s="114">
        <f t="shared" si="2"/>
        <v>6.2857350146830276E-2</v>
      </c>
    </row>
    <row r="9" spans="1:28" ht="13" x14ac:dyDescent="0.3">
      <c r="A9" s="3">
        <v>45889</v>
      </c>
      <c r="B9" s="13">
        <v>-5.7091882247992908E-3</v>
      </c>
      <c r="J9" s="1">
        <v>43104</v>
      </c>
      <c r="K9">
        <v>87.96</v>
      </c>
      <c r="L9" s="114">
        <v>9.4101445949046729E-3</v>
      </c>
      <c r="N9" s="221">
        <v>45954</v>
      </c>
      <c r="O9" s="222">
        <v>7.7345309381238094E-3</v>
      </c>
      <c r="P9" s="114">
        <v>2.1131021514449826E-2</v>
      </c>
      <c r="Q9" s="114">
        <v>1.8712232916334906E-2</v>
      </c>
      <c r="R9" s="114">
        <v>1.8043059226845386E-2</v>
      </c>
      <c r="Y9" s="114">
        <f t="shared" si="3"/>
        <v>4.9150756042610294E-2</v>
      </c>
      <c r="Z9" s="114">
        <f t="shared" si="0"/>
        <v>4.352465376339499E-2</v>
      </c>
      <c r="AA9" s="114">
        <f t="shared" si="1"/>
        <v>4.1968155761642367E-2</v>
      </c>
      <c r="AB9" s="114">
        <f t="shared" si="2"/>
        <v>6.2857350146830276E-2</v>
      </c>
    </row>
    <row r="10" spans="1:28" ht="13" x14ac:dyDescent="0.3">
      <c r="A10" s="3">
        <v>45888</v>
      </c>
      <c r="B10" s="13">
        <v>2.1133175441792777E-2</v>
      </c>
      <c r="J10" s="1">
        <v>43105</v>
      </c>
      <c r="K10">
        <v>88.37</v>
      </c>
      <c r="L10" s="114">
        <v>4.6612096407459168E-3</v>
      </c>
      <c r="N10" s="221">
        <v>45953</v>
      </c>
      <c r="O10" s="222">
        <v>5.2671181339353111E-3</v>
      </c>
      <c r="P10" s="114">
        <v>2.1126544994727672E-2</v>
      </c>
      <c r="Q10" s="114">
        <v>1.8869315198202993E-2</v>
      </c>
      <c r="R10" s="114">
        <v>1.8507117891777829E-2</v>
      </c>
      <c r="Y10" s="114">
        <f t="shared" si="3"/>
        <v>4.914034365773657E-2</v>
      </c>
      <c r="Z10" s="114">
        <f t="shared" si="0"/>
        <v>4.3890027151020167E-2</v>
      </c>
      <c r="AA10" s="114">
        <f t="shared" si="1"/>
        <v>4.3047556216275228E-2</v>
      </c>
      <c r="AB10" s="114">
        <f t="shared" si="2"/>
        <v>6.2857350146830276E-2</v>
      </c>
    </row>
    <row r="11" spans="1:28" ht="13" x14ac:dyDescent="0.3">
      <c r="A11" s="3">
        <v>45887</v>
      </c>
      <c r="B11" s="13">
        <v>-3.6304229442730915E-3</v>
      </c>
      <c r="J11" s="1">
        <v>43108</v>
      </c>
      <c r="K11">
        <v>89.44</v>
      </c>
      <c r="L11" s="114">
        <v>1.2108181509561991E-2</v>
      </c>
      <c r="N11" s="221">
        <v>45952</v>
      </c>
      <c r="O11" s="222">
        <v>-2.2794117647058819E-2</v>
      </c>
      <c r="P11" s="114">
        <v>2.1124435459244788E-2</v>
      </c>
      <c r="Q11" s="114">
        <v>1.9045466302195699E-2</v>
      </c>
      <c r="R11" s="114">
        <v>1.9042194481220416E-2</v>
      </c>
      <c r="Y11" s="114">
        <f t="shared" si="3"/>
        <v>4.9135436878203383E-2</v>
      </c>
      <c r="Z11" s="114">
        <f t="shared" si="0"/>
        <v>4.42997546189072E-2</v>
      </c>
      <c r="AA11" s="114">
        <f t="shared" si="1"/>
        <v>4.4292144363318686E-2</v>
      </c>
      <c r="AB11" s="114">
        <f t="shared" si="2"/>
        <v>6.2857350146830276E-2</v>
      </c>
    </row>
    <row r="12" spans="1:28" ht="13" x14ac:dyDescent="0.3">
      <c r="A12" s="3">
        <v>45884</v>
      </c>
      <c r="B12" s="13">
        <v>0</v>
      </c>
      <c r="J12" s="1">
        <v>43109</v>
      </c>
      <c r="K12">
        <v>90.38</v>
      </c>
      <c r="L12" s="114">
        <v>1.0509838998211066E-2</v>
      </c>
      <c r="N12" s="221">
        <v>45951</v>
      </c>
      <c r="O12" s="222">
        <v>5.9171597633134827E-3</v>
      </c>
      <c r="P12" s="114">
        <v>2.1104694902536098E-2</v>
      </c>
      <c r="Q12" s="114">
        <v>1.8960977197499059E-2</v>
      </c>
      <c r="R12" s="114">
        <v>1.87772741378264E-2</v>
      </c>
      <c r="Y12" s="114">
        <f t="shared" si="3"/>
        <v>4.9089520343298963E-2</v>
      </c>
      <c r="Z12" s="114">
        <f t="shared" si="0"/>
        <v>4.4103232961382813E-2</v>
      </c>
      <c r="AA12" s="114">
        <f t="shared" si="1"/>
        <v>4.3675939644584209E-2</v>
      </c>
      <c r="AB12" s="114">
        <f t="shared" si="2"/>
        <v>6.2857350146830276E-2</v>
      </c>
    </row>
    <row r="13" spans="1:28" ht="13" x14ac:dyDescent="0.3">
      <c r="A13" s="3">
        <v>45883</v>
      </c>
      <c r="B13" s="13">
        <v>1.4548802946593118E-2</v>
      </c>
      <c r="J13" s="1">
        <v>43110</v>
      </c>
      <c r="K13">
        <v>89.29</v>
      </c>
      <c r="L13" s="114">
        <v>-1.2060190307590056E-2</v>
      </c>
      <c r="N13" s="221">
        <v>45950</v>
      </c>
      <c r="O13" s="222">
        <v>1.0463378176382702E-2</v>
      </c>
      <c r="P13" s="114">
        <v>2.1101992496365893E-2</v>
      </c>
      <c r="Q13" s="114">
        <v>1.9134256106827799E-2</v>
      </c>
      <c r="R13" s="114">
        <v>1.9309496534595932E-2</v>
      </c>
      <c r="Y13" s="114">
        <f t="shared" si="3"/>
        <v>4.9083234546547068E-2</v>
      </c>
      <c r="Z13" s="114">
        <f t="shared" si="0"/>
        <v>4.4506279704481462E-2</v>
      </c>
      <c r="AA13" s="114">
        <f t="shared" si="1"/>
        <v>4.491388893947014E-2</v>
      </c>
      <c r="AB13" s="114">
        <f t="shared" si="2"/>
        <v>6.2857350146830276E-2</v>
      </c>
    </row>
    <row r="14" spans="1:28" ht="13" x14ac:dyDescent="0.3">
      <c r="A14" s="3">
        <v>45882</v>
      </c>
      <c r="B14" s="13">
        <v>1.6282987085906746E-2</v>
      </c>
      <c r="J14" s="1">
        <v>43111</v>
      </c>
      <c r="K14">
        <v>89.02</v>
      </c>
      <c r="L14" s="114">
        <v>-3.0238548549670762E-3</v>
      </c>
      <c r="N14" s="221">
        <v>45947</v>
      </c>
      <c r="O14" s="222">
        <v>1.6202531645569635E-2</v>
      </c>
      <c r="P14" s="114">
        <v>2.1103646611801731E-2</v>
      </c>
      <c r="Q14" s="114">
        <v>1.9270247367815407E-2</v>
      </c>
      <c r="R14" s="114">
        <v>1.9740004723224021E-2</v>
      </c>
      <c r="Y14" s="114">
        <f t="shared" si="3"/>
        <v>4.9087082019050828E-2</v>
      </c>
      <c r="Z14" s="114">
        <f t="shared" si="0"/>
        <v>4.4822595377538639E-2</v>
      </c>
      <c r="AA14" s="114">
        <f t="shared" si="1"/>
        <v>4.5915250986219076E-2</v>
      </c>
      <c r="AB14" s="114">
        <f t="shared" si="2"/>
        <v>6.2857350146830276E-2</v>
      </c>
    </row>
    <row r="15" spans="1:28" ht="13" x14ac:dyDescent="0.3">
      <c r="A15" s="3">
        <v>45881</v>
      </c>
      <c r="B15" s="13">
        <v>3.3802816901408062E-3</v>
      </c>
      <c r="J15" s="1">
        <v>43112</v>
      </c>
      <c r="K15">
        <v>89.94</v>
      </c>
      <c r="L15" s="114">
        <v>1.0334756234554052E-2</v>
      </c>
      <c r="N15" s="221">
        <v>45946</v>
      </c>
      <c r="O15" s="222">
        <v>6.369426751592357E-3</v>
      </c>
      <c r="P15" s="114">
        <v>2.1089160135468497E-2</v>
      </c>
      <c r="Q15" s="114">
        <v>1.9327296469535259E-2</v>
      </c>
      <c r="R15" s="114">
        <v>1.9944509839499185E-2</v>
      </c>
      <c r="Y15" s="114">
        <f t="shared" si="3"/>
        <v>4.9053386475099728E-2</v>
      </c>
      <c r="Z15" s="114">
        <f t="shared" si="0"/>
        <v>4.4955291588139011E-2</v>
      </c>
      <c r="AA15" s="114">
        <f t="shared" si="1"/>
        <v>4.6390929886675106E-2</v>
      </c>
      <c r="AB15" s="114">
        <f t="shared" si="2"/>
        <v>6.2857350146830276E-2</v>
      </c>
    </row>
    <row r="16" spans="1:28" ht="13" x14ac:dyDescent="0.3">
      <c r="A16" s="3">
        <v>45880</v>
      </c>
      <c r="B16" s="13">
        <v>-2.061469265367339E-3</v>
      </c>
      <c r="J16" s="1">
        <v>43115</v>
      </c>
      <c r="K16">
        <v>89.92</v>
      </c>
      <c r="L16" s="114">
        <v>-2.2237046920164577E-4</v>
      </c>
      <c r="N16" s="221">
        <v>45945</v>
      </c>
      <c r="O16" s="222">
        <v>-2.5412960609911416E-3</v>
      </c>
      <c r="P16" s="114">
        <v>2.1087987151031592E-2</v>
      </c>
      <c r="Q16" s="114">
        <v>1.9501787204708368E-2</v>
      </c>
      <c r="R16" s="114">
        <v>2.0508153456156933E-2</v>
      </c>
      <c r="Y16" s="114">
        <f t="shared" si="3"/>
        <v>4.9050658113299485E-2</v>
      </c>
      <c r="Z16" s="114">
        <f t="shared" si="0"/>
        <v>4.5361157038151668E-2</v>
      </c>
      <c r="AA16" s="114">
        <f t="shared" si="1"/>
        <v>4.7701964939021027E-2</v>
      </c>
      <c r="AB16" s="114">
        <f t="shared" si="2"/>
        <v>6.2857350146830276E-2</v>
      </c>
    </row>
    <row r="17" spans="1:28" ht="13" x14ac:dyDescent="0.3">
      <c r="A17" s="3">
        <v>45877</v>
      </c>
      <c r="B17" s="13">
        <v>1.4834537847090204E-2</v>
      </c>
      <c r="J17" s="1">
        <v>43116</v>
      </c>
      <c r="K17">
        <v>92.01</v>
      </c>
      <c r="L17" s="114">
        <v>2.3242882562277616E-2</v>
      </c>
      <c r="N17" s="221">
        <v>45944</v>
      </c>
      <c r="O17" s="222">
        <v>-9.3152064451157458E-3</v>
      </c>
      <c r="P17" s="114">
        <v>2.1097196784030419E-2</v>
      </c>
      <c r="Q17" s="114">
        <v>1.9696069284656861E-2</v>
      </c>
      <c r="R17" s="114">
        <v>2.1142798856494949E-2</v>
      </c>
      <c r="Y17" s="114">
        <f t="shared" si="3"/>
        <v>4.9072079719654757E-2</v>
      </c>
      <c r="Z17" s="114">
        <f t="shared" si="0"/>
        <v>4.5813057156111857E-2</v>
      </c>
      <c r="AA17" s="114">
        <f t="shared" si="1"/>
        <v>4.9178150140207252E-2</v>
      </c>
      <c r="AB17" s="114">
        <f t="shared" si="2"/>
        <v>6.2857350146830276E-2</v>
      </c>
    </row>
    <row r="18" spans="1:28" ht="13" x14ac:dyDescent="0.3">
      <c r="A18" s="3">
        <v>45876</v>
      </c>
      <c r="B18" s="13">
        <v>1.6431471099941999E-2</v>
      </c>
      <c r="J18" s="1">
        <v>43117</v>
      </c>
      <c r="K18">
        <v>92.48</v>
      </c>
      <c r="L18" s="114">
        <v>5.1081404195196045E-3</v>
      </c>
      <c r="N18" s="221">
        <v>45943</v>
      </c>
      <c r="O18" s="222">
        <v>1.0687022900763402E-2</v>
      </c>
      <c r="P18" s="114">
        <v>2.1090267163454152E-2</v>
      </c>
      <c r="Q18" s="114">
        <v>1.9850931106297619E-2</v>
      </c>
      <c r="R18" s="114">
        <v>2.1679766991207525E-2</v>
      </c>
      <c r="Y18" s="114">
        <f t="shared" si="3"/>
        <v>4.9055961422194358E-2</v>
      </c>
      <c r="Z18" s="114">
        <f t="shared" si="0"/>
        <v>4.617326575324826E-2</v>
      </c>
      <c r="AA18" s="114">
        <f t="shared" si="1"/>
        <v>5.0427138021548704E-2</v>
      </c>
      <c r="AB18" s="114">
        <f t="shared" si="2"/>
        <v>6.2857350146830276E-2</v>
      </c>
    </row>
    <row r="19" spans="1:28" ht="13" x14ac:dyDescent="0.3">
      <c r="A19" s="3">
        <v>45875</v>
      </c>
      <c r="B19" s="13">
        <v>7.9890880748247021E-3</v>
      </c>
      <c r="J19" s="1">
        <v>43118</v>
      </c>
      <c r="K19">
        <v>93</v>
      </c>
      <c r="L19" s="114">
        <v>5.6228373702421714E-3</v>
      </c>
      <c r="N19" s="221">
        <v>45940</v>
      </c>
      <c r="O19" s="222">
        <v>-2.6263627353815718E-2</v>
      </c>
      <c r="P19" s="114">
        <v>2.109714540320029E-2</v>
      </c>
      <c r="Q19" s="114">
        <v>1.9993992317937186E-2</v>
      </c>
      <c r="R19" s="114">
        <v>2.2197363010912116E-2</v>
      </c>
      <c r="Y19" s="114">
        <f t="shared" si="3"/>
        <v>4.9071960207843879E-2</v>
      </c>
      <c r="Z19" s="114">
        <f t="shared" si="0"/>
        <v>4.6506026131521896E-2</v>
      </c>
      <c r="AA19" s="114">
        <f t="shared" si="1"/>
        <v>5.1631066363381585E-2</v>
      </c>
      <c r="AB19" s="114">
        <f t="shared" si="2"/>
        <v>6.2857350146830276E-2</v>
      </c>
    </row>
    <row r="20" spans="1:28" ht="13" x14ac:dyDescent="0.3">
      <c r="A20" s="3">
        <v>45874</v>
      </c>
      <c r="B20" s="13">
        <v>-5.8117008911275185E-3</v>
      </c>
      <c r="J20" s="1">
        <v>43119</v>
      </c>
      <c r="K20">
        <v>94.54</v>
      </c>
      <c r="L20" s="114">
        <v>1.6559139784946303E-2</v>
      </c>
      <c r="N20" s="221">
        <v>45939</v>
      </c>
      <c r="O20" s="222">
        <v>3.7304153195722102E-3</v>
      </c>
      <c r="P20" s="114">
        <v>2.1041890072155824E-2</v>
      </c>
      <c r="Q20" s="114">
        <v>1.9844757330053839E-2</v>
      </c>
      <c r="R20" s="114">
        <v>2.1912209680104607E-2</v>
      </c>
      <c r="Y20" s="114">
        <f t="shared" si="3"/>
        <v>4.8943436307834445E-2</v>
      </c>
      <c r="Z20" s="114">
        <f t="shared" si="0"/>
        <v>4.6158905549705233E-2</v>
      </c>
      <c r="AA20" s="114">
        <f t="shared" si="1"/>
        <v>5.0967799715923315E-2</v>
      </c>
      <c r="AB20" s="114">
        <f t="shared" si="2"/>
        <v>6.2857350146830276E-2</v>
      </c>
    </row>
    <row r="21" spans="1:28" ht="13" x14ac:dyDescent="0.3">
      <c r="A21" s="3">
        <v>45873</v>
      </c>
      <c r="B21" s="13">
        <v>3.2399999999999984E-2</v>
      </c>
      <c r="J21" s="1">
        <v>43122</v>
      </c>
      <c r="K21">
        <v>96.12</v>
      </c>
      <c r="L21" s="114">
        <v>1.6712502644383311E-2</v>
      </c>
      <c r="N21" s="221">
        <v>45938</v>
      </c>
      <c r="O21" s="222">
        <v>-5.2991050400376827E-2</v>
      </c>
      <c r="P21" s="114">
        <v>2.1058653762055984E-2</v>
      </c>
      <c r="Q21" s="114">
        <v>2.0038934958945674E-2</v>
      </c>
      <c r="R21" s="114">
        <v>2.2581059024130462E-2</v>
      </c>
      <c r="Y21" s="114">
        <f t="shared" si="3"/>
        <v>4.8982428650542219E-2</v>
      </c>
      <c r="Z21" s="114">
        <f t="shared" si="0"/>
        <v>4.6610562714507642E-2</v>
      </c>
      <c r="AA21" s="114">
        <f t="shared" si="1"/>
        <v>5.2523543290127456E-2</v>
      </c>
      <c r="AB21" s="114">
        <f t="shared" si="2"/>
        <v>6.2857350146830276E-2</v>
      </c>
    </row>
    <row r="22" spans="1:28" ht="13" x14ac:dyDescent="0.3">
      <c r="A22" s="3">
        <v>45870</v>
      </c>
      <c r="B22" s="13">
        <v>-5.5712936732766748E-2</v>
      </c>
      <c r="J22" s="1">
        <v>43123</v>
      </c>
      <c r="K22">
        <v>95.14</v>
      </c>
      <c r="L22" s="114">
        <v>-1.0195588847274282E-2</v>
      </c>
      <c r="N22" s="221">
        <v>45937</v>
      </c>
      <c r="O22" s="222">
        <v>-5.2443650970765483E-2</v>
      </c>
      <c r="P22" s="114">
        <v>2.0841830862048251E-2</v>
      </c>
      <c r="Q22" s="114">
        <v>1.8772609758509366E-2</v>
      </c>
      <c r="R22" s="114">
        <v>1.9058173570806462E-2</v>
      </c>
      <c r="Y22" s="114">
        <f t="shared" si="3"/>
        <v>4.8478098585124231E-2</v>
      </c>
      <c r="Z22" s="114">
        <f t="shared" si="0"/>
        <v>4.3665090298292783E-2</v>
      </c>
      <c r="AA22" s="114">
        <f t="shared" si="1"/>
        <v>4.4329311725695833E-2</v>
      </c>
      <c r="AB22" s="114">
        <f t="shared" si="2"/>
        <v>6.2857350146830276E-2</v>
      </c>
    </row>
    <row r="23" spans="1:28" ht="13" x14ac:dyDescent="0.3">
      <c r="A23" s="3">
        <v>45869</v>
      </c>
      <c r="B23" s="13">
        <v>-2.4143015112421715E-2</v>
      </c>
      <c r="J23" s="1">
        <v>43124</v>
      </c>
      <c r="K23">
        <v>93.91</v>
      </c>
      <c r="L23" s="114">
        <v>-1.2928316165650662E-2</v>
      </c>
      <c r="N23" s="221">
        <v>45936</v>
      </c>
      <c r="O23" s="222">
        <v>3.5351201478743093E-2</v>
      </c>
      <c r="P23" s="114">
        <v>2.0624998907939562E-2</v>
      </c>
      <c r="Q23" s="114">
        <v>1.7419477354204668E-2</v>
      </c>
      <c r="R23" s="114">
        <v>1.4520483990341988E-2</v>
      </c>
      <c r="Y23" s="114">
        <f t="shared" si="3"/>
        <v>4.7973747459867426E-2</v>
      </c>
      <c r="Z23" s="114">
        <f t="shared" si="0"/>
        <v>4.0517704325880061E-2</v>
      </c>
      <c r="AA23" s="114">
        <f t="shared" si="1"/>
        <v>3.3774645761535466E-2</v>
      </c>
      <c r="AB23" s="114">
        <f t="shared" si="2"/>
        <v>6.2857350146830276E-2</v>
      </c>
    </row>
    <row r="24" spans="1:28" ht="13" x14ac:dyDescent="0.3">
      <c r="A24" s="3">
        <v>45868</v>
      </c>
      <c r="B24" s="13">
        <v>4.3863024240092294E-2</v>
      </c>
      <c r="J24" s="1">
        <v>43125</v>
      </c>
      <c r="K24">
        <v>93.38</v>
      </c>
      <c r="L24" s="114">
        <v>-5.643701416249613E-3</v>
      </c>
      <c r="N24" s="221">
        <v>45933</v>
      </c>
      <c r="O24" s="222">
        <v>-5.0574712643677898E-3</v>
      </c>
      <c r="P24" s="114">
        <v>2.0542827787386534E-2</v>
      </c>
      <c r="Q24" s="114">
        <v>1.685547842573365E-2</v>
      </c>
      <c r="R24" s="114">
        <v>1.202223155200585E-2</v>
      </c>
      <c r="Y24" s="114">
        <f t="shared" si="3"/>
        <v>4.7782617433461079E-2</v>
      </c>
      <c r="Z24" s="114">
        <f t="shared" si="0"/>
        <v>3.9205842818256467E-2</v>
      </c>
      <c r="AA24" s="114">
        <f t="shared" si="1"/>
        <v>2.7963710589965607E-2</v>
      </c>
      <c r="AB24" s="114">
        <f t="shared" si="2"/>
        <v>6.2857350146830276E-2</v>
      </c>
    </row>
    <row r="25" spans="1:28" ht="13" x14ac:dyDescent="0.3">
      <c r="A25" s="3">
        <v>45867</v>
      </c>
      <c r="B25" s="13">
        <v>2.2222222222222306E-2</v>
      </c>
      <c r="J25" s="1">
        <v>43126</v>
      </c>
      <c r="K25">
        <v>93.84</v>
      </c>
      <c r="L25" s="114">
        <v>4.9261083743843215E-3</v>
      </c>
      <c r="N25" s="221">
        <v>45932</v>
      </c>
      <c r="O25" s="222">
        <v>1.2334186641843173E-2</v>
      </c>
      <c r="P25" s="114">
        <v>2.0541784092249736E-2</v>
      </c>
      <c r="Q25" s="114">
        <v>1.701069478422736E-2</v>
      </c>
      <c r="R25" s="114">
        <v>1.2333977044142359E-2</v>
      </c>
      <c r="Y25" s="114">
        <f t="shared" si="3"/>
        <v>4.7780189798572889E-2</v>
      </c>
      <c r="Z25" s="114">
        <f t="shared" si="0"/>
        <v>3.9566876068112843E-2</v>
      </c>
      <c r="AA25" s="114">
        <f t="shared" si="1"/>
        <v>2.8688830604675128E-2</v>
      </c>
      <c r="AB25" s="114">
        <f t="shared" si="2"/>
        <v>6.2857350146830276E-2</v>
      </c>
    </row>
    <row r="26" spans="1:28" ht="13" x14ac:dyDescent="0.3">
      <c r="A26" s="3">
        <v>45866</v>
      </c>
      <c r="B26" s="13">
        <v>5.139355603874244E-3</v>
      </c>
      <c r="J26" s="1">
        <v>43129</v>
      </c>
      <c r="K26">
        <v>93.5</v>
      </c>
      <c r="L26" s="114">
        <v>-3.6231884057971375E-3</v>
      </c>
      <c r="N26" s="221">
        <v>45931</v>
      </c>
      <c r="O26" s="222">
        <v>6.3231850117095086E-3</v>
      </c>
      <c r="P26" s="114">
        <v>2.0530580057922933E-2</v>
      </c>
      <c r="Q26" s="114">
        <v>1.7092204747643728E-2</v>
      </c>
      <c r="R26" s="114">
        <v>1.2333963655923031E-2</v>
      </c>
      <c r="Y26" s="114">
        <f t="shared" si="3"/>
        <v>4.7754129214728748E-2</v>
      </c>
      <c r="Z26" s="114">
        <f t="shared" si="0"/>
        <v>3.9756468243019309E-2</v>
      </c>
      <c r="AA26" s="114">
        <f t="shared" si="1"/>
        <v>2.8688799463676973E-2</v>
      </c>
      <c r="AB26" s="114">
        <f t="shared" si="2"/>
        <v>6.2857350146830276E-2</v>
      </c>
    </row>
    <row r="27" spans="1:28" ht="13" x14ac:dyDescent="0.3">
      <c r="A27" s="3">
        <v>45863</v>
      </c>
      <c r="B27" s="13">
        <v>-1.3817607579944084E-3</v>
      </c>
      <c r="J27" s="1">
        <v>43130</v>
      </c>
      <c r="K27">
        <v>92.77</v>
      </c>
      <c r="L27" s="114">
        <v>-7.8074866310160855E-3</v>
      </c>
      <c r="N27" s="221">
        <v>45930</v>
      </c>
      <c r="O27" s="222">
        <v>-9.3589143659333516E-4</v>
      </c>
      <c r="P27" s="114">
        <v>2.0528346694220007E-2</v>
      </c>
      <c r="Q27" s="114">
        <v>1.7241507003707426E-2</v>
      </c>
      <c r="R27" s="114">
        <v>1.2620807672444161E-2</v>
      </c>
      <c r="Y27" s="114">
        <f t="shared" si="3"/>
        <v>4.7748934410755742E-2</v>
      </c>
      <c r="Z27" s="114">
        <f t="shared" si="0"/>
        <v>4.0103745290623473E-2</v>
      </c>
      <c r="AA27" s="114">
        <f t="shared" si="1"/>
        <v>2.9355998646105119E-2</v>
      </c>
      <c r="AB27" s="114">
        <f t="shared" si="2"/>
        <v>6.2857350146830276E-2</v>
      </c>
    </row>
    <row r="28" spans="1:28" ht="13" x14ac:dyDescent="0.3">
      <c r="A28" s="3">
        <v>45862</v>
      </c>
      <c r="B28" s="13">
        <v>9.565563969709057E-3</v>
      </c>
      <c r="J28" s="1">
        <v>43131</v>
      </c>
      <c r="K28">
        <v>92.1</v>
      </c>
      <c r="L28" s="114">
        <v>-7.2221623369623988E-3</v>
      </c>
      <c r="N28" s="221">
        <v>45929</v>
      </c>
      <c r="O28" s="222">
        <v>-2.3391812865492423E-4</v>
      </c>
      <c r="P28" s="114">
        <v>2.0528634564183128E-2</v>
      </c>
      <c r="Q28" s="114">
        <v>1.7415474230130821E-2</v>
      </c>
      <c r="R28" s="114">
        <v>1.3015221551911297E-2</v>
      </c>
      <c r="Y28" s="114">
        <f t="shared" si="3"/>
        <v>4.7749603996289955E-2</v>
      </c>
      <c r="Z28" s="114">
        <f t="shared" si="0"/>
        <v>4.0508393059284289E-2</v>
      </c>
      <c r="AA28" s="114">
        <f t="shared" si="1"/>
        <v>3.0273405329745678E-2</v>
      </c>
      <c r="AB28" s="114">
        <f t="shared" si="2"/>
        <v>6.2857350146830276E-2</v>
      </c>
    </row>
    <row r="29" spans="1:28" ht="13" x14ac:dyDescent="0.3">
      <c r="A29" s="3">
        <v>45861</v>
      </c>
      <c r="B29" s="13">
        <v>1.9504266558309648E-2</v>
      </c>
      <c r="J29" s="1">
        <v>43132</v>
      </c>
      <c r="K29">
        <v>91.97</v>
      </c>
      <c r="L29" s="114">
        <v>-1.4115092290987563E-3</v>
      </c>
      <c r="N29" s="221">
        <v>45926</v>
      </c>
      <c r="O29" s="222">
        <v>9.6835144071798895E-3</v>
      </c>
      <c r="P29" s="114">
        <v>2.0603073008756564E-2</v>
      </c>
      <c r="Q29" s="114">
        <v>1.7593094269735148E-2</v>
      </c>
      <c r="R29" s="114">
        <v>1.3424045956597068E-2</v>
      </c>
      <c r="Y29" s="114">
        <f t="shared" si="3"/>
        <v>4.7922747818367771E-2</v>
      </c>
      <c r="Z29" s="114">
        <f t="shared" si="0"/>
        <v>4.0921537271403956E-2</v>
      </c>
      <c r="AA29" s="114">
        <f t="shared" si="1"/>
        <v>3.1224330895044779E-2</v>
      </c>
      <c r="AB29" s="114">
        <f t="shared" si="2"/>
        <v>6.2857350146830276E-2</v>
      </c>
    </row>
    <row r="30" spans="1:28" ht="13" x14ac:dyDescent="0.3">
      <c r="A30" s="3">
        <v>45860</v>
      </c>
      <c r="B30" s="13">
        <v>-2.0312817387778469E-4</v>
      </c>
      <c r="J30" s="1">
        <v>43133</v>
      </c>
      <c r="K30">
        <v>90.31</v>
      </c>
      <c r="L30" s="114">
        <v>-1.8049363923018338E-2</v>
      </c>
      <c r="N30" s="221">
        <v>45925</v>
      </c>
      <c r="O30" s="222">
        <v>-2.3562676720074063E-3</v>
      </c>
      <c r="P30" s="114">
        <v>2.0603934328891984E-2</v>
      </c>
      <c r="Q30" s="114">
        <v>1.7717342911095512E-2</v>
      </c>
      <c r="R30" s="114">
        <v>1.3627989915778578E-2</v>
      </c>
      <c r="Y30" s="114">
        <f t="shared" si="3"/>
        <v>4.7924751249002757E-2</v>
      </c>
      <c r="Z30" s="114">
        <f t="shared" si="0"/>
        <v>4.1210539611208165E-2</v>
      </c>
      <c r="AA30" s="114">
        <f t="shared" si="1"/>
        <v>3.1698704544100974E-2</v>
      </c>
      <c r="AB30" s="114">
        <f t="shared" si="2"/>
        <v>6.2857350146830276E-2</v>
      </c>
    </row>
    <row r="31" spans="1:28" ht="13" x14ac:dyDescent="0.3">
      <c r="A31" s="3">
        <v>45859</v>
      </c>
      <c r="B31" s="13">
        <v>-1.6223889677550206E-3</v>
      </c>
      <c r="J31" s="1">
        <v>43136</v>
      </c>
      <c r="K31">
        <v>88.81</v>
      </c>
      <c r="L31" s="114">
        <v>-1.6609456317129886E-2</v>
      </c>
      <c r="N31" s="221">
        <v>45924</v>
      </c>
      <c r="O31" s="222">
        <v>1.6526946107784376E-2</v>
      </c>
      <c r="P31" s="114">
        <v>2.0697836003829229E-2</v>
      </c>
      <c r="Q31" s="114">
        <v>1.789527261277488E-2</v>
      </c>
      <c r="R31" s="114">
        <v>1.4043586774146136E-2</v>
      </c>
      <c r="Y31" s="114">
        <f t="shared" si="3"/>
        <v>4.8143166544906787E-2</v>
      </c>
      <c r="Z31" s="114">
        <f t="shared" si="0"/>
        <v>4.1624404097314369E-2</v>
      </c>
      <c r="AA31" s="114">
        <f t="shared" si="1"/>
        <v>3.2665382836663912E-2</v>
      </c>
      <c r="AB31" s="114">
        <f t="shared" si="2"/>
        <v>6.2857350146830276E-2</v>
      </c>
    </row>
    <row r="32" spans="1:28" ht="13" x14ac:dyDescent="0.3">
      <c r="A32" s="3">
        <v>45856</v>
      </c>
      <c r="B32" s="13">
        <v>1.1166379047811625E-3</v>
      </c>
      <c r="J32" s="1">
        <v>43137</v>
      </c>
      <c r="K32">
        <v>88.9</v>
      </c>
      <c r="L32" s="114">
        <v>1.0133993919604033E-3</v>
      </c>
      <c r="N32" s="221">
        <v>45923</v>
      </c>
      <c r="O32" s="222">
        <v>9.6735187424425283E-3</v>
      </c>
      <c r="P32" s="114">
        <v>2.0678121863004644E-2</v>
      </c>
      <c r="Q32" s="114">
        <v>1.7921519209873529E-2</v>
      </c>
      <c r="R32" s="114">
        <v>1.3869986439676265E-2</v>
      </c>
      <c r="Y32" s="114">
        <f t="shared" si="3"/>
        <v>4.8097311453348807E-2</v>
      </c>
      <c r="Z32" s="114">
        <f t="shared" si="0"/>
        <v>4.1685453682165828E-2</v>
      </c>
      <c r="AA32" s="114">
        <f t="shared" si="1"/>
        <v>3.2261588458686992E-2</v>
      </c>
      <c r="AB32" s="114">
        <f t="shared" si="2"/>
        <v>6.2857350146830276E-2</v>
      </c>
    </row>
    <row r="33" spans="1:28" ht="13" x14ac:dyDescent="0.3">
      <c r="A33" s="3">
        <v>45855</v>
      </c>
      <c r="B33" s="13">
        <v>8.2906857727739307E-3</v>
      </c>
      <c r="J33" s="1">
        <v>43138</v>
      </c>
      <c r="K33">
        <v>88.98</v>
      </c>
      <c r="L33" s="114">
        <v>8.9988751406072317E-4</v>
      </c>
      <c r="N33" s="221">
        <v>45922</v>
      </c>
      <c r="O33" s="222">
        <v>1.4723926380368133E-2</v>
      </c>
      <c r="P33" s="114">
        <v>2.0670725076982702E-2</v>
      </c>
      <c r="Q33" s="114">
        <v>1.8050063257156218E-2</v>
      </c>
      <c r="R33" s="114">
        <v>1.4095491421936557E-2</v>
      </c>
      <c r="Y33" s="114">
        <f t="shared" si="3"/>
        <v>4.8080106529061764E-2</v>
      </c>
      <c r="Z33" s="114">
        <f t="shared" si="0"/>
        <v>4.1984447136145367E-2</v>
      </c>
      <c r="AA33" s="114">
        <f t="shared" si="1"/>
        <v>3.2786113047424431E-2</v>
      </c>
      <c r="AB33" s="114">
        <f t="shared" si="2"/>
        <v>6.2857350146830276E-2</v>
      </c>
    </row>
    <row r="34" spans="1:28" ht="13" x14ac:dyDescent="0.3">
      <c r="A34" s="3">
        <v>45854</v>
      </c>
      <c r="B34" s="13">
        <v>1.8457752255946374E-3</v>
      </c>
      <c r="J34" s="1">
        <v>43139</v>
      </c>
      <c r="K34">
        <v>87.56</v>
      </c>
      <c r="L34" s="114">
        <v>-1.5958642391548681E-2</v>
      </c>
      <c r="N34" s="221">
        <v>45919</v>
      </c>
      <c r="O34" s="222">
        <v>-1.996151996151992E-2</v>
      </c>
      <c r="P34" s="114">
        <v>2.0667894820728838E-2</v>
      </c>
      <c r="Q34" s="114">
        <v>1.8111253263320078E-2</v>
      </c>
      <c r="R34" s="114">
        <v>1.4054424525311806E-2</v>
      </c>
      <c r="Y34" s="114">
        <f t="shared" si="3"/>
        <v>4.8073523353015277E-2</v>
      </c>
      <c r="Z34" s="114">
        <f t="shared" si="0"/>
        <v>4.2126775090482502E-2</v>
      </c>
      <c r="AA34" s="114">
        <f t="shared" si="1"/>
        <v>3.2690591445875258E-2</v>
      </c>
      <c r="AB34" s="114">
        <f t="shared" si="2"/>
        <v>6.2857350146830276E-2</v>
      </c>
    </row>
    <row r="35" spans="1:28" ht="13" x14ac:dyDescent="0.3">
      <c r="A35" s="3">
        <v>45853</v>
      </c>
      <c r="B35" s="13">
        <v>-1.0953346855983648E-2</v>
      </c>
      <c r="J35" s="1">
        <v>43140</v>
      </c>
      <c r="K35">
        <v>85.86</v>
      </c>
      <c r="L35" s="114">
        <v>-1.9415258108725478E-2</v>
      </c>
      <c r="N35" s="221">
        <v>45918</v>
      </c>
      <c r="O35" s="222">
        <v>4.1052885776382934E-3</v>
      </c>
      <c r="P35" s="114">
        <v>2.0636144646791997E-2</v>
      </c>
      <c r="Q35" s="114">
        <v>1.8070881310207509E-2</v>
      </c>
      <c r="R35" s="114">
        <v>1.3590481327777021E-2</v>
      </c>
      <c r="Y35" s="114">
        <f t="shared" si="3"/>
        <v>4.799967244843819E-2</v>
      </c>
      <c r="Z35" s="114">
        <f t="shared" si="0"/>
        <v>4.2032869927542668E-2</v>
      </c>
      <c r="AA35" s="114">
        <f t="shared" si="1"/>
        <v>3.1611459568409349E-2</v>
      </c>
      <c r="AB35" s="114">
        <f t="shared" si="2"/>
        <v>6.2857350146830276E-2</v>
      </c>
    </row>
    <row r="36" spans="1:28" ht="13" x14ac:dyDescent="0.3">
      <c r="A36" s="3">
        <v>45852</v>
      </c>
      <c r="B36" s="13">
        <v>2.0325203252032089E-3</v>
      </c>
      <c r="J36" s="1">
        <v>43143</v>
      </c>
      <c r="K36">
        <v>87.98</v>
      </c>
      <c r="L36" s="114">
        <v>2.4691358024691412E-2</v>
      </c>
      <c r="N36" s="221">
        <v>45917</v>
      </c>
      <c r="O36" s="222">
        <v>-8.381226053639881E-3</v>
      </c>
      <c r="P36" s="114">
        <v>2.0646270677768273E-2</v>
      </c>
      <c r="Q36" s="114">
        <v>1.8244579580090306E-2</v>
      </c>
      <c r="R36" s="114">
        <v>1.3979086922586405E-2</v>
      </c>
      <c r="Y36" s="114">
        <f t="shared" si="3"/>
        <v>4.8023225596489007E-2</v>
      </c>
      <c r="Z36" s="114">
        <f t="shared" si="0"/>
        <v>4.2436892103290054E-2</v>
      </c>
      <c r="AA36" s="114">
        <f t="shared" si="1"/>
        <v>3.2515356181935975E-2</v>
      </c>
      <c r="AB36" s="114">
        <f t="shared" si="2"/>
        <v>6.2857350146830276E-2</v>
      </c>
    </row>
    <row r="37" spans="1:28" ht="13" x14ac:dyDescent="0.3">
      <c r="A37" s="3">
        <v>45849</v>
      </c>
      <c r="B37" s="13">
        <v>-1.3731582640072211E-2</v>
      </c>
      <c r="J37" s="1">
        <v>43144</v>
      </c>
      <c r="K37">
        <v>87.25</v>
      </c>
      <c r="L37" s="114">
        <v>-8.2973403046147295E-3</v>
      </c>
      <c r="N37" s="221">
        <v>45916</v>
      </c>
      <c r="O37" s="222">
        <v>-3.3412887828162428E-3</v>
      </c>
      <c r="P37" s="114">
        <v>2.0647994149902916E-2</v>
      </c>
      <c r="Q37" s="114">
        <v>1.8390446030651049E-2</v>
      </c>
      <c r="R37" s="114">
        <v>1.4261992863262336E-2</v>
      </c>
      <c r="Y37" s="114">
        <f t="shared" si="3"/>
        <v>4.8027234392674187E-2</v>
      </c>
      <c r="Z37" s="114">
        <f t="shared" si="0"/>
        <v>4.2776177467294341E-2</v>
      </c>
      <c r="AA37" s="114">
        <f t="shared" si="1"/>
        <v>3.3173395399948194E-2</v>
      </c>
      <c r="AB37" s="114">
        <f t="shared" si="2"/>
        <v>6.2857350146830276E-2</v>
      </c>
    </row>
    <row r="38" spans="1:28" ht="13" x14ac:dyDescent="0.3">
      <c r="A38" s="3">
        <v>45848</v>
      </c>
      <c r="B38" s="13">
        <v>-1.5686661404893342E-2</v>
      </c>
      <c r="J38" s="1">
        <v>43145</v>
      </c>
      <c r="K38">
        <v>88.63</v>
      </c>
      <c r="L38" s="114">
        <v>1.5816618911174734E-2</v>
      </c>
      <c r="N38" s="221">
        <v>45915</v>
      </c>
      <c r="O38" s="222">
        <v>7.9384171277363073E-3</v>
      </c>
      <c r="P38" s="114">
        <v>2.0664990906450235E-2</v>
      </c>
      <c r="Q38" s="114">
        <v>1.8570805116407241E-2</v>
      </c>
      <c r="R38" s="114">
        <v>1.4685880745957917E-2</v>
      </c>
      <c r="Y38" s="114">
        <f t="shared" si="3"/>
        <v>4.8066768848403246E-2</v>
      </c>
      <c r="Z38" s="114">
        <f t="shared" si="0"/>
        <v>4.319569270076324E-2</v>
      </c>
      <c r="AA38" s="114">
        <f t="shared" si="1"/>
        <v>3.4159358615098119E-2</v>
      </c>
      <c r="AB38" s="114">
        <f t="shared" si="2"/>
        <v>6.2857350146830276E-2</v>
      </c>
    </row>
    <row r="39" spans="1:28" ht="13" x14ac:dyDescent="0.3">
      <c r="A39" s="3">
        <v>45847</v>
      </c>
      <c r="B39" s="13">
        <v>2.6326447954637486E-2</v>
      </c>
      <c r="J39" s="1">
        <v>43146</v>
      </c>
      <c r="K39">
        <v>87.56</v>
      </c>
      <c r="L39" s="114">
        <v>-1.2072661626988527E-2</v>
      </c>
      <c r="N39" s="221">
        <v>45912</v>
      </c>
      <c r="O39" s="222">
        <v>-1.2823557349798127E-2</v>
      </c>
      <c r="P39" s="114">
        <v>2.067793905561045E-2</v>
      </c>
      <c r="Q39" s="114">
        <v>1.8724809048526882E-2</v>
      </c>
      <c r="R39" s="114">
        <v>1.5013964605780894E-2</v>
      </c>
      <c r="Y39" s="114">
        <f t="shared" si="3"/>
        <v>4.8096886243349908E-2</v>
      </c>
      <c r="Z39" s="114">
        <f t="shared" si="0"/>
        <v>4.3553905846873527E-2</v>
      </c>
      <c r="AA39" s="114">
        <f t="shared" si="1"/>
        <v>3.492248167304636E-2</v>
      </c>
      <c r="AB39" s="114">
        <f t="shared" si="2"/>
        <v>6.2857350146830276E-2</v>
      </c>
    </row>
    <row r="40" spans="1:28" ht="13" x14ac:dyDescent="0.3">
      <c r="A40" s="3">
        <v>45846</v>
      </c>
      <c r="B40" s="13">
        <v>-1.0124531740419379E-4</v>
      </c>
      <c r="J40" s="1">
        <v>43147</v>
      </c>
      <c r="K40">
        <v>88.09</v>
      </c>
      <c r="L40" s="114">
        <v>6.0529922338967692E-3</v>
      </c>
      <c r="N40" s="221">
        <v>45911</v>
      </c>
      <c r="O40" s="222">
        <v>5.4918815663800588E-3</v>
      </c>
      <c r="P40" s="114">
        <v>2.0689944066815045E-2</v>
      </c>
      <c r="Q40" s="114">
        <v>1.8825878120326302E-2</v>
      </c>
      <c r="R40" s="114">
        <v>1.5143024366342722E-2</v>
      </c>
      <c r="Y40" s="114">
        <f t="shared" si="3"/>
        <v>4.8124809899411793E-2</v>
      </c>
      <c r="Z40" s="114">
        <f t="shared" si="0"/>
        <v>4.3788992507878981E-2</v>
      </c>
      <c r="AA40" s="114">
        <f t="shared" si="1"/>
        <v>3.5222674676113168E-2</v>
      </c>
      <c r="AB40" s="114">
        <f t="shared" si="2"/>
        <v>6.2857350146830276E-2</v>
      </c>
    </row>
    <row r="41" spans="1:28" ht="13" x14ac:dyDescent="0.3">
      <c r="A41" s="3">
        <v>45845</v>
      </c>
      <c r="B41" s="13">
        <v>1.4482333607230896E-2</v>
      </c>
      <c r="J41" s="1">
        <v>43150</v>
      </c>
      <c r="K41">
        <v>87.46</v>
      </c>
      <c r="L41" s="114">
        <v>-7.1517765921218033E-3</v>
      </c>
      <c r="N41" s="221">
        <v>45910</v>
      </c>
      <c r="O41" s="222">
        <v>-9.2264017033357112E-3</v>
      </c>
      <c r="P41" s="114">
        <v>2.0729590796068953E-2</v>
      </c>
      <c r="Q41" s="114">
        <v>1.9001034176420895E-2</v>
      </c>
      <c r="R41" s="114">
        <v>1.5557085723387959E-2</v>
      </c>
      <c r="Y41" s="114">
        <f t="shared" si="3"/>
        <v>4.8217028191656387E-2</v>
      </c>
      <c r="Z41" s="114">
        <f t="shared" si="0"/>
        <v>4.4196405494355002E-2</v>
      </c>
      <c r="AA41" s="114">
        <f t="shared" si="1"/>
        <v>3.6185781392600397E-2</v>
      </c>
      <c r="AB41" s="114">
        <f t="shared" si="2"/>
        <v>6.2857350146830276E-2</v>
      </c>
    </row>
    <row r="42" spans="1:28" ht="13" x14ac:dyDescent="0.3">
      <c r="A42" s="3">
        <v>45842</v>
      </c>
      <c r="B42" s="13">
        <v>-1.026735793432948E-2</v>
      </c>
      <c r="J42" s="1">
        <v>43151</v>
      </c>
      <c r="K42">
        <v>87.02</v>
      </c>
      <c r="L42" s="114">
        <v>-5.0308712554310289E-3</v>
      </c>
      <c r="N42" s="221">
        <v>45909</v>
      </c>
      <c r="O42" s="222">
        <v>-3.4711121260561681E-2</v>
      </c>
      <c r="P42" s="114">
        <v>2.0723728172716591E-2</v>
      </c>
      <c r="Q42" s="114">
        <v>1.9148100810927045E-2</v>
      </c>
      <c r="R42" s="114">
        <v>1.5875691530670328E-2</v>
      </c>
      <c r="Y42" s="114">
        <f t="shared" si="3"/>
        <v>4.8203391729738795E-2</v>
      </c>
      <c r="Z42" s="114">
        <f t="shared" si="0"/>
        <v>4.4538482486216308E-2</v>
      </c>
      <c r="AA42" s="114">
        <f t="shared" si="1"/>
        <v>3.6926858500339187E-2</v>
      </c>
      <c r="AB42" s="114">
        <f t="shared" si="2"/>
        <v>6.2857350146830276E-2</v>
      </c>
    </row>
    <row r="43" spans="1:28" ht="13" x14ac:dyDescent="0.3">
      <c r="A43" s="3">
        <v>45841</v>
      </c>
      <c r="B43" s="13">
        <v>6.239770867430436E-3</v>
      </c>
      <c r="J43" s="1">
        <v>43152</v>
      </c>
      <c r="K43">
        <v>86.65</v>
      </c>
      <c r="L43" s="114">
        <v>-4.251896115835329E-3</v>
      </c>
      <c r="N43" s="221">
        <v>45908</v>
      </c>
      <c r="O43" s="222">
        <v>-1.2626832018038383E-2</v>
      </c>
      <c r="P43" s="114">
        <v>2.0647111467382406E-2</v>
      </c>
      <c r="Q43" s="114">
        <v>1.8695665760255577E-2</v>
      </c>
      <c r="R43" s="114">
        <v>1.3828196029821799E-2</v>
      </c>
      <c r="Y43" s="114">
        <f t="shared" si="3"/>
        <v>4.8025181273131476E-2</v>
      </c>
      <c r="Z43" s="114">
        <f t="shared" si="0"/>
        <v>4.3486118558354471E-2</v>
      </c>
      <c r="AA43" s="114">
        <f t="shared" si="1"/>
        <v>3.2164383965365508E-2</v>
      </c>
      <c r="AB43" s="114">
        <f t="shared" si="2"/>
        <v>6.2857350146830276E-2</v>
      </c>
    </row>
    <row r="44" spans="1:28" ht="13" x14ac:dyDescent="0.3">
      <c r="A44" s="3">
        <v>45840</v>
      </c>
      <c r="B44" s="13">
        <v>8.8751289989680397E-3</v>
      </c>
      <c r="J44" s="1">
        <v>43153</v>
      </c>
      <c r="K44">
        <v>87.17</v>
      </c>
      <c r="L44" s="114">
        <v>6.001154068089971E-3</v>
      </c>
      <c r="N44" s="221">
        <v>45905</v>
      </c>
      <c r="O44" s="222">
        <v>2.2598870056497497E-3</v>
      </c>
      <c r="P44" s="114">
        <v>2.0652465698563629E-2</v>
      </c>
      <c r="Q44" s="114">
        <v>1.8798889993714811E-2</v>
      </c>
      <c r="R44" s="114">
        <v>1.3901354293718977E-2</v>
      </c>
      <c r="Y44" s="114">
        <f t="shared" si="3"/>
        <v>4.8037635214859001E-2</v>
      </c>
      <c r="Z44" s="114">
        <f t="shared" si="0"/>
        <v>4.3726218125380655E-2</v>
      </c>
      <c r="AA44" s="114">
        <f t="shared" si="1"/>
        <v>3.2334550087190342E-2</v>
      </c>
      <c r="AB44" s="114">
        <f t="shared" si="2"/>
        <v>6.2857350146830276E-2</v>
      </c>
    </row>
    <row r="45" spans="1:28" ht="13" x14ac:dyDescent="0.3">
      <c r="A45" s="3">
        <v>45839</v>
      </c>
      <c r="B45" s="13">
        <v>-9.5062864152100565E-3</v>
      </c>
      <c r="J45" s="1">
        <v>43154</v>
      </c>
      <c r="K45">
        <v>87.03</v>
      </c>
      <c r="L45" s="114">
        <v>-1.6060571297464789E-3</v>
      </c>
      <c r="N45" s="221">
        <v>45904</v>
      </c>
      <c r="O45" s="222">
        <v>-1.5794223826714865E-3</v>
      </c>
      <c r="P45" s="114">
        <v>2.0661681602748526E-2</v>
      </c>
      <c r="Q45" s="114">
        <v>1.8986642243336668E-2</v>
      </c>
      <c r="R45" s="114">
        <v>1.4326779926801821E-2</v>
      </c>
      <c r="Y45" s="114">
        <f t="shared" si="3"/>
        <v>4.8059071407993072E-2</v>
      </c>
      <c r="Z45" s="114">
        <f t="shared" si="0"/>
        <v>4.416292985800109E-2</v>
      </c>
      <c r="AA45" s="114">
        <f t="shared" si="1"/>
        <v>3.3324090109741036E-2</v>
      </c>
      <c r="AB45" s="114">
        <f t="shared" si="2"/>
        <v>6.2857350146830276E-2</v>
      </c>
    </row>
    <row r="46" spans="1:28" ht="13" x14ac:dyDescent="0.3">
      <c r="A46" s="3">
        <v>45838</v>
      </c>
      <c r="B46" s="13">
        <v>2.7675276752766754E-3</v>
      </c>
      <c r="J46" s="1">
        <v>43157</v>
      </c>
      <c r="K46">
        <v>87.98</v>
      </c>
      <c r="L46" s="114">
        <v>1.0915776169137111E-2</v>
      </c>
      <c r="N46" s="221">
        <v>45903</v>
      </c>
      <c r="O46" s="222">
        <v>-4.268703662098354E-3</v>
      </c>
      <c r="P46" s="114">
        <v>2.0675580703203224E-2</v>
      </c>
      <c r="Q46" s="114">
        <v>1.9177804570794734E-2</v>
      </c>
      <c r="R46" s="114">
        <v>1.4771556496253269E-2</v>
      </c>
      <c r="Y46" s="114">
        <f t="shared" si="3"/>
        <v>4.8091400715650698E-2</v>
      </c>
      <c r="Z46" s="114">
        <f t="shared" si="0"/>
        <v>4.4607573431668553E-2</v>
      </c>
      <c r="AA46" s="114">
        <f t="shared" si="1"/>
        <v>3.4358640410285107E-2</v>
      </c>
      <c r="AB46" s="114">
        <f t="shared" si="2"/>
        <v>6.2857350146830276E-2</v>
      </c>
    </row>
    <row r="47" spans="1:28" ht="13" x14ac:dyDescent="0.3">
      <c r="A47" s="3">
        <v>45835</v>
      </c>
      <c r="B47" s="13">
        <v>1.4031805425631408E-2</v>
      </c>
      <c r="J47" s="1">
        <v>43158</v>
      </c>
      <c r="K47">
        <v>87.37</v>
      </c>
      <c r="L47" s="114">
        <v>-6.9333939531711682E-3</v>
      </c>
      <c r="N47" s="221">
        <v>45902</v>
      </c>
      <c r="O47" s="222">
        <v>-1.9171441163508253E-2</v>
      </c>
      <c r="P47" s="114">
        <v>2.0714267463730385E-2</v>
      </c>
      <c r="Q47" s="114">
        <v>1.936310382912642E-2</v>
      </c>
      <c r="R47" s="114">
        <v>1.5197479197466579E-2</v>
      </c>
      <c r="Y47" s="114">
        <f t="shared" si="3"/>
        <v>4.8181386120636875E-2</v>
      </c>
      <c r="Z47" s="114">
        <f t="shared" si="0"/>
        <v>4.5038579506548056E-2</v>
      </c>
      <c r="AA47" s="114">
        <f t="shared" si="1"/>
        <v>3.5349336613307268E-2</v>
      </c>
      <c r="AB47" s="114">
        <f t="shared" si="2"/>
        <v>6.2857350146830276E-2</v>
      </c>
    </row>
    <row r="48" spans="1:28" ht="13" x14ac:dyDescent="0.3">
      <c r="A48" s="3">
        <v>45834</v>
      </c>
      <c r="B48" s="13">
        <v>-4.449503311258202E-3</v>
      </c>
      <c r="J48" s="1">
        <v>43159</v>
      </c>
      <c r="K48">
        <v>87.25</v>
      </c>
      <c r="L48" s="114">
        <v>-1.3734691541719645E-3</v>
      </c>
      <c r="N48" s="221">
        <v>45901</v>
      </c>
      <c r="O48" s="222">
        <v>1.6349384098544324E-2</v>
      </c>
      <c r="P48" s="114">
        <v>2.0685815232372583E-2</v>
      </c>
      <c r="Q48" s="114">
        <v>1.936643443769372E-2</v>
      </c>
      <c r="R48" s="114">
        <v>1.4907898961625077E-2</v>
      </c>
      <c r="Y48" s="114">
        <f t="shared" si="3"/>
        <v>4.8115206230498628E-2</v>
      </c>
      <c r="Z48" s="114">
        <f t="shared" si="0"/>
        <v>4.5046326502075594E-2</v>
      </c>
      <c r="AA48" s="114">
        <f t="shared" si="1"/>
        <v>3.4675772984739929E-2</v>
      </c>
      <c r="AB48" s="114">
        <f t="shared" si="2"/>
        <v>6.2857350146830276E-2</v>
      </c>
    </row>
    <row r="49" spans="1:28" ht="13" x14ac:dyDescent="0.3">
      <c r="A49" s="3">
        <v>45833</v>
      </c>
      <c r="B49" s="13">
        <v>-7.089283879585003E-3</v>
      </c>
      <c r="J49" s="1">
        <v>43160</v>
      </c>
      <c r="K49">
        <v>84.68</v>
      </c>
      <c r="L49" s="114">
        <v>-2.9455587392550064E-2</v>
      </c>
      <c r="N49" s="221">
        <v>45898</v>
      </c>
      <c r="O49" s="222">
        <v>-1.3259668508287324E-2</v>
      </c>
      <c r="P49" s="114">
        <v>2.0665245445150728E-2</v>
      </c>
      <c r="Q49" s="114">
        <v>1.9422554673710707E-2</v>
      </c>
      <c r="R49" s="114">
        <v>1.4811126840820931E-2</v>
      </c>
      <c r="Y49" s="114">
        <f t="shared" si="3"/>
        <v>4.8067360905420596E-2</v>
      </c>
      <c r="Z49" s="114">
        <f t="shared" si="0"/>
        <v>4.5176862171051109E-2</v>
      </c>
      <c r="AA49" s="114">
        <f t="shared" si="1"/>
        <v>3.4450681031749489E-2</v>
      </c>
      <c r="AB49" s="114">
        <f t="shared" si="2"/>
        <v>6.2857350146830276E-2</v>
      </c>
    </row>
    <row r="50" spans="1:28" ht="13" x14ac:dyDescent="0.3">
      <c r="A50" s="3">
        <v>45832</v>
      </c>
      <c r="B50" s="13">
        <v>2.3556630560521631E-2</v>
      </c>
      <c r="J50" s="1">
        <v>43161</v>
      </c>
      <c r="K50">
        <v>84.39</v>
      </c>
      <c r="L50" s="114">
        <v>-3.4246575342466489E-3</v>
      </c>
      <c r="N50" s="221">
        <v>45897</v>
      </c>
      <c r="O50" s="222">
        <v>8.9186176142697568E-3</v>
      </c>
      <c r="P50" s="114">
        <v>2.0658528147794893E-2</v>
      </c>
      <c r="Q50" s="114">
        <v>1.9527665421239859E-2</v>
      </c>
      <c r="R50" s="114">
        <v>1.4904674034231789E-2</v>
      </c>
      <c r="Y50" s="114">
        <f t="shared" si="3"/>
        <v>4.8051736471770926E-2</v>
      </c>
      <c r="Z50" s="114">
        <f t="shared" si="0"/>
        <v>4.5421349769803915E-2</v>
      </c>
      <c r="AA50" s="114">
        <f t="shared" si="1"/>
        <v>3.4668271803623141E-2</v>
      </c>
      <c r="AB50" s="114">
        <f t="shared" si="2"/>
        <v>6.2857350146830276E-2</v>
      </c>
    </row>
    <row r="51" spans="1:28" ht="13" x14ac:dyDescent="0.3">
      <c r="A51" s="3">
        <v>45831</v>
      </c>
      <c r="B51" s="13">
        <v>-1.1949293433083978E-2</v>
      </c>
      <c r="J51" s="1">
        <v>43164</v>
      </c>
      <c r="K51">
        <v>83.96</v>
      </c>
      <c r="L51" s="114">
        <v>-5.0953904491054247E-3</v>
      </c>
      <c r="N51" s="221">
        <v>45896</v>
      </c>
      <c r="O51" s="222">
        <v>-1.1461318051575844E-2</v>
      </c>
      <c r="P51" s="114">
        <v>2.0656981027405829E-2</v>
      </c>
      <c r="Q51" s="114">
        <v>1.9684274319093243E-2</v>
      </c>
      <c r="R51" s="114">
        <v>1.5206969408024049E-2</v>
      </c>
      <c r="Y51" s="114">
        <f t="shared" si="3"/>
        <v>4.804813786974596E-2</v>
      </c>
      <c r="Z51" s="114">
        <f t="shared" si="0"/>
        <v>4.5785622066210882E-2</v>
      </c>
      <c r="AA51" s="114">
        <f t="shared" si="1"/>
        <v>3.5371410843063937E-2</v>
      </c>
      <c r="AB51" s="114">
        <f t="shared" si="2"/>
        <v>6.2857350146830276E-2</v>
      </c>
    </row>
    <row r="52" spans="1:28" ht="13" x14ac:dyDescent="0.3">
      <c r="A52" s="3">
        <v>45828</v>
      </c>
      <c r="B52" s="13">
        <v>1.3052631578947427E-2</v>
      </c>
      <c r="J52" s="1">
        <v>43165</v>
      </c>
      <c r="K52">
        <v>84.48</v>
      </c>
      <c r="L52" s="114">
        <v>6.1934254406861636E-3</v>
      </c>
      <c r="N52" s="221">
        <v>45895</v>
      </c>
      <c r="O52" s="222">
        <v>-5.2620039465030039E-3</v>
      </c>
      <c r="P52" s="114">
        <v>2.0650302615071049E-2</v>
      </c>
      <c r="Q52" s="114">
        <v>1.9816135758285697E-2</v>
      </c>
      <c r="R52" s="114">
        <v>1.541518351021272E-2</v>
      </c>
      <c r="Y52" s="114">
        <f t="shared" si="3"/>
        <v>4.8032603882655261E-2</v>
      </c>
      <c r="Z52" s="114">
        <f t="shared" si="0"/>
        <v>4.6092331773772532E-2</v>
      </c>
      <c r="AA52" s="114">
        <f t="shared" si="1"/>
        <v>3.585571684475479E-2</v>
      </c>
      <c r="AB52" s="114">
        <f t="shared" si="2"/>
        <v>6.2857350146830276E-2</v>
      </c>
    </row>
    <row r="53" spans="1:28" ht="13" x14ac:dyDescent="0.3">
      <c r="A53" s="3">
        <v>45827</v>
      </c>
      <c r="B53" s="13">
        <v>-1.4931563666528425E-2</v>
      </c>
      <c r="J53" s="1">
        <v>43166</v>
      </c>
      <c r="K53">
        <v>84.78</v>
      </c>
      <c r="L53" s="114">
        <v>3.5511363636363297E-3</v>
      </c>
      <c r="N53" s="221">
        <v>45894</v>
      </c>
      <c r="O53" s="222">
        <v>1.0974539069358463E-3</v>
      </c>
      <c r="P53" s="114">
        <v>2.0657305546758611E-2</v>
      </c>
      <c r="Q53" s="114">
        <v>2.0002841922125994E-2</v>
      </c>
      <c r="R53" s="114">
        <v>1.5843871268274769E-2</v>
      </c>
      <c r="Y53" s="114">
        <f t="shared" si="3"/>
        <v>4.8048892701760534E-2</v>
      </c>
      <c r="Z53" s="114">
        <f t="shared" si="0"/>
        <v>4.6526610310865066E-2</v>
      </c>
      <c r="AA53" s="114">
        <f t="shared" si="1"/>
        <v>3.6852844570007114E-2</v>
      </c>
      <c r="AB53" s="114">
        <f t="shared" si="2"/>
        <v>6.2857350146830276E-2</v>
      </c>
    </row>
    <row r="54" spans="1:28" ht="13" x14ac:dyDescent="0.3">
      <c r="A54" s="3">
        <v>45826</v>
      </c>
      <c r="B54" s="13">
        <v>4.3740887315142484E-3</v>
      </c>
      <c r="J54" s="1">
        <v>43167</v>
      </c>
      <c r="K54">
        <v>85.19</v>
      </c>
      <c r="L54" s="114">
        <v>4.8360462373200821E-3</v>
      </c>
      <c r="N54" s="221">
        <v>45891</v>
      </c>
      <c r="O54" s="222">
        <v>1.0647737355811978E-2</v>
      </c>
      <c r="P54" s="114">
        <v>2.066139868023778E-2</v>
      </c>
      <c r="Q54" s="114">
        <v>2.0204885973887029E-2</v>
      </c>
      <c r="R54" s="114">
        <v>1.63393531041101E-2</v>
      </c>
      <c r="Y54" s="114">
        <f t="shared" si="3"/>
        <v>4.8058413330233078E-2</v>
      </c>
      <c r="Z54" s="114">
        <f t="shared" si="0"/>
        <v>4.6996564775261228E-2</v>
      </c>
      <c r="AA54" s="114">
        <f t="shared" si="1"/>
        <v>3.8005335320160094E-2</v>
      </c>
      <c r="AB54" s="114">
        <f t="shared" si="2"/>
        <v>6.2857350146830276E-2</v>
      </c>
    </row>
    <row r="55" spans="1:28" ht="13" x14ac:dyDescent="0.3">
      <c r="A55" s="3">
        <v>45825</v>
      </c>
      <c r="B55" s="13">
        <v>-2.6955816781516012E-2</v>
      </c>
      <c r="J55" s="1">
        <v>43168</v>
      </c>
      <c r="K55">
        <v>85.4</v>
      </c>
      <c r="L55" s="114">
        <v>2.4650780608053524E-3</v>
      </c>
      <c r="N55" s="221">
        <v>45890</v>
      </c>
      <c r="O55" s="222">
        <v>-2.2133687472333206E-3</v>
      </c>
      <c r="P55" s="114">
        <v>2.0653198625678364E-2</v>
      </c>
      <c r="Q55" s="114">
        <v>2.0352746056522566E-2</v>
      </c>
      <c r="R55" s="114">
        <v>1.6636668069637289E-2</v>
      </c>
      <c r="Y55" s="114">
        <f t="shared" si="3"/>
        <v>4.8039340003327879E-2</v>
      </c>
      <c r="Z55" s="114">
        <f t="shared" si="0"/>
        <v>4.7340487327471488E-2</v>
      </c>
      <c r="AA55" s="114">
        <f t="shared" si="1"/>
        <v>3.8696889929976337E-2</v>
      </c>
      <c r="AB55" s="114">
        <f t="shared" si="2"/>
        <v>6.2857350146830276E-2</v>
      </c>
    </row>
    <row r="56" spans="1:28" ht="13" x14ac:dyDescent="0.3">
      <c r="A56" s="3">
        <v>45824</v>
      </c>
      <c r="B56" s="13">
        <v>2.3545275386370742E-2</v>
      </c>
      <c r="J56" s="1">
        <v>43171</v>
      </c>
      <c r="K56">
        <v>85.83</v>
      </c>
      <c r="L56" s="114">
        <v>5.0351288056205224E-3</v>
      </c>
      <c r="N56" s="221">
        <v>45889</v>
      </c>
      <c r="O56" s="222">
        <v>-6.5963060686015209E-3</v>
      </c>
      <c r="P56" s="114">
        <v>2.0653477160141695E-2</v>
      </c>
      <c r="Q56" s="114">
        <v>2.0556466822461903E-2</v>
      </c>
      <c r="R56" s="114">
        <v>1.715029880549488E-2</v>
      </c>
      <c r="Y56" s="114">
        <f t="shared" si="3"/>
        <v>4.8039987874489584E-2</v>
      </c>
      <c r="Z56" s="114">
        <f t="shared" si="0"/>
        <v>4.781434182904639E-2</v>
      </c>
      <c r="AA56" s="114">
        <f t="shared" si="1"/>
        <v>3.9891595021581093E-2</v>
      </c>
      <c r="AB56" s="114">
        <f t="shared" si="2"/>
        <v>6.2857350146830276E-2</v>
      </c>
    </row>
    <row r="57" spans="1:28" ht="13" x14ac:dyDescent="0.3">
      <c r="A57" s="3">
        <v>45821</v>
      </c>
      <c r="B57" s="13">
        <v>-8.1275720164609693E-3</v>
      </c>
      <c r="J57" s="1">
        <v>43172</v>
      </c>
      <c r="K57">
        <v>84.15</v>
      </c>
      <c r="L57" s="114">
        <v>-1.9573575672841577E-2</v>
      </c>
      <c r="N57" s="221">
        <v>45888</v>
      </c>
      <c r="O57" s="222">
        <v>1.7222097964661062E-2</v>
      </c>
      <c r="P57" s="114">
        <v>2.0697145125350043E-2</v>
      </c>
      <c r="Q57" s="114">
        <v>2.074404528607068E-2</v>
      </c>
      <c r="R57" s="114">
        <v>1.7610504420391145E-2</v>
      </c>
      <c r="Y57" s="114">
        <f t="shared" si="3"/>
        <v>4.8141559561564198E-2</v>
      </c>
      <c r="Z57" s="114">
        <f t="shared" si="0"/>
        <v>4.8250649335400402E-2</v>
      </c>
      <c r="AA57" s="114">
        <f t="shared" si="1"/>
        <v>4.0962033281829804E-2</v>
      </c>
      <c r="AB57" s="114">
        <f t="shared" si="2"/>
        <v>6.2857350146830276E-2</v>
      </c>
    </row>
    <row r="58" spans="1:28" ht="13" x14ac:dyDescent="0.3">
      <c r="A58" s="3">
        <v>45820</v>
      </c>
      <c r="B58" s="13">
        <v>-6.0333367419980856E-3</v>
      </c>
      <c r="J58" s="1">
        <v>43173</v>
      </c>
      <c r="K58">
        <v>84.54</v>
      </c>
      <c r="L58" s="114">
        <v>4.6345811051693468E-3</v>
      </c>
      <c r="N58" s="221">
        <v>45887</v>
      </c>
      <c r="O58" s="222">
        <v>-4.6749777382012652E-3</v>
      </c>
      <c r="P58" s="114">
        <v>2.0675731138900762E-2</v>
      </c>
      <c r="Q58" s="114">
        <v>2.080920664880485E-2</v>
      </c>
      <c r="R58" s="114">
        <v>1.7635005873407387E-2</v>
      </c>
      <c r="Y58" s="114">
        <f t="shared" si="3"/>
        <v>4.809175062908317E-2</v>
      </c>
      <c r="Z58" s="114">
        <f t="shared" si="0"/>
        <v>4.8402214665120083E-2</v>
      </c>
      <c r="AA58" s="114">
        <f t="shared" si="1"/>
        <v>4.1019023661545584E-2</v>
      </c>
      <c r="AB58" s="114">
        <f t="shared" si="2"/>
        <v>6.2857350146830276E-2</v>
      </c>
    </row>
    <row r="59" spans="1:28" ht="13" x14ac:dyDescent="0.3">
      <c r="A59" s="3">
        <v>45819</v>
      </c>
      <c r="B59" s="13">
        <v>1.8440733531401171E-3</v>
      </c>
      <c r="J59" s="1">
        <v>43174</v>
      </c>
      <c r="K59">
        <v>85.26</v>
      </c>
      <c r="L59" s="114">
        <v>8.5166784953867852E-3</v>
      </c>
      <c r="N59" s="221">
        <v>45884</v>
      </c>
      <c r="O59" s="222">
        <v>1.0801080108010891E-2</v>
      </c>
      <c r="P59" s="114">
        <v>2.0728629287111656E-2</v>
      </c>
      <c r="Q59" s="114">
        <v>2.1010282794369221E-2</v>
      </c>
      <c r="R59" s="114">
        <v>1.8150731399007861E-2</v>
      </c>
      <c r="Y59" s="114">
        <f t="shared" si="3"/>
        <v>4.8214791721821713E-2</v>
      </c>
      <c r="Z59" s="114">
        <f t="shared" si="0"/>
        <v>4.8869917779702808E-2</v>
      </c>
      <c r="AA59" s="114">
        <f t="shared" si="1"/>
        <v>4.2218601234092289E-2</v>
      </c>
      <c r="AB59" s="114">
        <f t="shared" si="2"/>
        <v>6.2857350146830276E-2</v>
      </c>
    </row>
    <row r="60" spans="1:28" ht="13" x14ac:dyDescent="0.3">
      <c r="A60" s="3">
        <v>45818</v>
      </c>
      <c r="B60" s="13">
        <v>-2.6042706046697367E-2</v>
      </c>
      <c r="J60" s="1">
        <v>43175</v>
      </c>
      <c r="K60">
        <v>86.21</v>
      </c>
      <c r="L60" s="114">
        <v>1.1142387989678496E-2</v>
      </c>
      <c r="N60" s="221">
        <v>45883</v>
      </c>
      <c r="O60" s="222">
        <v>-2.2497187851530068E-4</v>
      </c>
      <c r="P60" s="114">
        <v>2.0732683849724091E-2</v>
      </c>
      <c r="Q60" s="114">
        <v>2.1167125629138285E-2</v>
      </c>
      <c r="R60" s="114">
        <v>1.8521099247254657E-2</v>
      </c>
      <c r="Y60" s="114">
        <f t="shared" si="3"/>
        <v>4.822422263445824E-2</v>
      </c>
      <c r="Z60" s="114">
        <f t="shared" si="0"/>
        <v>4.9234734213375653E-2</v>
      </c>
      <c r="AA60" s="114">
        <f t="shared" si="1"/>
        <v>4.3080076849114336E-2</v>
      </c>
      <c r="AB60" s="114">
        <f t="shared" si="2"/>
        <v>6.2857350146830276E-2</v>
      </c>
    </row>
    <row r="61" spans="1:28" ht="13" x14ac:dyDescent="0.3">
      <c r="A61" s="3">
        <v>45817</v>
      </c>
      <c r="B61" s="13">
        <v>-1.7928286852588553E-3</v>
      </c>
      <c r="J61" s="1">
        <v>43178</v>
      </c>
      <c r="K61">
        <v>85.24</v>
      </c>
      <c r="L61" s="114">
        <v>-1.1251594942582054E-2</v>
      </c>
      <c r="N61" s="221">
        <v>45882</v>
      </c>
      <c r="O61" s="222">
        <v>1.6929764355982656E-2</v>
      </c>
      <c r="P61" s="114">
        <v>2.0734299272337896E-2</v>
      </c>
      <c r="Q61" s="114">
        <v>2.1381547182652994E-2</v>
      </c>
      <c r="R61" s="114">
        <v>1.9102970705040394E-2</v>
      </c>
      <c r="Y61" s="114">
        <f t="shared" si="3"/>
        <v>4.8227980107457949E-2</v>
      </c>
      <c r="Z61" s="114">
        <f t="shared" si="0"/>
        <v>4.9733478746850864E-2</v>
      </c>
      <c r="AA61" s="114">
        <f t="shared" si="1"/>
        <v>4.4433509859923961E-2</v>
      </c>
      <c r="AB61" s="114">
        <f t="shared" si="2"/>
        <v>6.2857350146830276E-2</v>
      </c>
    </row>
    <row r="62" spans="1:28" ht="13" x14ac:dyDescent="0.3">
      <c r="A62" s="3">
        <v>45814</v>
      </c>
      <c r="B62" s="13">
        <v>1.4551333872271458E-2</v>
      </c>
      <c r="J62" s="1">
        <v>43179</v>
      </c>
      <c r="K62">
        <v>86.09</v>
      </c>
      <c r="L62" s="114">
        <v>9.97184420459888E-3</v>
      </c>
      <c r="N62" s="221">
        <v>45881</v>
      </c>
      <c r="O62" s="222">
        <v>1.2743280815570072E-2</v>
      </c>
      <c r="P62" s="114">
        <v>2.0723092789487987E-2</v>
      </c>
      <c r="Q62" s="114">
        <v>2.1462447044753759E-2</v>
      </c>
      <c r="R62" s="114">
        <v>1.9233350753560828E-2</v>
      </c>
      <c r="Y62" s="114">
        <f t="shared" si="3"/>
        <v>4.8201913828349062E-2</v>
      </c>
      <c r="Z62" s="114">
        <f t="shared" si="0"/>
        <v>4.9921651826097244E-2</v>
      </c>
      <c r="AA62" s="114">
        <f t="shared" si="1"/>
        <v>4.4736773852782484E-2</v>
      </c>
      <c r="AB62" s="114">
        <f t="shared" si="2"/>
        <v>6.2857350146830276E-2</v>
      </c>
    </row>
    <row r="63" spans="1:28" ht="13" x14ac:dyDescent="0.3">
      <c r="A63" s="3">
        <v>45813</v>
      </c>
      <c r="B63" s="13">
        <v>1.6329464927595839E-2</v>
      </c>
      <c r="J63" s="1">
        <v>43180</v>
      </c>
      <c r="K63">
        <v>86.22</v>
      </c>
      <c r="L63" s="114">
        <v>1.5100476245788761E-3</v>
      </c>
      <c r="N63" s="221">
        <v>45880</v>
      </c>
      <c r="O63" s="222">
        <v>-1.0091743119266165E-2</v>
      </c>
      <c r="P63" s="114">
        <v>2.071307334715897E-2</v>
      </c>
      <c r="Q63" s="114">
        <v>2.1603318939107951E-2</v>
      </c>
      <c r="R63" s="114">
        <v>1.9574688080516878E-2</v>
      </c>
      <c r="Y63" s="114">
        <f t="shared" si="3"/>
        <v>4.8178608605491766E-2</v>
      </c>
      <c r="Z63" s="114">
        <f t="shared" si="0"/>
        <v>5.0249319852365096E-2</v>
      </c>
      <c r="AA63" s="114">
        <f t="shared" si="1"/>
        <v>4.553072447528226E-2</v>
      </c>
      <c r="AB63" s="114">
        <f t="shared" si="2"/>
        <v>6.2857350146830276E-2</v>
      </c>
    </row>
    <row r="64" spans="1:28" ht="13" x14ac:dyDescent="0.3">
      <c r="A64" s="3">
        <v>45812</v>
      </c>
      <c r="B64" s="13">
        <v>-4.7020341408565243E-3</v>
      </c>
      <c r="J64" s="1">
        <v>43181</v>
      </c>
      <c r="K64">
        <v>85.5</v>
      </c>
      <c r="L64" s="114">
        <v>-8.3507306889352689E-3</v>
      </c>
      <c r="N64" s="221">
        <v>45877</v>
      </c>
      <c r="O64" s="222">
        <v>1.4661391668606064E-2</v>
      </c>
      <c r="P64" s="114">
        <v>2.0732165386413363E-2</v>
      </c>
      <c r="Q64" s="114">
        <v>2.1774929534428188E-2</v>
      </c>
      <c r="R64" s="114">
        <v>2.0028113662445154E-2</v>
      </c>
      <c r="Y64" s="114">
        <f t="shared" si="3"/>
        <v>4.8223016688797485E-2</v>
      </c>
      <c r="Z64" s="114">
        <f t="shared" si="0"/>
        <v>5.0648486097079969E-2</v>
      </c>
      <c r="AA64" s="114">
        <f t="shared" si="1"/>
        <v>4.6585392378847429E-2</v>
      </c>
      <c r="AB64" s="114">
        <f t="shared" si="2"/>
        <v>6.2857350146830276E-2</v>
      </c>
    </row>
    <row r="65" spans="1:28" ht="13" x14ac:dyDescent="0.3">
      <c r="A65" s="3">
        <v>45811</v>
      </c>
      <c r="B65" s="13">
        <v>-1.9383799224648162E-3</v>
      </c>
      <c r="J65" s="1">
        <v>43182</v>
      </c>
      <c r="K65">
        <v>84.05</v>
      </c>
      <c r="L65" s="114">
        <v>-1.6959064327485413E-2</v>
      </c>
      <c r="N65" s="221">
        <v>45876</v>
      </c>
      <c r="O65" s="222">
        <v>1.0820983298047539E-2</v>
      </c>
      <c r="P65" s="114">
        <v>2.0745622208907032E-2</v>
      </c>
      <c r="Q65" s="114">
        <v>2.1896018298262963E-2</v>
      </c>
      <c r="R65" s="114">
        <v>2.0322609579394892E-2</v>
      </c>
      <c r="Y65" s="114">
        <f t="shared" si="3"/>
        <v>4.8254317257917761E-2</v>
      </c>
      <c r="Z65" s="114">
        <f t="shared" si="0"/>
        <v>5.0930138561759652E-2</v>
      </c>
      <c r="AA65" s="114">
        <f t="shared" si="1"/>
        <v>4.7270389881672523E-2</v>
      </c>
      <c r="AB65" s="114">
        <f t="shared" si="2"/>
        <v>6.2857350146830276E-2</v>
      </c>
    </row>
    <row r="66" spans="1:28" ht="13" x14ac:dyDescent="0.3">
      <c r="A66" s="3">
        <v>45810</v>
      </c>
      <c r="B66" s="13">
        <v>-1.832993890020436E-3</v>
      </c>
      <c r="J66" s="1">
        <v>43185</v>
      </c>
      <c r="K66">
        <v>85.63</v>
      </c>
      <c r="L66" s="114">
        <v>1.8798334324806643E-2</v>
      </c>
      <c r="N66" s="221">
        <v>45875</v>
      </c>
      <c r="O66" s="222">
        <v>1.3349225268176284E-2</v>
      </c>
      <c r="P66" s="114">
        <v>2.0767232745481024E-2</v>
      </c>
      <c r="Q66" s="114">
        <v>2.2064226604701039E-2</v>
      </c>
      <c r="R66" s="114">
        <v>2.0782123028718836E-2</v>
      </c>
      <c r="Y66" s="114">
        <f t="shared" si="3"/>
        <v>4.8304583365988862E-2</v>
      </c>
      <c r="Z66" s="114">
        <f t="shared" ref="Z66:Z129" si="4">Q66*2.326</f>
        <v>5.1321391082534619E-2</v>
      </c>
      <c r="AA66" s="114">
        <f t="shared" ref="AA66:AA129" si="5">R66*2.326</f>
        <v>4.8339218164800017E-2</v>
      </c>
      <c r="AB66" s="114">
        <f t="shared" ref="AB66:AB129" si="6">ABS(PERCENTILE(O66:O365,0.01))</f>
        <v>6.2857350146830276E-2</v>
      </c>
    </row>
    <row r="67" spans="1:28" ht="13" x14ac:dyDescent="0.3">
      <c r="A67" s="3">
        <v>45807</v>
      </c>
      <c r="B67" s="13">
        <v>1.2162440733869339E-2</v>
      </c>
      <c r="J67" s="1">
        <v>43186</v>
      </c>
      <c r="K67">
        <v>85.95</v>
      </c>
      <c r="L67" s="114">
        <v>3.7370080579237114E-3</v>
      </c>
      <c r="N67" s="221">
        <v>45874</v>
      </c>
      <c r="O67" s="222">
        <v>1.2306949806949932E-2</v>
      </c>
      <c r="P67" s="114">
        <v>2.0761025259395851E-2</v>
      </c>
      <c r="Q67" s="114">
        <v>2.22061333378284E-2</v>
      </c>
      <c r="R67" s="114">
        <v>2.1168134635042909E-2</v>
      </c>
      <c r="Y67" s="114">
        <f t="shared" ref="Y67:Y130" si="7">P67*2.326</f>
        <v>4.8290144753354754E-2</v>
      </c>
      <c r="Z67" s="114">
        <f t="shared" si="4"/>
        <v>5.1651466143788863E-2</v>
      </c>
      <c r="AA67" s="114">
        <f t="shared" si="5"/>
        <v>4.9237081161109808E-2</v>
      </c>
      <c r="AB67" s="114">
        <f t="shared" si="6"/>
        <v>6.2857350146830276E-2</v>
      </c>
    </row>
    <row r="68" spans="1:28" ht="13" x14ac:dyDescent="0.3">
      <c r="A68" s="3">
        <v>45806</v>
      </c>
      <c r="B68" s="13">
        <v>1.6518686764402245E-3</v>
      </c>
      <c r="J68" s="1">
        <v>43187</v>
      </c>
      <c r="K68">
        <v>85.78</v>
      </c>
      <c r="L68" s="114">
        <v>-1.977894124491003E-3</v>
      </c>
      <c r="N68" s="221">
        <v>45873</v>
      </c>
      <c r="O68" s="222">
        <v>8.7633885102239399E-3</v>
      </c>
      <c r="P68" s="114">
        <v>2.0749985356039068E-2</v>
      </c>
      <c r="Q68" s="114">
        <v>2.2362112367591634E-2</v>
      </c>
      <c r="R68" s="114">
        <v>2.1610730758837675E-2</v>
      </c>
      <c r="Y68" s="114">
        <f t="shared" si="7"/>
        <v>4.8264465938146872E-2</v>
      </c>
      <c r="Z68" s="114">
        <f t="shared" si="4"/>
        <v>5.2014273367018145E-2</v>
      </c>
      <c r="AA68" s="114">
        <f t="shared" si="5"/>
        <v>5.0266559745056436E-2</v>
      </c>
      <c r="AB68" s="114">
        <f t="shared" si="6"/>
        <v>6.2857350146830276E-2</v>
      </c>
    </row>
    <row r="69" spans="1:28" ht="13" x14ac:dyDescent="0.3">
      <c r="A69" s="3">
        <v>45805</v>
      </c>
      <c r="B69" s="13">
        <v>-4.1279669762637355E-4</v>
      </c>
      <c r="J69" s="1">
        <v>43188</v>
      </c>
      <c r="K69">
        <v>88</v>
      </c>
      <c r="L69" s="114">
        <v>2.5880158545115398E-2</v>
      </c>
      <c r="N69" s="221">
        <v>45870</v>
      </c>
      <c r="O69" s="222">
        <v>-1.7224880382775094E-2</v>
      </c>
      <c r="P69" s="114">
        <v>2.0743696359024028E-2</v>
      </c>
      <c r="Q69" s="114">
        <v>2.2553959864729529E-2</v>
      </c>
      <c r="R69" s="114">
        <v>2.2179534965632786E-2</v>
      </c>
      <c r="Y69" s="114">
        <f t="shared" si="7"/>
        <v>4.8249837731089894E-2</v>
      </c>
      <c r="Z69" s="114">
        <f t="shared" si="4"/>
        <v>5.2460510645360885E-2</v>
      </c>
      <c r="AA69" s="114">
        <f t="shared" si="5"/>
        <v>5.158959833006186E-2</v>
      </c>
      <c r="AB69" s="114">
        <f t="shared" si="6"/>
        <v>6.2857350146830276E-2</v>
      </c>
    </row>
    <row r="70" spans="1:28" ht="13" x14ac:dyDescent="0.3">
      <c r="A70" s="3">
        <v>45804</v>
      </c>
      <c r="B70" s="13">
        <v>2.3792283024722961E-3</v>
      </c>
      <c r="J70" s="1">
        <v>43189</v>
      </c>
      <c r="K70">
        <v>88</v>
      </c>
      <c r="L70" s="114">
        <v>0</v>
      </c>
      <c r="N70" s="221">
        <v>45869</v>
      </c>
      <c r="O70" s="222">
        <v>-8.3036773428232843E-3</v>
      </c>
      <c r="P70" s="114">
        <v>2.0720098733102803E-2</v>
      </c>
      <c r="Q70" s="114">
        <v>2.2649162830970813E-2</v>
      </c>
      <c r="R70" s="114">
        <v>2.2458708702954164E-2</v>
      </c>
      <c r="Y70" s="114">
        <f t="shared" si="7"/>
        <v>4.8194949653197122E-2</v>
      </c>
      <c r="Z70" s="114">
        <f t="shared" si="4"/>
        <v>5.2681952744838112E-2</v>
      </c>
      <c r="AA70" s="114">
        <f t="shared" si="5"/>
        <v>5.2238956443071388E-2</v>
      </c>
      <c r="AB70" s="114">
        <f t="shared" si="6"/>
        <v>6.2857350146830276E-2</v>
      </c>
    </row>
    <row r="71" spans="1:28" ht="13" x14ac:dyDescent="0.3">
      <c r="A71" s="3">
        <v>45803</v>
      </c>
      <c r="B71" s="13">
        <v>1.7150673400673427E-2</v>
      </c>
      <c r="J71" s="1">
        <v>43192</v>
      </c>
      <c r="K71">
        <v>88</v>
      </c>
      <c r="L71" s="114">
        <v>0</v>
      </c>
      <c r="N71" s="221">
        <v>45868</v>
      </c>
      <c r="O71" s="222">
        <v>-2.4305555555555653E-2</v>
      </c>
      <c r="P71" s="114">
        <v>2.0714990998894071E-2</v>
      </c>
      <c r="Q71" s="114">
        <v>2.2847883532462795E-2</v>
      </c>
      <c r="R71" s="114">
        <v>2.306919593302624E-2</v>
      </c>
      <c r="Y71" s="114">
        <f t="shared" si="7"/>
        <v>4.8183069063427612E-2</v>
      </c>
      <c r="Z71" s="114">
        <f t="shared" si="4"/>
        <v>5.3144177096508462E-2</v>
      </c>
      <c r="AA71" s="114">
        <f t="shared" si="5"/>
        <v>5.3658949740219036E-2</v>
      </c>
      <c r="AB71" s="114">
        <f t="shared" si="6"/>
        <v>6.2857350146830276E-2</v>
      </c>
    </row>
    <row r="72" spans="1:28" ht="13" x14ac:dyDescent="0.3">
      <c r="A72" s="3">
        <v>45800</v>
      </c>
      <c r="B72" s="13">
        <v>-3.4930950446791342E-2</v>
      </c>
      <c r="J72" s="1">
        <v>43193</v>
      </c>
      <c r="K72">
        <v>88.96</v>
      </c>
      <c r="L72" s="114">
        <v>1.0909090909090839E-2</v>
      </c>
      <c r="N72" s="221">
        <v>45867</v>
      </c>
      <c r="O72" s="222">
        <v>5.8207217694994174E-3</v>
      </c>
      <c r="P72" s="114">
        <v>2.0671993079427776E-2</v>
      </c>
      <c r="Q72" s="114">
        <v>2.2816686881657854E-2</v>
      </c>
      <c r="R72" s="114">
        <v>2.2988021833224275E-2</v>
      </c>
      <c r="Y72" s="114">
        <f t="shared" si="7"/>
        <v>4.8083055902749007E-2</v>
      </c>
      <c r="Z72" s="114">
        <f t="shared" si="4"/>
        <v>5.3071613686736172E-2</v>
      </c>
      <c r="AA72" s="114">
        <f t="shared" si="5"/>
        <v>5.3470138784079663E-2</v>
      </c>
      <c r="AB72" s="114">
        <f t="shared" si="6"/>
        <v>6.2857350146830276E-2</v>
      </c>
    </row>
    <row r="73" spans="1:28" ht="13" x14ac:dyDescent="0.3">
      <c r="A73" s="3">
        <v>45799</v>
      </c>
      <c r="B73" s="13">
        <v>-5.4534437487374771E-3</v>
      </c>
      <c r="J73" s="1">
        <v>43194</v>
      </c>
      <c r="K73">
        <v>87.54</v>
      </c>
      <c r="L73" s="114">
        <v>-1.5962230215827197E-2</v>
      </c>
      <c r="N73" s="221">
        <v>45866</v>
      </c>
      <c r="O73" s="222">
        <v>-3.3745781777277835E-2</v>
      </c>
      <c r="P73" s="114">
        <v>2.0675442354107679E-2</v>
      </c>
      <c r="Q73" s="114">
        <v>2.3032975240182257E-2</v>
      </c>
      <c r="R73" s="114">
        <v>2.3664685501880719E-2</v>
      </c>
      <c r="Y73" s="114">
        <f t="shared" si="7"/>
        <v>4.8091078915654464E-2</v>
      </c>
      <c r="Z73" s="114">
        <f t="shared" si="4"/>
        <v>5.3574700408663932E-2</v>
      </c>
      <c r="AA73" s="114">
        <f t="shared" si="5"/>
        <v>5.5044058477374556E-2</v>
      </c>
      <c r="AB73" s="114">
        <f t="shared" si="6"/>
        <v>6.2857350146830276E-2</v>
      </c>
    </row>
    <row r="74" spans="1:28" ht="13" x14ac:dyDescent="0.3">
      <c r="A74" s="3">
        <v>45798</v>
      </c>
      <c r="B74" s="13">
        <v>5.6875888685759867E-3</v>
      </c>
      <c r="J74" s="1">
        <v>43195</v>
      </c>
      <c r="K74">
        <v>88.89</v>
      </c>
      <c r="L74" s="114">
        <v>1.5421521590130161E-2</v>
      </c>
      <c r="N74" s="221">
        <v>45863</v>
      </c>
      <c r="O74" s="222">
        <v>2.7033271719038857E-2</v>
      </c>
      <c r="P74" s="114">
        <v>2.0583787454736685E-2</v>
      </c>
      <c r="Q74" s="114">
        <v>2.2761275924578887E-2</v>
      </c>
      <c r="R74" s="114">
        <v>2.2870836963073248E-2</v>
      </c>
      <c r="Y74" s="114">
        <f t="shared" si="7"/>
        <v>4.7877889619717534E-2</v>
      </c>
      <c r="Z74" s="114">
        <f t="shared" si="4"/>
        <v>5.2942727800570494E-2</v>
      </c>
      <c r="AA74" s="114">
        <f t="shared" si="5"/>
        <v>5.3197566776108374E-2</v>
      </c>
      <c r="AB74" s="114">
        <f t="shared" si="6"/>
        <v>6.2857350146830276E-2</v>
      </c>
    </row>
    <row r="75" spans="1:28" ht="13" x14ac:dyDescent="0.3">
      <c r="A75" s="3">
        <v>45797</v>
      </c>
      <c r="B75" s="13">
        <v>1.275457724748E-2</v>
      </c>
      <c r="J75" s="1">
        <v>43196</v>
      </c>
      <c r="K75">
        <v>89.25</v>
      </c>
      <c r="L75" s="114">
        <v>4.049949375632798E-3</v>
      </c>
      <c r="N75" s="221">
        <v>45862</v>
      </c>
      <c r="O75" s="222">
        <v>-1.0968921389396638E-2</v>
      </c>
      <c r="P75" s="114">
        <v>2.0528008483697305E-2</v>
      </c>
      <c r="Q75" s="114">
        <v>2.2665194057819093E-2</v>
      </c>
      <c r="R75" s="114">
        <v>2.2579111896328614E-2</v>
      </c>
      <c r="Y75" s="114">
        <f t="shared" si="7"/>
        <v>4.7748147733079935E-2</v>
      </c>
      <c r="Z75" s="114">
        <f t="shared" si="4"/>
        <v>5.2719241378487214E-2</v>
      </c>
      <c r="AA75" s="114">
        <f t="shared" si="5"/>
        <v>5.2519014270860358E-2</v>
      </c>
      <c r="AB75" s="114">
        <f t="shared" si="6"/>
        <v>6.2857350146830276E-2</v>
      </c>
    </row>
    <row r="76" spans="1:28" ht="13" x14ac:dyDescent="0.3">
      <c r="A76" s="3">
        <v>45796</v>
      </c>
      <c r="B76" s="13">
        <v>-2.3209082688636581E-2</v>
      </c>
      <c r="J76" s="1">
        <v>43199</v>
      </c>
      <c r="K76">
        <v>88.27</v>
      </c>
      <c r="L76" s="114">
        <v>-1.098039215686279E-2</v>
      </c>
      <c r="N76" s="221">
        <v>45861</v>
      </c>
      <c r="O76" s="222">
        <v>5.4203806311732113E-2</v>
      </c>
      <c r="P76" s="114">
        <v>2.0523157531945342E-2</v>
      </c>
      <c r="Q76" s="114">
        <v>2.2841231418965966E-2</v>
      </c>
      <c r="R76" s="114">
        <v>2.3123103939542367E-2</v>
      </c>
      <c r="Y76" s="114">
        <f t="shared" si="7"/>
        <v>4.7736864419304866E-2</v>
      </c>
      <c r="Z76" s="114">
        <f t="shared" si="4"/>
        <v>5.3128704280514839E-2</v>
      </c>
      <c r="AA76" s="114">
        <f t="shared" si="5"/>
        <v>5.3784339763375544E-2</v>
      </c>
      <c r="AB76" s="114">
        <f t="shared" si="6"/>
        <v>6.2857350146830276E-2</v>
      </c>
    </row>
    <row r="77" spans="1:28" ht="13" x14ac:dyDescent="0.3">
      <c r="A77" s="3">
        <v>45793</v>
      </c>
      <c r="B77" s="13">
        <v>3.0150753768845367E-4</v>
      </c>
      <c r="J77" s="1">
        <v>43200</v>
      </c>
      <c r="K77">
        <v>89.86</v>
      </c>
      <c r="L77" s="114">
        <v>1.8012914920131455E-2</v>
      </c>
      <c r="N77" s="221">
        <v>45860</v>
      </c>
      <c r="O77" s="222">
        <v>-1.6350710900474047E-2</v>
      </c>
      <c r="P77" s="114">
        <v>2.0309728573899108E-2</v>
      </c>
      <c r="Q77" s="114">
        <v>2.1734419144702567E-2</v>
      </c>
      <c r="R77" s="114">
        <v>1.9526162987861001E-2</v>
      </c>
      <c r="Y77" s="114">
        <f t="shared" si="7"/>
        <v>4.7240428662889328E-2</v>
      </c>
      <c r="Z77" s="114">
        <f t="shared" si="4"/>
        <v>5.0554258930578175E-2</v>
      </c>
      <c r="AA77" s="114">
        <f t="shared" si="5"/>
        <v>4.541785510976469E-2</v>
      </c>
      <c r="AB77" s="114">
        <f t="shared" si="6"/>
        <v>6.2857350146830276E-2</v>
      </c>
    </row>
    <row r="78" spans="1:28" ht="13" x14ac:dyDescent="0.3">
      <c r="A78" s="3">
        <v>45792</v>
      </c>
      <c r="B78" s="13">
        <v>4.1376526390148943E-3</v>
      </c>
      <c r="J78" s="1">
        <v>43201</v>
      </c>
      <c r="K78">
        <v>89.74</v>
      </c>
      <c r="L78" s="114">
        <v>-1.3354106387714728E-3</v>
      </c>
      <c r="N78" s="221">
        <v>45859</v>
      </c>
      <c r="O78" s="222">
        <v>1.0294469715106528E-2</v>
      </c>
      <c r="P78" s="114">
        <v>2.0288199005548728E-2</v>
      </c>
      <c r="Q78" s="114">
        <v>2.1829974446885187E-2</v>
      </c>
      <c r="R78" s="114">
        <v>1.9711490762348047E-2</v>
      </c>
      <c r="Y78" s="114">
        <f t="shared" si="7"/>
        <v>4.7190350886906346E-2</v>
      </c>
      <c r="Z78" s="114">
        <f t="shared" si="4"/>
        <v>5.0776520563454948E-2</v>
      </c>
      <c r="AA78" s="114">
        <f t="shared" si="5"/>
        <v>4.584892751322156E-2</v>
      </c>
      <c r="AB78" s="114">
        <f t="shared" si="6"/>
        <v>6.2857350146830276E-2</v>
      </c>
    </row>
    <row r="79" spans="1:28" ht="13" x14ac:dyDescent="0.3">
      <c r="A79" s="3">
        <v>45791</v>
      </c>
      <c r="B79" s="13">
        <v>1.4019647973802748E-2</v>
      </c>
      <c r="J79" s="1">
        <v>43202</v>
      </c>
      <c r="K79">
        <v>89.99</v>
      </c>
      <c r="L79" s="114">
        <v>2.7858257187430356E-3</v>
      </c>
      <c r="N79" s="221">
        <v>45856</v>
      </c>
      <c r="O79" s="222">
        <v>-5.712925493929895E-3</v>
      </c>
      <c r="P79" s="114">
        <v>2.0285524259509233E-2</v>
      </c>
      <c r="Q79" s="114">
        <v>2.2002139643144382E-2</v>
      </c>
      <c r="R79" s="114">
        <v>2.0163805299178435E-2</v>
      </c>
      <c r="Y79" s="114">
        <f t="shared" si="7"/>
        <v>4.7184129427618474E-2</v>
      </c>
      <c r="Z79" s="114">
        <f t="shared" si="4"/>
        <v>5.1176976809953832E-2</v>
      </c>
      <c r="AA79" s="114">
        <f t="shared" si="5"/>
        <v>4.6901011125889042E-2</v>
      </c>
      <c r="AB79" s="114">
        <f t="shared" si="6"/>
        <v>6.2857350146830276E-2</v>
      </c>
    </row>
    <row r="80" spans="1:28" ht="13" x14ac:dyDescent="0.3">
      <c r="A80" s="3">
        <v>45790</v>
      </c>
      <c r="B80" s="13">
        <v>3.0709386835910672E-4</v>
      </c>
      <c r="J80" s="1">
        <v>43203</v>
      </c>
      <c r="K80">
        <v>91.46</v>
      </c>
      <c r="L80" s="114">
        <v>1.6335148349816635E-2</v>
      </c>
      <c r="N80" s="221">
        <v>45855</v>
      </c>
      <c r="O80" s="222">
        <v>-4.7382136934376413E-3</v>
      </c>
      <c r="P80" s="114">
        <v>2.0294142355459566E-2</v>
      </c>
      <c r="Q80" s="114">
        <v>2.2210247793355047E-2</v>
      </c>
      <c r="R80" s="114">
        <v>2.074723239525815E-2</v>
      </c>
      <c r="Y80" s="114">
        <f t="shared" si="7"/>
        <v>4.7204175118798951E-2</v>
      </c>
      <c r="Z80" s="114">
        <f t="shared" si="4"/>
        <v>5.1661036367343843E-2</v>
      </c>
      <c r="AA80" s="114">
        <f t="shared" si="5"/>
        <v>4.8258062551370461E-2</v>
      </c>
      <c r="AB80" s="114">
        <f t="shared" si="6"/>
        <v>6.2857350146830276E-2</v>
      </c>
    </row>
    <row r="81" spans="1:28" ht="13" x14ac:dyDescent="0.3">
      <c r="A81" s="3">
        <v>45789</v>
      </c>
      <c r="B81" s="13">
        <v>6.1798331445051501E-3</v>
      </c>
      <c r="J81" s="1">
        <v>43206</v>
      </c>
      <c r="K81">
        <v>90.79</v>
      </c>
      <c r="L81" s="114">
        <v>-7.3256068226545765E-3</v>
      </c>
      <c r="N81" s="221">
        <v>45854</v>
      </c>
      <c r="O81" s="222">
        <v>-3.5410764872520913E-3</v>
      </c>
      <c r="P81" s="114">
        <v>2.029995523091915E-2</v>
      </c>
      <c r="Q81" s="114">
        <v>2.2425200064124844E-2</v>
      </c>
      <c r="R81" s="114">
        <v>2.1365626892501943E-2</v>
      </c>
      <c r="Y81" s="114">
        <f t="shared" si="7"/>
        <v>4.7217695867117944E-2</v>
      </c>
      <c r="Z81" s="114">
        <f t="shared" si="4"/>
        <v>5.2161015349154391E-2</v>
      </c>
      <c r="AA81" s="114">
        <f t="shared" si="5"/>
        <v>4.9696448151959519E-2</v>
      </c>
      <c r="AB81" s="114">
        <f t="shared" si="6"/>
        <v>6.2857350146830276E-2</v>
      </c>
    </row>
    <row r="82" spans="1:28" ht="13" x14ac:dyDescent="0.3">
      <c r="A82" s="3">
        <v>45786</v>
      </c>
      <c r="B82" s="13">
        <v>8.7272727272726894E-3</v>
      </c>
      <c r="J82" s="1">
        <v>43207</v>
      </c>
      <c r="K82">
        <v>91.58</v>
      </c>
      <c r="L82" s="114">
        <v>8.7013988324704476E-3</v>
      </c>
      <c r="N82" s="221">
        <v>45853</v>
      </c>
      <c r="O82" s="222">
        <v>1.6314779270633392E-2</v>
      </c>
      <c r="P82" s="114">
        <v>2.0329667323114489E-2</v>
      </c>
      <c r="Q82" s="114">
        <v>2.2647250025216035E-2</v>
      </c>
      <c r="R82" s="114">
        <v>2.2018794175834602E-2</v>
      </c>
      <c r="Y82" s="114">
        <f t="shared" si="7"/>
        <v>4.7286806193564304E-2</v>
      </c>
      <c r="Z82" s="114">
        <f t="shared" si="4"/>
        <v>5.26775035586525E-2</v>
      </c>
      <c r="AA82" s="114">
        <f t="shared" si="5"/>
        <v>5.1215715252991283E-2</v>
      </c>
      <c r="AB82" s="114">
        <f t="shared" si="6"/>
        <v>6.2857350146830276E-2</v>
      </c>
    </row>
    <row r="83" spans="1:28" ht="13" x14ac:dyDescent="0.3">
      <c r="A83" s="3">
        <v>45785</v>
      </c>
      <c r="B83" s="13">
        <v>3.084502516868376E-2</v>
      </c>
      <c r="J83" s="1">
        <v>43208</v>
      </c>
      <c r="K83">
        <v>90.93</v>
      </c>
      <c r="L83" s="114">
        <v>-7.0976195675910838E-3</v>
      </c>
      <c r="N83" s="221">
        <v>45852</v>
      </c>
      <c r="O83" s="222">
        <v>-2.2743259085580277E-2</v>
      </c>
      <c r="P83" s="114">
        <v>2.0309327145268338E-2</v>
      </c>
      <c r="Q83" s="114">
        <v>2.2757699109480136E-2</v>
      </c>
      <c r="R83" s="114">
        <v>2.2333473002954289E-2</v>
      </c>
      <c r="Y83" s="114">
        <f t="shared" si="7"/>
        <v>4.7239494939894155E-2</v>
      </c>
      <c r="Z83" s="114">
        <f t="shared" si="4"/>
        <v>5.2934408128650801E-2</v>
      </c>
      <c r="AA83" s="114">
        <f t="shared" si="5"/>
        <v>5.1947658204871676E-2</v>
      </c>
      <c r="AB83" s="114">
        <f t="shared" si="6"/>
        <v>6.2857350146830276E-2</v>
      </c>
    </row>
    <row r="84" spans="1:28" ht="13" x14ac:dyDescent="0.3">
      <c r="A84" s="3">
        <v>45784</v>
      </c>
      <c r="B84" s="13">
        <v>-1.9943318988138923E-2</v>
      </c>
      <c r="J84" s="1">
        <v>43209</v>
      </c>
      <c r="K84">
        <v>90.75</v>
      </c>
      <c r="L84" s="114">
        <v>-1.9795447047179899E-3</v>
      </c>
      <c r="N84" s="221">
        <v>45849</v>
      </c>
      <c r="O84" s="222">
        <v>0</v>
      </c>
      <c r="P84" s="114">
        <v>2.0275371127391185E-2</v>
      </c>
      <c r="Q84" s="114">
        <v>2.2757596031969869E-2</v>
      </c>
      <c r="R84" s="114">
        <v>2.2307060855483167E-2</v>
      </c>
      <c r="Y84" s="114">
        <f t="shared" si="7"/>
        <v>4.7160513242311894E-2</v>
      </c>
      <c r="Z84" s="114">
        <f t="shared" si="4"/>
        <v>5.2934168370361918E-2</v>
      </c>
      <c r="AA84" s="114">
        <f t="shared" si="5"/>
        <v>5.1886223549853845E-2</v>
      </c>
      <c r="AB84" s="114">
        <f t="shared" si="6"/>
        <v>6.2857350146830276E-2</v>
      </c>
    </row>
    <row r="85" spans="1:28" ht="13" x14ac:dyDescent="0.3">
      <c r="A85" s="3">
        <v>45783</v>
      </c>
      <c r="B85" s="13">
        <v>-7.8108727348470174E-3</v>
      </c>
      <c r="J85" s="1">
        <v>43210</v>
      </c>
      <c r="K85">
        <v>91.15</v>
      </c>
      <c r="L85" s="114">
        <v>4.4077134986226525E-3</v>
      </c>
      <c r="N85" s="221">
        <v>45848</v>
      </c>
      <c r="O85" s="222">
        <v>4.0497682361551511E-2</v>
      </c>
      <c r="P85" s="114">
        <v>2.0277242794156634E-2</v>
      </c>
      <c r="Q85" s="114">
        <v>2.2988247330832583E-2</v>
      </c>
      <c r="R85" s="114">
        <v>2.3007976503296911E-2</v>
      </c>
      <c r="Y85" s="114">
        <f t="shared" si="7"/>
        <v>4.7164866739208333E-2</v>
      </c>
      <c r="Z85" s="114">
        <f t="shared" si="4"/>
        <v>5.347066329151659E-2</v>
      </c>
      <c r="AA85" s="114">
        <f t="shared" si="5"/>
        <v>5.3516553346668619E-2</v>
      </c>
      <c r="AB85" s="114">
        <f t="shared" si="6"/>
        <v>6.2857350146830276E-2</v>
      </c>
    </row>
    <row r="86" spans="1:28" ht="13" x14ac:dyDescent="0.3">
      <c r="A86" s="3">
        <v>45782</v>
      </c>
      <c r="B86" s="13">
        <v>9.7802082237879867E-3</v>
      </c>
      <c r="J86" s="1">
        <v>43213</v>
      </c>
      <c r="K86">
        <v>91.24</v>
      </c>
      <c r="L86" s="114">
        <v>9.8738343390004598E-4</v>
      </c>
      <c r="N86" s="221">
        <v>45847</v>
      </c>
      <c r="O86" s="222">
        <v>3.0676389238119155E-2</v>
      </c>
      <c r="P86" s="114">
        <v>2.0453191261609084E-2</v>
      </c>
      <c r="Q86" s="114">
        <v>2.2493436241818057E-2</v>
      </c>
      <c r="R86" s="114">
        <v>2.1411948544183001E-2</v>
      </c>
      <c r="Y86" s="114">
        <f t="shared" si="7"/>
        <v>4.7574122874502731E-2</v>
      </c>
      <c r="Z86" s="114">
        <f t="shared" si="4"/>
        <v>5.2319732698468804E-2</v>
      </c>
      <c r="AA86" s="114">
        <f t="shared" si="5"/>
        <v>4.980419231376966E-2</v>
      </c>
      <c r="AB86" s="114">
        <f t="shared" si="6"/>
        <v>6.2857350146830276E-2</v>
      </c>
    </row>
    <row r="87" spans="1:28" ht="13" x14ac:dyDescent="0.3">
      <c r="A87" s="3">
        <v>45779</v>
      </c>
      <c r="B87" s="13">
        <v>1.5484835540367317E-2</v>
      </c>
      <c r="J87" s="1">
        <v>43214</v>
      </c>
      <c r="K87">
        <v>91.09</v>
      </c>
      <c r="L87" s="114">
        <v>-1.644015782551419E-3</v>
      </c>
      <c r="N87" s="221">
        <v>45846</v>
      </c>
      <c r="O87" s="222">
        <v>2.2627924916431025E-2</v>
      </c>
      <c r="P87" s="114">
        <v>2.0388383689845576E-2</v>
      </c>
      <c r="Q87" s="114">
        <v>2.2294821925591516E-2</v>
      </c>
      <c r="R87" s="114">
        <v>2.0680165462045277E-2</v>
      </c>
      <c r="Y87" s="114">
        <f t="shared" si="7"/>
        <v>4.7423380462580808E-2</v>
      </c>
      <c r="Z87" s="114">
        <f t="shared" si="4"/>
        <v>5.1857755798925868E-2</v>
      </c>
      <c r="AA87" s="114">
        <f t="shared" si="5"/>
        <v>4.8102064864717319E-2</v>
      </c>
      <c r="AB87" s="114">
        <f t="shared" si="6"/>
        <v>6.2857350146830276E-2</v>
      </c>
    </row>
    <row r="88" spans="1:28" ht="13" x14ac:dyDescent="0.3">
      <c r="A88" s="3">
        <v>45778</v>
      </c>
      <c r="B88" s="13">
        <v>0</v>
      </c>
      <c r="J88" s="1">
        <v>43215</v>
      </c>
      <c r="K88">
        <v>89.63</v>
      </c>
      <c r="L88" s="114">
        <v>-1.6028104072895025E-2</v>
      </c>
      <c r="N88" s="221">
        <v>45845</v>
      </c>
      <c r="O88" s="222">
        <v>2.0613244009275518E-3</v>
      </c>
      <c r="P88" s="114">
        <v>2.0354223032193183E-2</v>
      </c>
      <c r="Q88" s="114">
        <v>2.2287576187697888E-2</v>
      </c>
      <c r="R88" s="114">
        <v>2.0549573278359608E-2</v>
      </c>
      <c r="Y88" s="114">
        <f t="shared" si="7"/>
        <v>4.7343922772881346E-2</v>
      </c>
      <c r="Z88" s="114">
        <f t="shared" si="4"/>
        <v>5.1840902212585291E-2</v>
      </c>
      <c r="AA88" s="114">
        <f t="shared" si="5"/>
        <v>4.7798307445464448E-2</v>
      </c>
      <c r="AB88" s="114">
        <f t="shared" si="6"/>
        <v>6.2857350146830276E-2</v>
      </c>
    </row>
    <row r="89" spans="1:28" ht="13" x14ac:dyDescent="0.3">
      <c r="A89" s="3">
        <v>45777</v>
      </c>
      <c r="B89" s="13">
        <v>-1.5352260778128183E-2</v>
      </c>
      <c r="J89" s="1">
        <v>43216</v>
      </c>
      <c r="K89">
        <v>90.36</v>
      </c>
      <c r="L89" s="114">
        <v>8.1445944438246574E-3</v>
      </c>
      <c r="N89" s="221">
        <v>45842</v>
      </c>
      <c r="O89" s="222">
        <v>-1.2719409819384379E-2</v>
      </c>
      <c r="P89" s="114">
        <v>2.0375769826167581E-2</v>
      </c>
      <c r="Q89" s="114">
        <v>2.251179450915473E-2</v>
      </c>
      <c r="R89" s="114">
        <v>2.1188867469097452E-2</v>
      </c>
      <c r="Y89" s="114">
        <f t="shared" si="7"/>
        <v>4.7394040615665795E-2</v>
      </c>
      <c r="Z89" s="114">
        <f t="shared" si="4"/>
        <v>5.2362434028293901E-2</v>
      </c>
      <c r="AA89" s="114">
        <f t="shared" si="5"/>
        <v>4.9285305733120677E-2</v>
      </c>
      <c r="AB89" s="114">
        <f t="shared" si="6"/>
        <v>6.2857350146830276E-2</v>
      </c>
    </row>
    <row r="90" spans="1:28" ht="13" x14ac:dyDescent="0.3">
      <c r="A90" s="3">
        <v>45776</v>
      </c>
      <c r="B90" s="13">
        <v>1.3319126265316995E-2</v>
      </c>
      <c r="J90" s="1">
        <v>43217</v>
      </c>
      <c r="K90">
        <v>91.16</v>
      </c>
      <c r="L90" s="114">
        <v>8.8534749889331247E-3</v>
      </c>
      <c r="N90" s="221">
        <v>45841</v>
      </c>
      <c r="O90" s="222">
        <v>-4.810126582278423E-3</v>
      </c>
      <c r="P90" s="114">
        <v>2.0364081828416168E-2</v>
      </c>
      <c r="Q90" s="114">
        <v>2.2667175159845284E-2</v>
      </c>
      <c r="R90" s="114">
        <v>2.1617100727577276E-2</v>
      </c>
      <c r="Y90" s="114">
        <f t="shared" si="7"/>
        <v>4.7366854332896009E-2</v>
      </c>
      <c r="Z90" s="114">
        <f t="shared" si="4"/>
        <v>5.2723849421800133E-2</v>
      </c>
      <c r="AA90" s="114">
        <f t="shared" si="5"/>
        <v>5.0281376292344748E-2</v>
      </c>
      <c r="AB90" s="114">
        <f t="shared" si="6"/>
        <v>6.2857350146830276E-2</v>
      </c>
    </row>
    <row r="91" spans="1:28" ht="13" x14ac:dyDescent="0.3">
      <c r="A91" s="3">
        <v>45775</v>
      </c>
      <c r="B91" s="13">
        <v>5.8949624866023271E-3</v>
      </c>
      <c r="J91" s="1">
        <v>43220</v>
      </c>
      <c r="K91">
        <v>92.1</v>
      </c>
      <c r="L91" s="114">
        <v>1.0311540149188217E-2</v>
      </c>
      <c r="N91" s="221">
        <v>45840</v>
      </c>
      <c r="O91" s="222">
        <v>5.2491340261124404E-2</v>
      </c>
      <c r="P91" s="114">
        <v>2.0370946703978078E-2</v>
      </c>
      <c r="Q91" s="114">
        <v>2.2886666751787188E-2</v>
      </c>
      <c r="R91" s="114">
        <v>2.2263193664982497E-2</v>
      </c>
      <c r="Y91" s="114">
        <f t="shared" si="7"/>
        <v>4.7382822033453009E-2</v>
      </c>
      <c r="Z91" s="114">
        <f t="shared" si="4"/>
        <v>5.3234386864657E-2</v>
      </c>
      <c r="AA91" s="114">
        <f t="shared" si="5"/>
        <v>5.1784188464749289E-2</v>
      </c>
      <c r="AB91" s="114">
        <f t="shared" si="6"/>
        <v>6.2857350146830276E-2</v>
      </c>
    </row>
    <row r="92" spans="1:28" ht="13" x14ac:dyDescent="0.3">
      <c r="A92" s="3">
        <v>45772</v>
      </c>
      <c r="B92" s="13">
        <v>2.3587493143170581E-2</v>
      </c>
      <c r="J92" s="1">
        <v>43221</v>
      </c>
      <c r="K92">
        <v>92.1</v>
      </c>
      <c r="L92" s="114">
        <v>0</v>
      </c>
      <c r="N92" s="221">
        <v>45839</v>
      </c>
      <c r="O92" s="222">
        <v>-7.6679005817027798E-3</v>
      </c>
      <c r="P92" s="114">
        <v>2.0261520849243084E-2</v>
      </c>
      <c r="Q92" s="114">
        <v>2.1870121950712737E-2</v>
      </c>
      <c r="R92" s="114">
        <v>1.87460448192233E-2</v>
      </c>
      <c r="Y92" s="114">
        <f t="shared" si="7"/>
        <v>4.7128297495339415E-2</v>
      </c>
      <c r="Z92" s="114">
        <f t="shared" si="4"/>
        <v>5.0869903657357829E-2</v>
      </c>
      <c r="AA92" s="114">
        <f t="shared" si="5"/>
        <v>4.3603300249513401E-2</v>
      </c>
      <c r="AB92" s="114">
        <f t="shared" si="6"/>
        <v>6.2857350146830276E-2</v>
      </c>
    </row>
    <row r="93" spans="1:28" ht="13" x14ac:dyDescent="0.3">
      <c r="A93" s="3">
        <v>45771</v>
      </c>
      <c r="B93" s="13">
        <v>3.3021463951567812E-3</v>
      </c>
      <c r="J93" s="1">
        <v>43222</v>
      </c>
      <c r="K93">
        <v>92.99</v>
      </c>
      <c r="L93" s="114">
        <v>9.6634093376764454E-3</v>
      </c>
      <c r="N93" s="221">
        <v>45838</v>
      </c>
      <c r="O93" s="222">
        <v>-7.8698845750261592E-3</v>
      </c>
      <c r="P93" s="114">
        <v>2.027368291854751E-2</v>
      </c>
      <c r="Q93" s="114">
        <v>2.2064751760683097E-2</v>
      </c>
      <c r="R93" s="114">
        <v>1.9237772969134922E-2</v>
      </c>
      <c r="Y93" s="114">
        <f t="shared" si="7"/>
        <v>4.7156586468541511E-2</v>
      </c>
      <c r="Z93" s="114">
        <f t="shared" si="4"/>
        <v>5.1322612595348885E-2</v>
      </c>
      <c r="AA93" s="114">
        <f t="shared" si="5"/>
        <v>4.4747059926207831E-2</v>
      </c>
      <c r="AB93" s="114">
        <f t="shared" si="6"/>
        <v>6.2857350146830276E-2</v>
      </c>
    </row>
    <row r="94" spans="1:28" ht="13" x14ac:dyDescent="0.3">
      <c r="A94" s="3">
        <v>45770</v>
      </c>
      <c r="B94" s="13">
        <v>2.7947499434261336E-2</v>
      </c>
      <c r="J94" s="1">
        <v>43223</v>
      </c>
      <c r="K94">
        <v>92.54</v>
      </c>
      <c r="L94" s="114">
        <v>-4.8392300247337202E-3</v>
      </c>
      <c r="N94" s="221">
        <v>45835</v>
      </c>
      <c r="O94" s="222">
        <v>4.7252747252747224E-2</v>
      </c>
      <c r="P94" s="114">
        <v>2.0273223603866186E-2</v>
      </c>
      <c r="Q94" s="114">
        <v>2.2259988272387829E-2</v>
      </c>
      <c r="R94" s="114">
        <v>1.9742378104346359E-2</v>
      </c>
      <c r="Y94" s="114">
        <f t="shared" si="7"/>
        <v>4.7155518102592747E-2</v>
      </c>
      <c r="Z94" s="114">
        <f t="shared" si="4"/>
        <v>5.1776732721574091E-2</v>
      </c>
      <c r="AA94" s="114">
        <f t="shared" si="5"/>
        <v>4.592077147070963E-2</v>
      </c>
      <c r="AB94" s="114">
        <f t="shared" si="6"/>
        <v>6.2857350146830276E-2</v>
      </c>
    </row>
    <row r="95" spans="1:28" ht="13" x14ac:dyDescent="0.3">
      <c r="A95" s="3">
        <v>45769</v>
      </c>
      <c r="B95" s="13">
        <v>1.3880922335665785E-2</v>
      </c>
      <c r="J95" s="1">
        <v>43224</v>
      </c>
      <c r="K95">
        <v>91.94</v>
      </c>
      <c r="L95" s="114">
        <v>-6.4836827317917498E-3</v>
      </c>
      <c r="N95" s="221">
        <v>45834</v>
      </c>
      <c r="O95" s="222">
        <v>-3.5587188612100345E-3</v>
      </c>
      <c r="P95" s="114">
        <v>2.0087662564014341E-2</v>
      </c>
      <c r="Q95" s="114">
        <v>2.1448019831768451E-2</v>
      </c>
      <c r="R95" s="114">
        <v>1.6496039679330707E-2</v>
      </c>
      <c r="Y95" s="114">
        <f t="shared" si="7"/>
        <v>4.6723903123897362E-2</v>
      </c>
      <c r="Z95" s="114">
        <f t="shared" si="4"/>
        <v>4.9888094128693418E-2</v>
      </c>
      <c r="AA95" s="114">
        <f t="shared" si="5"/>
        <v>3.8369788294123228E-2</v>
      </c>
      <c r="AB95" s="114">
        <f t="shared" si="6"/>
        <v>6.2857350146830276E-2</v>
      </c>
    </row>
    <row r="96" spans="1:28" ht="13" x14ac:dyDescent="0.3">
      <c r="A96" s="3">
        <v>45768</v>
      </c>
      <c r="B96" s="13">
        <v>0</v>
      </c>
      <c r="J96" s="1">
        <v>43227</v>
      </c>
      <c r="K96">
        <v>91.79</v>
      </c>
      <c r="L96" s="114">
        <v>-1.6314988035674514E-3</v>
      </c>
      <c r="N96" s="221">
        <v>45833</v>
      </c>
      <c r="O96" s="222">
        <v>-4.0894220283532873E-3</v>
      </c>
      <c r="P96" s="114">
        <v>2.0088717849113775E-2</v>
      </c>
      <c r="Q96" s="114">
        <v>2.165939669715539E-2</v>
      </c>
      <c r="R96" s="114">
        <v>1.6990593646450357E-2</v>
      </c>
      <c r="Y96" s="114">
        <f t="shared" si="7"/>
        <v>4.672635771703864E-2</v>
      </c>
      <c r="Z96" s="114">
        <f t="shared" si="4"/>
        <v>5.0379756717583435E-2</v>
      </c>
      <c r="AA96" s="114">
        <f t="shared" si="5"/>
        <v>3.952012082164353E-2</v>
      </c>
      <c r="AB96" s="114">
        <f t="shared" si="6"/>
        <v>6.2857350146830276E-2</v>
      </c>
    </row>
    <row r="97" spans="1:28" ht="13" x14ac:dyDescent="0.3">
      <c r="A97" s="3">
        <v>45765</v>
      </c>
      <c r="B97" s="13">
        <v>0</v>
      </c>
      <c r="J97" s="1">
        <v>43228</v>
      </c>
      <c r="K97">
        <v>91.87</v>
      </c>
      <c r="L97" s="114">
        <v>8.715546355811994E-4</v>
      </c>
      <c r="N97" s="221">
        <v>45832</v>
      </c>
      <c r="O97" s="222">
        <v>2.0873921514055108E-2</v>
      </c>
      <c r="P97" s="114">
        <v>2.0087955769452413E-2</v>
      </c>
      <c r="Q97" s="114">
        <v>2.1871053040675281E-2</v>
      </c>
      <c r="R97" s="114">
        <v>1.7493976771865559E-2</v>
      </c>
      <c r="Y97" s="114">
        <f t="shared" si="7"/>
        <v>4.6724585119746316E-2</v>
      </c>
      <c r="Z97" s="114">
        <f t="shared" si="4"/>
        <v>5.0872069372610705E-2</v>
      </c>
      <c r="AA97" s="114">
        <f t="shared" si="5"/>
        <v>4.0690989971359288E-2</v>
      </c>
      <c r="AB97" s="114">
        <f t="shared" si="6"/>
        <v>6.2857350146830276E-2</v>
      </c>
    </row>
    <row r="98" spans="1:28" ht="13" x14ac:dyDescent="0.3">
      <c r="A98" s="3">
        <v>45764</v>
      </c>
      <c r="B98" s="13">
        <v>-8.6432389400658179E-3</v>
      </c>
      <c r="J98" s="1">
        <v>43229</v>
      </c>
      <c r="K98">
        <v>91.98</v>
      </c>
      <c r="L98" s="114">
        <v>1.1973440731468316E-3</v>
      </c>
      <c r="N98" s="221">
        <v>45831</v>
      </c>
      <c r="O98" s="222">
        <v>-4.9847687621157495E-3</v>
      </c>
      <c r="P98" s="114">
        <v>2.0169812492411014E-2</v>
      </c>
      <c r="Q98" s="114">
        <v>2.1892344851470139E-2</v>
      </c>
      <c r="R98" s="114">
        <v>1.7255772637328227E-2</v>
      </c>
      <c r="Y98" s="114">
        <f t="shared" si="7"/>
        <v>4.6914983857348019E-2</v>
      </c>
      <c r="Z98" s="114">
        <f t="shared" si="4"/>
        <v>5.0921594124519541E-2</v>
      </c>
      <c r="AA98" s="114">
        <f t="shared" si="5"/>
        <v>4.0136927154425461E-2</v>
      </c>
      <c r="AB98" s="114">
        <f t="shared" si="6"/>
        <v>6.2857350146830276E-2</v>
      </c>
    </row>
    <row r="99" spans="1:28" ht="13" x14ac:dyDescent="0.3">
      <c r="A99" s="3">
        <v>45763</v>
      </c>
      <c r="B99" s="13">
        <v>9.2975206611569695E-3</v>
      </c>
      <c r="J99" s="1">
        <v>43230</v>
      </c>
      <c r="K99">
        <v>92.44</v>
      </c>
      <c r="L99" s="114">
        <v>5.0010871928679469E-3</v>
      </c>
      <c r="N99" s="221">
        <v>45828</v>
      </c>
      <c r="O99" s="222">
        <v>7.8146804353893713E-3</v>
      </c>
      <c r="P99" s="114">
        <v>2.0169553131575316E-2</v>
      </c>
      <c r="Q99" s="114">
        <v>2.2102706890813444E-2</v>
      </c>
      <c r="R99" s="114">
        <v>1.7753357906096525E-2</v>
      </c>
      <c r="Y99" s="114">
        <f t="shared" si="7"/>
        <v>4.6914380584044187E-2</v>
      </c>
      <c r="Z99" s="114">
        <f t="shared" si="4"/>
        <v>5.141089622803207E-2</v>
      </c>
      <c r="AA99" s="114">
        <f t="shared" si="5"/>
        <v>4.1294310489580516E-2</v>
      </c>
      <c r="AB99" s="114">
        <f t="shared" si="6"/>
        <v>6.2857350146830276E-2</v>
      </c>
    </row>
    <row r="100" spans="1:28" ht="13" x14ac:dyDescent="0.3">
      <c r="A100" s="3">
        <v>45762</v>
      </c>
      <c r="B100" s="13">
        <v>2.8935868666587837E-2</v>
      </c>
      <c r="J100" s="1">
        <v>43231</v>
      </c>
      <c r="K100">
        <v>92.11</v>
      </c>
      <c r="L100" s="114">
        <v>-3.5698831674599559E-3</v>
      </c>
      <c r="N100" s="221">
        <v>45827</v>
      </c>
      <c r="O100" s="222">
        <v>-1.4034122179416761E-2</v>
      </c>
      <c r="P100" s="114">
        <v>2.0182517185541034E-2</v>
      </c>
      <c r="Q100" s="114">
        <v>2.2298988230945532E-2</v>
      </c>
      <c r="R100" s="114">
        <v>1.8204440743656618E-2</v>
      </c>
      <c r="Y100" s="114">
        <f t="shared" si="7"/>
        <v>4.6944534973568444E-2</v>
      </c>
      <c r="Z100" s="114">
        <f t="shared" si="4"/>
        <v>5.1867446625179309E-2</v>
      </c>
      <c r="AA100" s="114">
        <f t="shared" si="5"/>
        <v>4.2343529169745292E-2</v>
      </c>
      <c r="AB100" s="114">
        <f t="shared" si="6"/>
        <v>6.2857350146830276E-2</v>
      </c>
    </row>
    <row r="101" spans="1:28" ht="13" x14ac:dyDescent="0.3">
      <c r="A101" s="3">
        <v>45761</v>
      </c>
      <c r="B101" s="13">
        <v>2.6303030303030366E-2</v>
      </c>
      <c r="J101" s="1">
        <v>43234</v>
      </c>
      <c r="K101">
        <v>92.16</v>
      </c>
      <c r="L101" s="114">
        <v>5.4282922592549293E-4</v>
      </c>
      <c r="N101" s="221">
        <v>45826</v>
      </c>
      <c r="O101" s="222">
        <v>-1.1694316018493328E-2</v>
      </c>
      <c r="P101" s="114">
        <v>2.0178038405230851E-2</v>
      </c>
      <c r="Q101" s="114">
        <v>2.2435685123128844E-2</v>
      </c>
      <c r="R101" s="114">
        <v>1.8438635072217251E-2</v>
      </c>
      <c r="Y101" s="114">
        <f t="shared" si="7"/>
        <v>4.693411733056696E-2</v>
      </c>
      <c r="Z101" s="114">
        <f t="shared" si="4"/>
        <v>5.2185403596397693E-2</v>
      </c>
      <c r="AA101" s="114">
        <f t="shared" si="5"/>
        <v>4.2888265177977329E-2</v>
      </c>
      <c r="AB101" s="114">
        <f t="shared" si="6"/>
        <v>6.2857350146830276E-2</v>
      </c>
    </row>
    <row r="102" spans="1:28" ht="13" x14ac:dyDescent="0.3">
      <c r="A102" s="3">
        <v>45758</v>
      </c>
      <c r="B102" s="13">
        <v>-1.8148820326679453E-3</v>
      </c>
      <c r="J102" s="1">
        <v>43235</v>
      </c>
      <c r="K102">
        <v>92.3</v>
      </c>
      <c r="L102" s="114">
        <v>1.5190972222222285E-3</v>
      </c>
      <c r="N102" s="221">
        <v>45825</v>
      </c>
      <c r="O102" s="222">
        <v>-7.5573549257758176E-3</v>
      </c>
      <c r="P102" s="114">
        <v>2.0168904868050248E-2</v>
      </c>
      <c r="Q102" s="114">
        <v>2.2601367104097426E-2</v>
      </c>
      <c r="R102" s="114">
        <v>1.878710064161615E-2</v>
      </c>
      <c r="Y102" s="114">
        <f t="shared" si="7"/>
        <v>4.6912872723084878E-2</v>
      </c>
      <c r="Z102" s="114">
        <f t="shared" si="4"/>
        <v>5.2570779884130614E-2</v>
      </c>
      <c r="AA102" s="114">
        <f t="shared" si="5"/>
        <v>4.369879609239917E-2</v>
      </c>
      <c r="AB102" s="114">
        <f t="shared" si="6"/>
        <v>6.2857350146830276E-2</v>
      </c>
    </row>
    <row r="103" spans="1:28" ht="13" x14ac:dyDescent="0.3">
      <c r="A103" s="3">
        <v>45757</v>
      </c>
      <c r="B103" s="13">
        <v>5.7716918351676541E-2</v>
      </c>
      <c r="J103" s="1">
        <v>43236</v>
      </c>
      <c r="K103">
        <v>92.95</v>
      </c>
      <c r="L103" s="114">
        <v>7.0422535211268223E-3</v>
      </c>
      <c r="N103" s="221">
        <v>45824</v>
      </c>
      <c r="O103" s="222">
        <v>-1.8802966101694938E-2</v>
      </c>
      <c r="P103" s="114">
        <v>2.0168538841149407E-2</v>
      </c>
      <c r="Q103" s="114">
        <v>2.2804890381078916E-2</v>
      </c>
      <c r="R103" s="114">
        <v>1.9283118333718173E-2</v>
      </c>
      <c r="Y103" s="114">
        <f t="shared" si="7"/>
        <v>4.691202134451352E-2</v>
      </c>
      <c r="Z103" s="114">
        <f t="shared" si="4"/>
        <v>5.3044175026389563E-2</v>
      </c>
      <c r="AA103" s="114">
        <f t="shared" si="5"/>
        <v>4.4852533244228471E-2</v>
      </c>
      <c r="AB103" s="114">
        <f t="shared" si="6"/>
        <v>6.2857350146830276E-2</v>
      </c>
    </row>
    <row r="104" spans="1:28" ht="13" x14ac:dyDescent="0.3">
      <c r="A104" s="3">
        <v>45756</v>
      </c>
      <c r="B104" s="13">
        <v>-2.2027534418022549E-2</v>
      </c>
      <c r="J104" s="1">
        <v>43237</v>
      </c>
      <c r="K104">
        <v>92.9</v>
      </c>
      <c r="L104" s="114">
        <v>-5.3792361484666115E-4</v>
      </c>
      <c r="N104" s="221">
        <v>45821</v>
      </c>
      <c r="O104" s="222">
        <v>-1.7945383615084649E-2</v>
      </c>
      <c r="P104" s="114">
        <v>2.0142794153788085E-2</v>
      </c>
      <c r="Q104" s="114">
        <v>2.2878802521187711E-2</v>
      </c>
      <c r="R104" s="114">
        <v>1.931336105704274E-2</v>
      </c>
      <c r="Y104" s="114">
        <f t="shared" si="7"/>
        <v>4.6852139201711086E-2</v>
      </c>
      <c r="Z104" s="114">
        <f t="shared" si="4"/>
        <v>5.321609466428262E-2</v>
      </c>
      <c r="AA104" s="114">
        <f t="shared" si="5"/>
        <v>4.4922877818681414E-2</v>
      </c>
      <c r="AB104" s="114">
        <f t="shared" si="6"/>
        <v>6.2857350146830276E-2</v>
      </c>
    </row>
    <row r="105" spans="1:28" ht="13" x14ac:dyDescent="0.3">
      <c r="A105" s="3">
        <v>45755</v>
      </c>
      <c r="B105" s="13">
        <v>2.4358974358974411E-2</v>
      </c>
      <c r="J105" s="1">
        <v>43238</v>
      </c>
      <c r="K105">
        <v>88.95</v>
      </c>
      <c r="L105" s="114">
        <v>-4.2518837459634043E-2</v>
      </c>
      <c r="N105" s="221">
        <v>45820</v>
      </c>
      <c r="O105" s="222">
        <v>-5.9462254395035389E-3</v>
      </c>
      <c r="P105" s="114">
        <v>2.0122285104989732E-2</v>
      </c>
      <c r="Q105" s="114">
        <v>2.2968049542879978E-2</v>
      </c>
      <c r="R105" s="114">
        <v>1.9397403520734168E-2</v>
      </c>
      <c r="Y105" s="114">
        <f t="shared" si="7"/>
        <v>4.6804435154206118E-2</v>
      </c>
      <c r="Z105" s="114">
        <f t="shared" si="4"/>
        <v>5.342368323673883E-2</v>
      </c>
      <c r="AA105" s="114">
        <f t="shared" si="5"/>
        <v>4.5118360589227677E-2</v>
      </c>
      <c r="AB105" s="114">
        <f t="shared" si="6"/>
        <v>6.2857350146830276E-2</v>
      </c>
    </row>
    <row r="106" spans="1:28" ht="13" x14ac:dyDescent="0.3">
      <c r="A106" s="3">
        <v>45754</v>
      </c>
      <c r="B106" s="13">
        <v>-5.557573556120602E-2</v>
      </c>
      <c r="J106" s="1">
        <v>43241</v>
      </c>
      <c r="K106">
        <v>88.95</v>
      </c>
      <c r="L106" s="114">
        <v>0</v>
      </c>
      <c r="N106" s="221">
        <v>45819</v>
      </c>
      <c r="O106" s="222">
        <v>-1.2909888974954084E-3</v>
      </c>
      <c r="P106" s="114">
        <v>2.0128988768375586E-2</v>
      </c>
      <c r="Q106" s="114">
        <v>2.31853676417395E-2</v>
      </c>
      <c r="R106" s="114">
        <v>1.995041212621574E-2</v>
      </c>
      <c r="Y106" s="114">
        <f t="shared" si="7"/>
        <v>4.6820027875241615E-2</v>
      </c>
      <c r="Z106" s="114">
        <f t="shared" si="4"/>
        <v>5.3929165134686076E-2</v>
      </c>
      <c r="AA106" s="114">
        <f t="shared" si="5"/>
        <v>4.6404658605577812E-2</v>
      </c>
      <c r="AB106" s="114">
        <f t="shared" si="6"/>
        <v>6.2857350146830276E-2</v>
      </c>
    </row>
    <row r="107" spans="1:28" ht="13" x14ac:dyDescent="0.3">
      <c r="A107" s="3">
        <v>45751</v>
      </c>
      <c r="B107" s="13">
        <v>-7.3063973063973039E-2</v>
      </c>
      <c r="J107" s="1">
        <v>43242</v>
      </c>
      <c r="K107">
        <v>90.56</v>
      </c>
      <c r="L107" s="114">
        <v>1.8100056211354687E-2</v>
      </c>
      <c r="N107" s="221">
        <v>45818</v>
      </c>
      <c r="O107" s="222">
        <v>5.9740259740258929E-3</v>
      </c>
      <c r="P107" s="114">
        <v>2.0137119481043957E-2</v>
      </c>
      <c r="Q107" s="114">
        <v>2.3419754116918132E-2</v>
      </c>
      <c r="R107" s="114">
        <v>2.0574693832365175E-2</v>
      </c>
      <c r="Y107" s="114">
        <f t="shared" si="7"/>
        <v>4.6838939912908245E-2</v>
      </c>
      <c r="Z107" s="114">
        <f t="shared" si="4"/>
        <v>5.4474348075951577E-2</v>
      </c>
      <c r="AA107" s="114">
        <f t="shared" si="5"/>
        <v>4.7856737854081399E-2</v>
      </c>
      <c r="AB107" s="114">
        <f t="shared" si="6"/>
        <v>6.2857350146830276E-2</v>
      </c>
    </row>
    <row r="108" spans="1:28" ht="13" x14ac:dyDescent="0.3">
      <c r="A108" s="3">
        <v>45750</v>
      </c>
      <c r="B108" s="13">
        <v>-6.9646026939542638E-2</v>
      </c>
      <c r="J108" s="1">
        <v>43243</v>
      </c>
      <c r="K108">
        <v>88.48</v>
      </c>
      <c r="L108" s="114">
        <v>-2.2968197879858637E-2</v>
      </c>
      <c r="N108" s="221">
        <v>45817</v>
      </c>
      <c r="O108" s="222">
        <v>7.3260073260073564E-3</v>
      </c>
      <c r="P108" s="114">
        <v>2.0163939632977988E-2</v>
      </c>
      <c r="Q108" s="114">
        <v>2.3642180100343815E-2</v>
      </c>
      <c r="R108" s="114">
        <v>2.1167435022972705E-2</v>
      </c>
      <c r="Y108" s="114">
        <f t="shared" si="7"/>
        <v>4.6901323586306803E-2</v>
      </c>
      <c r="Z108" s="114">
        <f t="shared" si="4"/>
        <v>5.4991710913399716E-2</v>
      </c>
      <c r="AA108" s="114">
        <f t="shared" si="5"/>
        <v>4.9235453863434517E-2</v>
      </c>
      <c r="AB108" s="114">
        <f t="shared" si="6"/>
        <v>6.2857350146830276E-2</v>
      </c>
    </row>
    <row r="109" spans="1:28" ht="13" x14ac:dyDescent="0.3">
      <c r="A109" s="3">
        <v>45749</v>
      </c>
      <c r="B109" s="13">
        <v>-5.2181173032777933E-4</v>
      </c>
      <c r="J109" s="1">
        <v>43244</v>
      </c>
      <c r="K109">
        <v>87.37</v>
      </c>
      <c r="L109" s="114">
        <v>-1.2545207956600355E-2</v>
      </c>
      <c r="N109" s="221">
        <v>45814</v>
      </c>
      <c r="O109" s="222">
        <v>-8.8174273858922046E-3</v>
      </c>
      <c r="P109" s="114">
        <v>2.0159573468643881E-2</v>
      </c>
      <c r="Q109" s="114">
        <v>2.3858876675308689E-2</v>
      </c>
      <c r="R109" s="114">
        <v>2.1753945160696671E-2</v>
      </c>
      <c r="Y109" s="114">
        <f t="shared" si="7"/>
        <v>4.6891167888065667E-2</v>
      </c>
      <c r="Z109" s="114">
        <f t="shared" si="4"/>
        <v>5.5495747146768012E-2</v>
      </c>
      <c r="AA109" s="114">
        <f t="shared" si="5"/>
        <v>5.059967644378046E-2</v>
      </c>
      <c r="AB109" s="114">
        <f t="shared" si="6"/>
        <v>6.2857350146830276E-2</v>
      </c>
    </row>
    <row r="110" spans="1:28" ht="13" x14ac:dyDescent="0.3">
      <c r="A110" s="3">
        <v>45748</v>
      </c>
      <c r="B110" s="13">
        <v>1.2040557667934175E-2</v>
      </c>
      <c r="J110" s="1">
        <v>43245</v>
      </c>
      <c r="K110">
        <v>87.32</v>
      </c>
      <c r="L110" s="114">
        <v>-5.7227881423842697E-4</v>
      </c>
      <c r="N110" s="221">
        <v>45813</v>
      </c>
      <c r="O110" s="222">
        <v>-4.3893622514844981E-3</v>
      </c>
      <c r="P110" s="114">
        <v>2.0176988253721693E-2</v>
      </c>
      <c r="Q110" s="114">
        <v>2.4068099497225867E-2</v>
      </c>
      <c r="R110" s="114">
        <v>2.2326620607004379E-2</v>
      </c>
      <c r="Y110" s="114">
        <f t="shared" si="7"/>
        <v>4.6931674678156655E-2</v>
      </c>
      <c r="Z110" s="114">
        <f t="shared" si="4"/>
        <v>5.5982399430547371E-2</v>
      </c>
      <c r="AA110" s="114">
        <f t="shared" si="5"/>
        <v>5.1931719531892184E-2</v>
      </c>
      <c r="AB110" s="114">
        <f t="shared" si="6"/>
        <v>6.2857350146830276E-2</v>
      </c>
    </row>
    <row r="111" spans="1:28" ht="13" x14ac:dyDescent="0.3">
      <c r="A111" s="3">
        <v>45747</v>
      </c>
      <c r="B111" s="13">
        <v>-1.8249688925756964E-2</v>
      </c>
      <c r="J111" s="1">
        <v>43248</v>
      </c>
      <c r="K111">
        <v>87.09</v>
      </c>
      <c r="L111" s="114">
        <v>-2.6339899221253984E-3</v>
      </c>
      <c r="N111" s="221">
        <v>45812</v>
      </c>
      <c r="O111" s="222">
        <v>1.2926577042398437E-3</v>
      </c>
      <c r="P111" s="114">
        <v>2.0176225182336787E-2</v>
      </c>
      <c r="Q111" s="114">
        <v>2.4303964374000987E-2</v>
      </c>
      <c r="R111" s="114">
        <v>2.3001433754075522E-2</v>
      </c>
      <c r="Y111" s="114">
        <f t="shared" si="7"/>
        <v>4.6929899774115366E-2</v>
      </c>
      <c r="Z111" s="114">
        <f t="shared" si="4"/>
        <v>5.6531021133926301E-2</v>
      </c>
      <c r="AA111" s="114">
        <f t="shared" si="5"/>
        <v>5.350133491197967E-2</v>
      </c>
      <c r="AB111" s="114">
        <f t="shared" si="6"/>
        <v>6.2857350146830276E-2</v>
      </c>
    </row>
    <row r="112" spans="1:28" ht="13" x14ac:dyDescent="0.3">
      <c r="A112" s="3">
        <v>45744</v>
      </c>
      <c r="B112" s="13">
        <v>-1.9320724018710544E-2</v>
      </c>
      <c r="J112" s="1">
        <v>43249</v>
      </c>
      <c r="K112">
        <v>85.9</v>
      </c>
      <c r="L112" s="114">
        <v>-1.3664025720518976E-2</v>
      </c>
      <c r="N112" s="221">
        <v>45811</v>
      </c>
      <c r="O112" s="222">
        <v>8.8680229525298984E-3</v>
      </c>
      <c r="P112" s="114">
        <v>2.0202207613052484E-2</v>
      </c>
      <c r="Q112" s="114">
        <v>2.4550018773172384E-2</v>
      </c>
      <c r="R112" s="114">
        <v>2.3721919500243799E-2</v>
      </c>
      <c r="Y112" s="114">
        <f t="shared" si="7"/>
        <v>4.6990334907960077E-2</v>
      </c>
      <c r="Z112" s="114">
        <f t="shared" si="4"/>
        <v>5.7103343666398965E-2</v>
      </c>
      <c r="AA112" s="114">
        <f t="shared" si="5"/>
        <v>5.5177184757567076E-2</v>
      </c>
      <c r="AB112" s="114">
        <f t="shared" si="6"/>
        <v>6.2857350146830276E-2</v>
      </c>
    </row>
    <row r="113" spans="1:28" ht="13" x14ac:dyDescent="0.3">
      <c r="A113" s="3">
        <v>45743</v>
      </c>
      <c r="B113" s="13">
        <v>3.0599755201957731E-3</v>
      </c>
      <c r="J113" s="1">
        <v>43250</v>
      </c>
      <c r="K113">
        <v>86.3</v>
      </c>
      <c r="L113" s="114">
        <v>4.6565774155994345E-3</v>
      </c>
      <c r="N113" s="221">
        <v>45810</v>
      </c>
      <c r="O113" s="222">
        <v>-2.4675655049605668E-2</v>
      </c>
      <c r="P113" s="114">
        <v>2.0201176500156067E-2</v>
      </c>
      <c r="Q113" s="114">
        <v>2.476659490999308E-2</v>
      </c>
      <c r="R113" s="114">
        <v>2.4364496203925248E-2</v>
      </c>
      <c r="Y113" s="114">
        <f t="shared" si="7"/>
        <v>4.6987936539363014E-2</v>
      </c>
      <c r="Z113" s="114">
        <f t="shared" si="4"/>
        <v>5.7607099760643904E-2</v>
      </c>
      <c r="AA113" s="114">
        <f t="shared" si="5"/>
        <v>5.6671818170330131E-2</v>
      </c>
      <c r="AB113" s="114">
        <f t="shared" si="6"/>
        <v>6.2857350146830276E-2</v>
      </c>
    </row>
    <row r="114" spans="1:28" ht="13" x14ac:dyDescent="0.3">
      <c r="A114" s="3">
        <v>45742</v>
      </c>
      <c r="B114" s="13">
        <v>-7.6923076923077439E-3</v>
      </c>
      <c r="J114" s="1">
        <v>43251</v>
      </c>
      <c r="K114">
        <v>85.26</v>
      </c>
      <c r="L114" s="114">
        <v>-1.2050984936268739E-2</v>
      </c>
      <c r="N114" s="221">
        <v>45807</v>
      </c>
      <c r="O114" s="222">
        <v>7.4320861096873175E-3</v>
      </c>
      <c r="P114" s="114">
        <v>2.0187131551602098E-2</v>
      </c>
      <c r="Q114" s="114">
        <v>2.4768361546686768E-2</v>
      </c>
      <c r="R114" s="114">
        <v>2.4344499970979927E-2</v>
      </c>
      <c r="Y114" s="114">
        <f t="shared" si="7"/>
        <v>4.6955267989026481E-2</v>
      </c>
      <c r="Z114" s="114">
        <f t="shared" si="4"/>
        <v>5.7611208957593425E-2</v>
      </c>
      <c r="AA114" s="114">
        <f t="shared" si="5"/>
        <v>5.6625306932499314E-2</v>
      </c>
      <c r="AB114" s="114">
        <f t="shared" si="6"/>
        <v>6.2857350146830276E-2</v>
      </c>
    </row>
    <row r="115" spans="1:28" ht="13" x14ac:dyDescent="0.3">
      <c r="A115" s="3">
        <v>45741</v>
      </c>
      <c r="B115" s="13">
        <v>2.2033722975069926E-2</v>
      </c>
      <c r="J115" s="1">
        <v>43252</v>
      </c>
      <c r="K115">
        <v>85.89</v>
      </c>
      <c r="L115" s="114">
        <v>7.3891625615763006E-3</v>
      </c>
      <c r="N115" s="221">
        <v>45806</v>
      </c>
      <c r="O115" s="222">
        <v>-1.8364779874213758E-2</v>
      </c>
      <c r="P115" s="114">
        <v>2.0195088953031844E-2</v>
      </c>
      <c r="Q115" s="114">
        <v>2.4997099106293275E-2</v>
      </c>
      <c r="R115" s="114">
        <v>2.503912947327859E-2</v>
      </c>
      <c r="Y115" s="114">
        <f t="shared" si="7"/>
        <v>4.6973776904752074E-2</v>
      </c>
      <c r="Z115" s="114">
        <f t="shared" si="4"/>
        <v>5.8143252521238156E-2</v>
      </c>
      <c r="AA115" s="114">
        <f t="shared" si="5"/>
        <v>5.8241015154846004E-2</v>
      </c>
      <c r="AB115" s="114">
        <f t="shared" si="6"/>
        <v>6.2857350146830276E-2</v>
      </c>
    </row>
    <row r="116" spans="1:28" ht="13" x14ac:dyDescent="0.3">
      <c r="A116" s="3">
        <v>45740</v>
      </c>
      <c r="B116" s="13">
        <v>1.2428793371310673E-3</v>
      </c>
      <c r="J116" s="1">
        <v>43255</v>
      </c>
      <c r="K116">
        <v>86.52</v>
      </c>
      <c r="L116" s="114">
        <v>7.3349633251833211E-3</v>
      </c>
      <c r="N116" s="221">
        <v>45805</v>
      </c>
      <c r="O116" s="222">
        <v>3.7317327766179534E-2</v>
      </c>
      <c r="P116" s="114">
        <v>2.0250387407653316E-2</v>
      </c>
      <c r="Q116" s="114">
        <v>2.5114801722406328E-2</v>
      </c>
      <c r="R116" s="114">
        <v>2.5405689107170483E-2</v>
      </c>
      <c r="Y116" s="114">
        <f t="shared" si="7"/>
        <v>4.7102401110201614E-2</v>
      </c>
      <c r="Z116" s="114">
        <f t="shared" si="4"/>
        <v>5.841702880631712E-2</v>
      </c>
      <c r="AA116" s="114">
        <f t="shared" si="5"/>
        <v>5.9093632863278546E-2</v>
      </c>
      <c r="AB116" s="114">
        <f t="shared" si="6"/>
        <v>6.2857350146830276E-2</v>
      </c>
    </row>
    <row r="117" spans="1:28" ht="13" x14ac:dyDescent="0.3">
      <c r="A117" s="3">
        <v>45737</v>
      </c>
      <c r="B117" s="13">
        <v>4.8917568692754803E-3</v>
      </c>
      <c r="J117" s="1">
        <v>43256</v>
      </c>
      <c r="K117">
        <v>86.47</v>
      </c>
      <c r="L117" s="114">
        <v>-5.7790106333792369E-4</v>
      </c>
      <c r="N117" s="221">
        <v>45804</v>
      </c>
      <c r="O117" s="222">
        <v>2.6164311878597965E-3</v>
      </c>
      <c r="P117" s="114">
        <v>2.0276515851161751E-2</v>
      </c>
      <c r="Q117" s="114">
        <v>2.480463048707222E-2</v>
      </c>
      <c r="R117" s="114">
        <v>2.4449123523318076E-2</v>
      </c>
      <c r="Y117" s="114">
        <f t="shared" si="7"/>
        <v>4.7163175869802232E-2</v>
      </c>
      <c r="Z117" s="114">
        <f t="shared" si="4"/>
        <v>5.7695570512929985E-2</v>
      </c>
      <c r="AA117" s="114">
        <f t="shared" si="5"/>
        <v>5.6868661315237844E-2</v>
      </c>
      <c r="AB117" s="114">
        <f t="shared" si="6"/>
        <v>6.2857350146830276E-2</v>
      </c>
    </row>
    <row r="118" spans="1:28" ht="13" x14ac:dyDescent="0.3">
      <c r="A118" s="3">
        <v>45736</v>
      </c>
      <c r="B118" s="13">
        <v>-2.9102667744543273E-2</v>
      </c>
      <c r="J118" s="1">
        <v>43257</v>
      </c>
      <c r="K118">
        <v>87.13</v>
      </c>
      <c r="L118" s="114">
        <v>7.6327049843876093E-3</v>
      </c>
      <c r="N118" s="221">
        <v>45803</v>
      </c>
      <c r="O118" s="222">
        <v>1.40620854338021E-2</v>
      </c>
      <c r="P118" s="114">
        <v>2.0276388166638685E-2</v>
      </c>
      <c r="Q118" s="114">
        <v>2.5053298521993853E-2</v>
      </c>
      <c r="R118" s="114">
        <v>2.5208680076427362E-2</v>
      </c>
      <c r="Y118" s="114">
        <f t="shared" si="7"/>
        <v>4.7162878875601583E-2</v>
      </c>
      <c r="Z118" s="114">
        <f t="shared" si="4"/>
        <v>5.82739723621577E-2</v>
      </c>
      <c r="AA118" s="114">
        <f t="shared" si="5"/>
        <v>5.8635389857770046E-2</v>
      </c>
      <c r="AB118" s="114">
        <f t="shared" si="6"/>
        <v>6.2857350146830276E-2</v>
      </c>
    </row>
    <row r="119" spans="1:28" ht="13" x14ac:dyDescent="0.3">
      <c r="A119" s="3">
        <v>45735</v>
      </c>
      <c r="B119" s="13">
        <v>1.8222312208949871E-3</v>
      </c>
      <c r="J119" s="1">
        <v>43258</v>
      </c>
      <c r="K119">
        <v>86.7</v>
      </c>
      <c r="L119" s="114">
        <v>-4.9351543670376752E-3</v>
      </c>
      <c r="N119" s="221">
        <v>45800</v>
      </c>
      <c r="O119" s="222">
        <v>-3.457991803278692E-2</v>
      </c>
      <c r="P119" s="114">
        <v>2.0257888936448951E-2</v>
      </c>
      <c r="Q119" s="114">
        <v>2.5227374759096532E-2</v>
      </c>
      <c r="R119" s="114">
        <v>2.5756903973676904E-2</v>
      </c>
      <c r="Y119" s="114">
        <f t="shared" si="7"/>
        <v>4.7119849666180262E-2</v>
      </c>
      <c r="Z119" s="114">
        <f t="shared" si="4"/>
        <v>5.8678873689658538E-2</v>
      </c>
      <c r="AA119" s="114">
        <f t="shared" si="5"/>
        <v>5.9910558642772484E-2</v>
      </c>
      <c r="AB119" s="114">
        <f t="shared" si="6"/>
        <v>6.2857350146830276E-2</v>
      </c>
    </row>
    <row r="120" spans="1:28" ht="13" x14ac:dyDescent="0.3">
      <c r="A120" s="3">
        <v>45734</v>
      </c>
      <c r="B120" s="13">
        <v>2.2567287784679087E-2</v>
      </c>
      <c r="J120" s="1">
        <v>43259</v>
      </c>
      <c r="K120">
        <v>85.76</v>
      </c>
      <c r="L120" s="114">
        <v>-1.0841983852364449E-2</v>
      </c>
      <c r="N120" s="221">
        <v>45799</v>
      </c>
      <c r="O120" s="222">
        <v>-1.3393985342431164E-2</v>
      </c>
      <c r="P120" s="114">
        <v>2.0164140678124599E-2</v>
      </c>
      <c r="Q120" s="114">
        <v>2.4999535016187929E-2</v>
      </c>
      <c r="R120" s="114">
        <v>2.5088605920146029E-2</v>
      </c>
      <c r="Y120" s="114">
        <f t="shared" si="7"/>
        <v>4.6901791217317815E-2</v>
      </c>
      <c r="Z120" s="114">
        <f t="shared" si="4"/>
        <v>5.8148918447653124E-2</v>
      </c>
      <c r="AA120" s="114">
        <f t="shared" si="5"/>
        <v>5.8356097370259666E-2</v>
      </c>
      <c r="AB120" s="114">
        <f t="shared" si="6"/>
        <v>6.2857350146830276E-2</v>
      </c>
    </row>
    <row r="121" spans="1:28" ht="13" x14ac:dyDescent="0.3">
      <c r="A121" s="3">
        <v>45733</v>
      </c>
      <c r="B121" s="13">
        <v>6.1451932090406487E-3</v>
      </c>
      <c r="J121" s="1">
        <v>43262</v>
      </c>
      <c r="K121">
        <v>85.26</v>
      </c>
      <c r="L121" s="114">
        <v>-5.8302238805970144E-3</v>
      </c>
      <c r="N121" s="221">
        <v>45798</v>
      </c>
      <c r="O121" s="222">
        <v>5.846466700559147E-3</v>
      </c>
      <c r="P121" s="114">
        <v>2.0156273643526287E-2</v>
      </c>
      <c r="Q121" s="114">
        <v>2.5180399412576632E-2</v>
      </c>
      <c r="R121" s="114">
        <v>2.5654708336219929E-2</v>
      </c>
      <c r="Y121" s="114">
        <f t="shared" si="7"/>
        <v>4.6883492494842145E-2</v>
      </c>
      <c r="Z121" s="114">
        <f t="shared" si="4"/>
        <v>5.8569609033653248E-2</v>
      </c>
      <c r="AA121" s="114">
        <f t="shared" si="5"/>
        <v>5.9672851590047558E-2</v>
      </c>
      <c r="AB121" s="114">
        <f t="shared" si="6"/>
        <v>6.2857350146830276E-2</v>
      </c>
    </row>
    <row r="122" spans="1:28" ht="13" x14ac:dyDescent="0.3">
      <c r="A122" s="3">
        <v>45730</v>
      </c>
      <c r="B122" s="13">
        <v>1.7270608179699116E-2</v>
      </c>
      <c r="J122" s="1">
        <v>43263</v>
      </c>
      <c r="K122">
        <v>85.44</v>
      </c>
      <c r="L122" s="114">
        <v>2.1111893033074433E-3</v>
      </c>
      <c r="N122" s="221">
        <v>45797</v>
      </c>
      <c r="O122" s="222">
        <v>1.0531723606473252E-2</v>
      </c>
      <c r="P122" s="114">
        <v>2.0152698661946963E-2</v>
      </c>
      <c r="Q122" s="114">
        <v>2.5421941563032364E-2</v>
      </c>
      <c r="R122" s="114">
        <v>2.6419552503800407E-2</v>
      </c>
      <c r="Y122" s="114">
        <f t="shared" si="7"/>
        <v>4.6875177087688638E-2</v>
      </c>
      <c r="Z122" s="114">
        <f t="shared" si="4"/>
        <v>5.9131436075613282E-2</v>
      </c>
      <c r="AA122" s="114">
        <f t="shared" si="5"/>
        <v>6.1451879123839745E-2</v>
      </c>
      <c r="AB122" s="114">
        <f t="shared" si="6"/>
        <v>6.2857350146830276E-2</v>
      </c>
    </row>
    <row r="123" spans="1:28" ht="13" x14ac:dyDescent="0.3">
      <c r="A123" s="3">
        <v>45729</v>
      </c>
      <c r="B123" s="13">
        <v>-1.0484378276368174E-2</v>
      </c>
      <c r="J123" s="1">
        <v>43264</v>
      </c>
      <c r="K123">
        <v>84.64</v>
      </c>
      <c r="L123" s="114">
        <v>-9.3632958801497801E-3</v>
      </c>
      <c r="N123" s="221">
        <v>45796</v>
      </c>
      <c r="O123" s="222">
        <v>1.0643821391484853E-2</v>
      </c>
      <c r="P123" s="114">
        <v>2.0142619100957517E-2</v>
      </c>
      <c r="Q123" s="114">
        <v>2.5635535365366776E-2</v>
      </c>
      <c r="R123" s="114">
        <v>2.7119470162102539E-2</v>
      </c>
      <c r="Y123" s="114">
        <f t="shared" si="7"/>
        <v>4.6851732028827184E-2</v>
      </c>
      <c r="Z123" s="114">
        <f t="shared" si="4"/>
        <v>5.9628255259843124E-2</v>
      </c>
      <c r="AA123" s="114">
        <f t="shared" si="5"/>
        <v>6.3079887597050507E-2</v>
      </c>
      <c r="AB123" s="114">
        <f t="shared" si="6"/>
        <v>6.2857350146830276E-2</v>
      </c>
    </row>
    <row r="124" spans="1:28" ht="13" x14ac:dyDescent="0.3">
      <c r="A124" s="3">
        <v>45728</v>
      </c>
      <c r="B124" s="13">
        <v>1.7061207080400952E-2</v>
      </c>
      <c r="J124" s="1">
        <v>43265</v>
      </c>
      <c r="K124">
        <v>86.54</v>
      </c>
      <c r="L124" s="114">
        <v>2.2448015122873415E-2</v>
      </c>
      <c r="N124" s="221">
        <v>45793</v>
      </c>
      <c r="O124" s="222">
        <v>-5.9354838709676609E-3</v>
      </c>
      <c r="P124" s="114">
        <v>2.0154889252656041E-2</v>
      </c>
      <c r="Q124" s="114">
        <v>2.5851002399652639E-2</v>
      </c>
      <c r="R124" s="114">
        <v>2.7842035527364788E-2</v>
      </c>
      <c r="Y124" s="114">
        <f t="shared" si="7"/>
        <v>4.6880272401677955E-2</v>
      </c>
      <c r="Z124" s="114">
        <f t="shared" si="4"/>
        <v>6.0129431581592042E-2</v>
      </c>
      <c r="AA124" s="114">
        <f t="shared" si="5"/>
        <v>6.4760574636650498E-2</v>
      </c>
      <c r="AB124" s="114">
        <f t="shared" si="6"/>
        <v>6.2857350146830276E-2</v>
      </c>
    </row>
    <row r="125" spans="1:28" ht="13" x14ac:dyDescent="0.3">
      <c r="A125" s="3">
        <v>45727</v>
      </c>
      <c r="B125" s="13">
        <v>-2.1085594989561581E-2</v>
      </c>
      <c r="J125" s="1">
        <v>43266</v>
      </c>
      <c r="K125">
        <v>85.57</v>
      </c>
      <c r="L125" s="114">
        <v>-1.1208689623295735E-2</v>
      </c>
      <c r="N125" s="221">
        <v>45792</v>
      </c>
      <c r="O125" s="222">
        <v>-6.2877871825876688E-2</v>
      </c>
      <c r="P125" s="114">
        <v>2.0152747671773285E-2</v>
      </c>
      <c r="Q125" s="114">
        <v>2.6099313606044641E-2</v>
      </c>
      <c r="R125" s="114">
        <v>2.8677686929505491E-2</v>
      </c>
      <c r="Y125" s="114">
        <f t="shared" si="7"/>
        <v>4.6875291084544662E-2</v>
      </c>
      <c r="Z125" s="114">
        <f t="shared" si="4"/>
        <v>6.0707003447659835E-2</v>
      </c>
      <c r="AA125" s="114">
        <f t="shared" si="5"/>
        <v>6.6704299798029776E-2</v>
      </c>
      <c r="AB125" s="114">
        <f t="shared" si="6"/>
        <v>6.2857350146830276E-2</v>
      </c>
    </row>
    <row r="126" spans="1:28" ht="13" x14ac:dyDescent="0.3">
      <c r="A126" s="3">
        <v>45726</v>
      </c>
      <c r="B126" s="13">
        <v>-2.1350495454081075E-2</v>
      </c>
      <c r="J126" s="1">
        <v>43269</v>
      </c>
      <c r="K126">
        <v>84.77</v>
      </c>
      <c r="L126" s="114">
        <v>-9.3490709360756954E-3</v>
      </c>
      <c r="N126" s="221">
        <v>45791</v>
      </c>
      <c r="O126" s="222">
        <v>-1.4067715784453894E-2</v>
      </c>
      <c r="P126" s="114">
        <v>1.98547991842834E-2</v>
      </c>
      <c r="Q126" s="114">
        <v>2.4786241081431955E-2</v>
      </c>
      <c r="R126" s="114">
        <v>2.495084788492501E-2</v>
      </c>
      <c r="Y126" s="114">
        <f t="shared" si="7"/>
        <v>4.6182262902643191E-2</v>
      </c>
      <c r="Z126" s="114">
        <f t="shared" si="4"/>
        <v>5.7652796755410733E-2</v>
      </c>
      <c r="AA126" s="114">
        <f t="shared" si="5"/>
        <v>5.8035672180335576E-2</v>
      </c>
      <c r="AB126" s="114">
        <f t="shared" si="6"/>
        <v>6.21431345353676E-2</v>
      </c>
    </row>
    <row r="127" spans="1:28" ht="13" x14ac:dyDescent="0.3">
      <c r="A127" s="3">
        <v>45723</v>
      </c>
      <c r="B127" s="13">
        <v>6.4774830351633592E-3</v>
      </c>
      <c r="J127" s="1">
        <v>43270</v>
      </c>
      <c r="K127">
        <v>84.21</v>
      </c>
      <c r="L127" s="114">
        <v>-6.6061106523534543E-3</v>
      </c>
      <c r="N127" s="221">
        <v>45790</v>
      </c>
      <c r="O127" s="222">
        <v>1.4513788098693621E-2</v>
      </c>
      <c r="P127" s="114">
        <v>1.9840962946242647E-2</v>
      </c>
      <c r="Q127" s="114">
        <v>2.4956719816542895E-2</v>
      </c>
      <c r="R127" s="114">
        <v>2.5488227827822119E-2</v>
      </c>
      <c r="Y127" s="114">
        <f t="shared" si="7"/>
        <v>4.6150079812960397E-2</v>
      </c>
      <c r="Z127" s="114">
        <f t="shared" si="4"/>
        <v>5.8049330293278772E-2</v>
      </c>
      <c r="AA127" s="114">
        <f t="shared" si="5"/>
        <v>5.9285617927514252E-2</v>
      </c>
      <c r="AB127" s="114">
        <f t="shared" si="6"/>
        <v>6.21431345353676E-2</v>
      </c>
    </row>
    <row r="128" spans="1:28" ht="13" x14ac:dyDescent="0.3">
      <c r="A128" s="3">
        <v>45722</v>
      </c>
      <c r="B128" s="13">
        <v>5.8951287620229997E-3</v>
      </c>
      <c r="J128" s="1">
        <v>43271</v>
      </c>
      <c r="K128">
        <v>83.63</v>
      </c>
      <c r="L128" s="114">
        <v>-6.8875430471440251E-3</v>
      </c>
      <c r="N128" s="221">
        <v>45789</v>
      </c>
      <c r="O128" s="222">
        <v>2.8358208955223892E-2</v>
      </c>
      <c r="P128" s="114">
        <v>1.9829533051045581E-2</v>
      </c>
      <c r="Q128" s="114">
        <v>2.5124369882155179E-2</v>
      </c>
      <c r="R128" s="114">
        <v>2.6032115086793414E-2</v>
      </c>
      <c r="Y128" s="114">
        <f t="shared" si="7"/>
        <v>4.6123493876732022E-2</v>
      </c>
      <c r="Z128" s="114">
        <f t="shared" si="4"/>
        <v>5.8439284345892947E-2</v>
      </c>
      <c r="AA128" s="114">
        <f t="shared" si="5"/>
        <v>6.0550699691881482E-2</v>
      </c>
      <c r="AB128" s="114">
        <f t="shared" si="6"/>
        <v>6.21431345353676E-2</v>
      </c>
    </row>
    <row r="129" spans="1:28" ht="13" x14ac:dyDescent="0.3">
      <c r="A129" s="3">
        <v>45721</v>
      </c>
      <c r="B129" s="13">
        <v>3.6667738822772654E-2</v>
      </c>
      <c r="J129" s="1">
        <v>43272</v>
      </c>
      <c r="K129">
        <v>81.099999999999994</v>
      </c>
      <c r="L129" s="114">
        <v>-3.0252301805572177E-2</v>
      </c>
      <c r="N129" s="221">
        <v>45786</v>
      </c>
      <c r="O129" s="222">
        <v>2.2900763358778772E-2</v>
      </c>
      <c r="P129" s="114">
        <v>1.9759143151151473E-2</v>
      </c>
      <c r="Q129" s="114">
        <v>2.5053529836448745E-2</v>
      </c>
      <c r="R129" s="114">
        <v>2.5876542707816343E-2</v>
      </c>
      <c r="Y129" s="114">
        <f t="shared" si="7"/>
        <v>4.5959766969578326E-2</v>
      </c>
      <c r="Z129" s="114">
        <f t="shared" si="4"/>
        <v>5.8274510399579781E-2</v>
      </c>
      <c r="AA129" s="114">
        <f t="shared" si="5"/>
        <v>6.0188838338380818E-2</v>
      </c>
      <c r="AB129" s="114">
        <f t="shared" si="6"/>
        <v>6.21431345353676E-2</v>
      </c>
    </row>
    <row r="130" spans="1:28" ht="13" x14ac:dyDescent="0.3">
      <c r="A130" s="3">
        <v>45720</v>
      </c>
      <c r="B130" s="13">
        <v>-2.9448491155046774E-2</v>
      </c>
      <c r="J130" s="1">
        <v>43273</v>
      </c>
      <c r="K130">
        <v>80.430000000000007</v>
      </c>
      <c r="L130" s="114">
        <v>-8.2614056720097112E-3</v>
      </c>
      <c r="N130" s="221">
        <v>45785</v>
      </c>
      <c r="O130" s="222">
        <v>2.9604401362326314E-2</v>
      </c>
      <c r="P130" s="114">
        <v>1.9713493368769489E-2</v>
      </c>
      <c r="Q130" s="114">
        <v>2.5095100696904127E-2</v>
      </c>
      <c r="R130" s="114">
        <v>2.6054949392073475E-2</v>
      </c>
      <c r="Y130" s="114">
        <f t="shared" si="7"/>
        <v>4.5853585575757833E-2</v>
      </c>
      <c r="Z130" s="114">
        <f t="shared" ref="Z130:Z193" si="8">Q130*2.326</f>
        <v>5.8371204220999E-2</v>
      </c>
      <c r="AA130" s="114">
        <f t="shared" ref="AA130:AA193" si="9">R130*2.326</f>
        <v>6.0603812285962906E-2</v>
      </c>
      <c r="AB130" s="114">
        <f t="shared" ref="AB130:AB193" si="10">ABS(PERCENTILE(O130:O429,0.01))</f>
        <v>6.21431345353676E-2</v>
      </c>
    </row>
    <row r="131" spans="1:28" ht="13" x14ac:dyDescent="0.3">
      <c r="A131" s="3">
        <v>45719</v>
      </c>
      <c r="B131" s="13">
        <v>1.5212338897105444E-2</v>
      </c>
      <c r="J131" s="1">
        <v>43276</v>
      </c>
      <c r="K131">
        <v>79.11</v>
      </c>
      <c r="L131" s="114">
        <v>-1.6411786646773681E-2</v>
      </c>
      <c r="N131" s="221">
        <v>45784</v>
      </c>
      <c r="O131" s="222">
        <v>1.8138170178714316E-2</v>
      </c>
      <c r="P131" s="114">
        <v>1.9707427630224518E-2</v>
      </c>
      <c r="Q131" s="114">
        <v>2.4995090687820676E-2</v>
      </c>
      <c r="R131" s="114">
        <v>2.5811822157231566E-2</v>
      </c>
      <c r="Y131" s="114">
        <f t="shared" ref="Y131:Y194" si="11">P131*2.326</f>
        <v>4.5839476667902231E-2</v>
      </c>
      <c r="Z131" s="114">
        <f t="shared" si="8"/>
        <v>5.8138580939870899E-2</v>
      </c>
      <c r="AA131" s="114">
        <f t="shared" si="9"/>
        <v>6.0038298337720626E-2</v>
      </c>
      <c r="AB131" s="114">
        <f t="shared" si="10"/>
        <v>6.21431345353676E-2</v>
      </c>
    </row>
    <row r="132" spans="1:28" ht="13" x14ac:dyDescent="0.3">
      <c r="A132" s="3">
        <v>45716</v>
      </c>
      <c r="B132" s="13">
        <v>-4.1031036296687506E-3</v>
      </c>
      <c r="J132" s="1">
        <v>43277</v>
      </c>
      <c r="K132">
        <v>78.56</v>
      </c>
      <c r="L132" s="114">
        <v>-6.9523448363038448E-3</v>
      </c>
      <c r="N132" s="221">
        <v>45783</v>
      </c>
      <c r="O132" s="222">
        <v>-1.1078871010287381E-2</v>
      </c>
      <c r="P132" s="114">
        <v>1.967838343495246E-2</v>
      </c>
      <c r="Q132" s="114">
        <v>2.511515641891859E-2</v>
      </c>
      <c r="R132" s="114">
        <v>2.6225506705407867E-2</v>
      </c>
      <c r="Y132" s="114">
        <f t="shared" si="11"/>
        <v>4.5771919869699425E-2</v>
      </c>
      <c r="Z132" s="114">
        <f t="shared" si="8"/>
        <v>5.841785383040464E-2</v>
      </c>
      <c r="AA132" s="114">
        <f t="shared" si="9"/>
        <v>6.1000528596778701E-2</v>
      </c>
      <c r="AB132" s="114">
        <f t="shared" si="10"/>
        <v>6.21431345353676E-2</v>
      </c>
    </row>
    <row r="133" spans="1:28" ht="13" x14ac:dyDescent="0.3">
      <c r="A133" s="3">
        <v>45715</v>
      </c>
      <c r="B133" s="13">
        <v>-3.5643149177061453E-3</v>
      </c>
      <c r="J133" s="1">
        <v>43278</v>
      </c>
      <c r="K133">
        <v>78.5</v>
      </c>
      <c r="L133" s="114">
        <v>-7.6374745417518168E-4</v>
      </c>
      <c r="N133" s="221">
        <v>45782</v>
      </c>
      <c r="O133" s="222">
        <v>8.5129023676507893E-3</v>
      </c>
      <c r="P133" s="114">
        <v>1.9720313694697515E-2</v>
      </c>
      <c r="Q133" s="114">
        <v>2.5320950001848017E-2</v>
      </c>
      <c r="R133" s="114">
        <v>2.6904336419445441E-2</v>
      </c>
      <c r="Y133" s="114">
        <f t="shared" si="11"/>
        <v>4.5869449653866419E-2</v>
      </c>
      <c r="Z133" s="114">
        <f t="shared" si="8"/>
        <v>5.8896529704298491E-2</v>
      </c>
      <c r="AA133" s="114">
        <f t="shared" si="9"/>
        <v>6.2579486511630103E-2</v>
      </c>
      <c r="AB133" s="114">
        <f t="shared" si="10"/>
        <v>6.21431345353676E-2</v>
      </c>
    </row>
    <row r="134" spans="1:28" ht="13" x14ac:dyDescent="0.3">
      <c r="A134" s="3">
        <v>45714</v>
      </c>
      <c r="B134" s="13">
        <v>3.3365832520853629E-2</v>
      </c>
      <c r="J134" s="1">
        <v>43279</v>
      </c>
      <c r="K134">
        <v>77.569999999999993</v>
      </c>
      <c r="L134" s="114">
        <v>-1.184713375796187E-2</v>
      </c>
      <c r="N134" s="221">
        <v>45779</v>
      </c>
      <c r="O134" s="222">
        <v>8.3154506437768845E-3</v>
      </c>
      <c r="P134" s="114">
        <v>1.9712705010393961E-2</v>
      </c>
      <c r="Q134" s="114">
        <v>2.5548720385949727E-2</v>
      </c>
      <c r="R134" s="114">
        <v>2.7666231578375725E-2</v>
      </c>
      <c r="Y134" s="114">
        <f t="shared" si="11"/>
        <v>4.5851751854176351E-2</v>
      </c>
      <c r="Z134" s="114">
        <f t="shared" si="8"/>
        <v>5.9426323617719067E-2</v>
      </c>
      <c r="AA134" s="114">
        <f t="shared" si="9"/>
        <v>6.4351654651301937E-2</v>
      </c>
      <c r="AB134" s="114">
        <f t="shared" si="10"/>
        <v>6.21431345353676E-2</v>
      </c>
    </row>
    <row r="135" spans="1:28" ht="13" x14ac:dyDescent="0.3">
      <c r="A135" s="3">
        <v>45713</v>
      </c>
      <c r="B135" s="13">
        <v>1.8199867637326179E-2</v>
      </c>
      <c r="J135" s="1">
        <v>43280</v>
      </c>
      <c r="K135">
        <v>77.819999999999993</v>
      </c>
      <c r="L135" s="114">
        <v>3.2228954492716259E-3</v>
      </c>
      <c r="N135" s="221">
        <v>45778</v>
      </c>
      <c r="O135" s="222">
        <v>0</v>
      </c>
      <c r="P135" s="114">
        <v>1.9705434029217157E-2</v>
      </c>
      <c r="Q135" s="114">
        <v>2.5780379266527997E-2</v>
      </c>
      <c r="R135" s="114">
        <v>2.8458098469301057E-2</v>
      </c>
      <c r="Y135" s="114">
        <f t="shared" si="11"/>
        <v>4.5834839551959113E-2</v>
      </c>
      <c r="Z135" s="114">
        <f t="shared" si="8"/>
        <v>5.9965162173944125E-2</v>
      </c>
      <c r="AA135" s="114">
        <f t="shared" si="9"/>
        <v>6.6193537039594255E-2</v>
      </c>
      <c r="AB135" s="114">
        <f t="shared" si="10"/>
        <v>6.21431345353676E-2</v>
      </c>
    </row>
    <row r="136" spans="1:28" ht="13" x14ac:dyDescent="0.3">
      <c r="A136" s="3">
        <v>45712</v>
      </c>
      <c r="B136" s="13">
        <v>2.76518084282716E-3</v>
      </c>
      <c r="J136" s="1">
        <v>43283</v>
      </c>
      <c r="K136">
        <v>78.040000000000006</v>
      </c>
      <c r="L136" s="114">
        <v>2.8270367514779374E-3</v>
      </c>
      <c r="N136" s="221">
        <v>45777</v>
      </c>
      <c r="O136" s="222">
        <v>-3.1185031185031076E-2</v>
      </c>
      <c r="P136" s="114">
        <v>1.9710356505214979E-2</v>
      </c>
      <c r="Q136" s="114">
        <v>2.6041838826723084E-2</v>
      </c>
      <c r="R136" s="114">
        <v>2.9352287386442754E-2</v>
      </c>
      <c r="Y136" s="114">
        <f t="shared" si="11"/>
        <v>4.5846289231130044E-2</v>
      </c>
      <c r="Z136" s="114">
        <f t="shared" si="8"/>
        <v>6.0573317110957897E-2</v>
      </c>
      <c r="AA136" s="114">
        <f t="shared" si="9"/>
        <v>6.8273420460865847E-2</v>
      </c>
      <c r="AB136" s="114">
        <f t="shared" si="10"/>
        <v>6.21431345353676E-2</v>
      </c>
    </row>
    <row r="137" spans="1:28" ht="13" x14ac:dyDescent="0.3">
      <c r="A137" s="3">
        <v>45709</v>
      </c>
      <c r="B137" s="13">
        <v>7.0171530407663859E-3</v>
      </c>
      <c r="J137" s="1">
        <v>43284</v>
      </c>
      <c r="K137">
        <v>77.459999999999994</v>
      </c>
      <c r="L137" s="114">
        <v>-7.4320861096874996E-3</v>
      </c>
      <c r="N137" s="221">
        <v>45776</v>
      </c>
      <c r="O137" s="222">
        <v>6.0130718954247552E-3</v>
      </c>
      <c r="P137" s="114">
        <v>1.9639946588169404E-2</v>
      </c>
      <c r="Q137" s="114">
        <v>2.5925866383887018E-2</v>
      </c>
      <c r="R137" s="114">
        <v>2.9231402606519602E-2</v>
      </c>
      <c r="Y137" s="114">
        <f t="shared" si="11"/>
        <v>4.5682515764082034E-2</v>
      </c>
      <c r="Z137" s="114">
        <f t="shared" si="8"/>
        <v>6.0303565208921203E-2</v>
      </c>
      <c r="AA137" s="114">
        <f t="shared" si="9"/>
        <v>6.7992242462764599E-2</v>
      </c>
      <c r="AB137" s="114">
        <f t="shared" si="10"/>
        <v>6.21431345353676E-2</v>
      </c>
    </row>
    <row r="138" spans="1:28" ht="13" x14ac:dyDescent="0.3">
      <c r="A138" s="3">
        <v>45708</v>
      </c>
      <c r="B138" s="13">
        <v>-4.8769674129905214E-3</v>
      </c>
      <c r="J138" s="1">
        <v>43285</v>
      </c>
      <c r="K138">
        <v>78.680000000000007</v>
      </c>
      <c r="L138" s="114">
        <v>1.5750064549445046E-2</v>
      </c>
      <c r="N138" s="221">
        <v>45775</v>
      </c>
      <c r="O138" s="222">
        <v>1.3089005235601349E-3</v>
      </c>
      <c r="P138" s="114">
        <v>1.9638415136149015E-2</v>
      </c>
      <c r="Q138" s="114">
        <v>2.6174673900659456E-2</v>
      </c>
      <c r="R138" s="114">
        <v>3.0111591677447539E-2</v>
      </c>
      <c r="Y138" s="114">
        <f t="shared" si="11"/>
        <v>4.5678953606682608E-2</v>
      </c>
      <c r="Z138" s="114">
        <f t="shared" si="8"/>
        <v>6.0882291492933893E-2</v>
      </c>
      <c r="AA138" s="114">
        <f t="shared" si="9"/>
        <v>7.0039562241742973E-2</v>
      </c>
      <c r="AB138" s="114">
        <f t="shared" si="10"/>
        <v>6.21431345353676E-2</v>
      </c>
    </row>
    <row r="139" spans="1:28" ht="13" x14ac:dyDescent="0.3">
      <c r="A139" s="3">
        <v>45707</v>
      </c>
      <c r="B139" s="13">
        <v>-9.22468701954751E-3</v>
      </c>
      <c r="J139" s="1">
        <v>43286</v>
      </c>
      <c r="K139">
        <v>80.83</v>
      </c>
      <c r="L139" s="114">
        <v>2.7325876970004975E-2</v>
      </c>
      <c r="N139" s="221">
        <v>45772</v>
      </c>
      <c r="O139" s="222">
        <v>1.8666666666666741E-2</v>
      </c>
      <c r="P139" s="114">
        <v>1.9639274191131185E-2</v>
      </c>
      <c r="Q139" s="114">
        <v>2.6439414261067596E-2</v>
      </c>
      <c r="R139" s="114">
        <v>3.1055974858009511E-2</v>
      </c>
      <c r="Y139" s="114">
        <f t="shared" si="11"/>
        <v>4.5680951768571142E-2</v>
      </c>
      <c r="Z139" s="114">
        <f t="shared" si="8"/>
        <v>6.1498077571243231E-2</v>
      </c>
      <c r="AA139" s="114">
        <f t="shared" si="9"/>
        <v>7.2236197519730122E-2</v>
      </c>
      <c r="AB139" s="114">
        <f t="shared" si="10"/>
        <v>6.21431345353676E-2</v>
      </c>
    </row>
    <row r="140" spans="1:28" ht="13" x14ac:dyDescent="0.3">
      <c r="A140" s="3">
        <v>45706</v>
      </c>
      <c r="B140" s="13">
        <v>1.8796151264264854E-2</v>
      </c>
      <c r="J140" s="1">
        <v>43287</v>
      </c>
      <c r="K140">
        <v>80.319999999999993</v>
      </c>
      <c r="L140" s="114">
        <v>-6.3095385376717196E-3</v>
      </c>
      <c r="N140" s="221">
        <v>45771</v>
      </c>
      <c r="O140" s="222">
        <v>1.5434606011372875E-2</v>
      </c>
      <c r="P140" s="114">
        <v>1.9606192522851382E-2</v>
      </c>
      <c r="Q140" s="114">
        <v>2.6573979389598389E-2</v>
      </c>
      <c r="R140" s="114">
        <v>3.1682717409515025E-2</v>
      </c>
      <c r="Y140" s="114">
        <f t="shared" si="11"/>
        <v>4.5604003808152313E-2</v>
      </c>
      <c r="Z140" s="114">
        <f t="shared" si="8"/>
        <v>6.1811076060205854E-2</v>
      </c>
      <c r="AA140" s="114">
        <f t="shared" si="9"/>
        <v>7.3694000694531955E-2</v>
      </c>
      <c r="AB140" s="114">
        <f t="shared" si="10"/>
        <v>6.21431345353676E-2</v>
      </c>
    </row>
    <row r="141" spans="1:28" ht="13" x14ac:dyDescent="0.3">
      <c r="A141" s="3">
        <v>45705</v>
      </c>
      <c r="B141" s="13">
        <v>1.6259238203524807E-2</v>
      </c>
      <c r="J141" s="1">
        <v>43290</v>
      </c>
      <c r="K141">
        <v>80.19</v>
      </c>
      <c r="L141" s="114">
        <v>-1.6185258964142861E-3</v>
      </c>
      <c r="N141" s="221">
        <v>45770</v>
      </c>
      <c r="O141" s="222">
        <v>2.4410540915395358E-2</v>
      </c>
      <c r="P141" s="114">
        <v>1.9586402579335707E-2</v>
      </c>
      <c r="Q141" s="114">
        <v>2.6752712142004285E-2</v>
      </c>
      <c r="R141" s="114">
        <v>3.2444731377291057E-2</v>
      </c>
      <c r="Y141" s="114">
        <f t="shared" si="11"/>
        <v>4.5557972399534859E-2</v>
      </c>
      <c r="Z141" s="114">
        <f t="shared" si="8"/>
        <v>6.2226808442301967E-2</v>
      </c>
      <c r="AA141" s="114">
        <f t="shared" si="9"/>
        <v>7.5466445183579006E-2</v>
      </c>
      <c r="AB141" s="114">
        <f t="shared" si="10"/>
        <v>6.21431345353676E-2</v>
      </c>
    </row>
    <row r="142" spans="1:28" ht="13" x14ac:dyDescent="0.3">
      <c r="A142" s="3">
        <v>45702</v>
      </c>
      <c r="B142" s="13">
        <v>4.3393856343496929E-3</v>
      </c>
      <c r="J142" s="1">
        <v>43291</v>
      </c>
      <c r="K142">
        <v>80.17</v>
      </c>
      <c r="L142" s="114">
        <v>-2.4940765681501459E-4</v>
      </c>
      <c r="N142" s="221">
        <v>45769</v>
      </c>
      <c r="O142" s="222">
        <v>2.2695035460992826E-2</v>
      </c>
      <c r="P142" s="114">
        <v>1.9541612022372559E-2</v>
      </c>
      <c r="Q142" s="114">
        <v>2.6798055495981857E-2</v>
      </c>
      <c r="R142" s="114">
        <v>3.2890988928252755E-2</v>
      </c>
      <c r="Y142" s="114">
        <f t="shared" si="11"/>
        <v>4.5453789564038574E-2</v>
      </c>
      <c r="Z142" s="114">
        <f t="shared" si="8"/>
        <v>6.2332277083653805E-2</v>
      </c>
      <c r="AA142" s="114">
        <f t="shared" si="9"/>
        <v>7.6504440247115918E-2</v>
      </c>
      <c r="AB142" s="114">
        <f t="shared" si="10"/>
        <v>6.21431345353676E-2</v>
      </c>
    </row>
    <row r="143" spans="1:28" ht="13" x14ac:dyDescent="0.3">
      <c r="A143" s="3">
        <v>45701</v>
      </c>
      <c r="B143" s="13">
        <v>-9.3891402714932331E-3</v>
      </c>
      <c r="J143" s="1">
        <v>43292</v>
      </c>
      <c r="K143">
        <v>79.08</v>
      </c>
      <c r="L143" s="114">
        <v>-1.3596108269926448E-2</v>
      </c>
      <c r="N143" s="221">
        <v>45768</v>
      </c>
      <c r="O143" s="222">
        <v>0</v>
      </c>
      <c r="P143" s="114">
        <v>1.9495502888379083E-2</v>
      </c>
      <c r="Q143" s="114">
        <v>2.6874870444422452E-2</v>
      </c>
      <c r="R143" s="114">
        <v>3.3436400002201862E-2</v>
      </c>
      <c r="Y143" s="114">
        <f t="shared" si="11"/>
        <v>4.5346539718369751E-2</v>
      </c>
      <c r="Z143" s="114">
        <f t="shared" si="8"/>
        <v>6.2510948653726625E-2</v>
      </c>
      <c r="AA143" s="114">
        <f t="shared" si="9"/>
        <v>7.7773066405121535E-2</v>
      </c>
      <c r="AB143" s="114">
        <f t="shared" si="10"/>
        <v>6.21431345353676E-2</v>
      </c>
    </row>
    <row r="144" spans="1:28" ht="13" x14ac:dyDescent="0.3">
      <c r="A144" s="3">
        <v>45700</v>
      </c>
      <c r="B144" s="13">
        <v>-4.5228403437353685E-4</v>
      </c>
      <c r="J144" s="1">
        <v>43293</v>
      </c>
      <c r="K144">
        <v>79.48</v>
      </c>
      <c r="L144" s="114">
        <v>5.0581689428427631E-3</v>
      </c>
      <c r="N144" s="221">
        <v>45765</v>
      </c>
      <c r="O144" s="222">
        <v>0</v>
      </c>
      <c r="P144" s="114">
        <v>1.9503361703462889E-2</v>
      </c>
      <c r="Q144" s="114">
        <v>2.7147461295576897E-2</v>
      </c>
      <c r="R144" s="114">
        <v>3.4487013358238498E-2</v>
      </c>
      <c r="Y144" s="114">
        <f t="shared" si="11"/>
        <v>4.5364819322254682E-2</v>
      </c>
      <c r="Z144" s="114">
        <f t="shared" si="8"/>
        <v>6.3144994973511864E-2</v>
      </c>
      <c r="AA144" s="114">
        <f t="shared" si="9"/>
        <v>8.0216793071262754E-2</v>
      </c>
      <c r="AB144" s="114">
        <f t="shared" si="10"/>
        <v>6.21431345353676E-2</v>
      </c>
    </row>
    <row r="145" spans="1:28" ht="13" x14ac:dyDescent="0.3">
      <c r="A145" s="3">
        <v>45699</v>
      </c>
      <c r="B145" s="13">
        <v>1.8541978578832153E-2</v>
      </c>
      <c r="J145" s="1">
        <v>43294</v>
      </c>
      <c r="K145">
        <v>80.2</v>
      </c>
      <c r="L145" s="114">
        <v>9.0588827377956569E-3</v>
      </c>
      <c r="N145" s="221">
        <v>45764</v>
      </c>
      <c r="O145" s="222">
        <v>1.6142980686076745E-2</v>
      </c>
      <c r="P145" s="114">
        <v>1.9523685146990932E-2</v>
      </c>
      <c r="Q145" s="114">
        <v>2.7422957755828235E-2</v>
      </c>
      <c r="R145" s="114">
        <v>3.5570638296421653E-2</v>
      </c>
      <c r="Y145" s="114">
        <f t="shared" si="11"/>
        <v>4.541209165190091E-2</v>
      </c>
      <c r="Z145" s="114">
        <f t="shared" si="8"/>
        <v>6.3785799740056479E-2</v>
      </c>
      <c r="AA145" s="114">
        <f t="shared" si="9"/>
        <v>8.2737304677476767E-2</v>
      </c>
      <c r="AB145" s="114">
        <f t="shared" si="10"/>
        <v>6.21431345353676E-2</v>
      </c>
    </row>
    <row r="146" spans="1:28" ht="13" x14ac:dyDescent="0.3">
      <c r="A146" s="3">
        <v>45698</v>
      </c>
      <c r="B146" s="13">
        <v>-2.0687277324446247E-3</v>
      </c>
      <c r="J146" s="1">
        <v>43297</v>
      </c>
      <c r="K146">
        <v>79.400000000000006</v>
      </c>
      <c r="L146" s="114">
        <v>-9.9750623441396159E-3</v>
      </c>
      <c r="N146" s="221">
        <v>45763</v>
      </c>
      <c r="O146" s="222">
        <v>-1.4208581983518046E-2</v>
      </c>
      <c r="P146" s="114">
        <v>1.9506609133646494E-2</v>
      </c>
      <c r="Q146" s="114">
        <v>2.7604921068106296E-2</v>
      </c>
      <c r="R146" s="114">
        <v>3.6460916981818844E-2</v>
      </c>
      <c r="Y146" s="114">
        <f t="shared" si="11"/>
        <v>4.5372372844861744E-2</v>
      </c>
      <c r="Z146" s="114">
        <f t="shared" si="8"/>
        <v>6.4209046404415243E-2</v>
      </c>
      <c r="AA146" s="114">
        <f t="shared" si="9"/>
        <v>8.4808092899710641E-2</v>
      </c>
      <c r="AB146" s="114">
        <f t="shared" si="10"/>
        <v>6.21431345353676E-2</v>
      </c>
    </row>
    <row r="147" spans="1:28" ht="13" x14ac:dyDescent="0.3">
      <c r="A147" s="3">
        <v>45695</v>
      </c>
      <c r="B147" s="13">
        <v>3.4490687514372427E-4</v>
      </c>
      <c r="J147" s="1">
        <v>43298</v>
      </c>
      <c r="K147">
        <v>80.39</v>
      </c>
      <c r="L147" s="114">
        <v>1.2468513853904217E-2</v>
      </c>
      <c r="N147" s="221">
        <v>45762</v>
      </c>
      <c r="O147" s="222">
        <v>3.4217279726261032E-3</v>
      </c>
      <c r="P147" s="114">
        <v>1.9535999374029136E-2</v>
      </c>
      <c r="Q147" s="114">
        <v>2.7811328771445355E-2</v>
      </c>
      <c r="R147" s="114">
        <v>3.7434843239870723E-2</v>
      </c>
      <c r="Y147" s="114">
        <f t="shared" si="11"/>
        <v>4.5440734543991772E-2</v>
      </c>
      <c r="Z147" s="114">
        <f t="shared" si="8"/>
        <v>6.4689150722381905E-2</v>
      </c>
      <c r="AA147" s="114">
        <f t="shared" si="9"/>
        <v>8.7073445375939307E-2</v>
      </c>
      <c r="AB147" s="114">
        <f t="shared" si="10"/>
        <v>6.21431345353676E-2</v>
      </c>
    </row>
    <row r="148" spans="1:28" ht="13" x14ac:dyDescent="0.3">
      <c r="A148" s="3">
        <v>45694</v>
      </c>
      <c r="B148" s="13">
        <v>2.9836609045702189E-2</v>
      </c>
      <c r="J148" s="1">
        <v>43299</v>
      </c>
      <c r="K148">
        <v>81.02</v>
      </c>
      <c r="L148" s="114">
        <v>7.8367956213458816E-3</v>
      </c>
      <c r="N148" s="221">
        <v>45761</v>
      </c>
      <c r="O148" s="222">
        <v>4.5617173524150303E-2</v>
      </c>
      <c r="P148" s="114">
        <v>1.9541569058040338E-2</v>
      </c>
      <c r="Q148" s="114">
        <v>2.8089207045533613E-2</v>
      </c>
      <c r="R148" s="114">
        <v>3.8601413750331701E-2</v>
      </c>
      <c r="Y148" s="114">
        <f t="shared" si="11"/>
        <v>4.5453689629001828E-2</v>
      </c>
      <c r="Z148" s="114">
        <f t="shared" si="8"/>
        <v>6.5335495587911185E-2</v>
      </c>
      <c r="AA148" s="114">
        <f t="shared" si="9"/>
        <v>8.9786888383271535E-2</v>
      </c>
      <c r="AB148" s="114">
        <f t="shared" si="10"/>
        <v>6.21431345353676E-2</v>
      </c>
    </row>
    <row r="149" spans="1:28" ht="13" x14ac:dyDescent="0.3">
      <c r="A149" s="3">
        <v>45693</v>
      </c>
      <c r="B149" s="13">
        <v>-6.8203198494825763E-3</v>
      </c>
      <c r="J149" s="1">
        <v>43300</v>
      </c>
      <c r="K149">
        <v>80.87</v>
      </c>
      <c r="L149" s="114">
        <v>-1.8513947173536347E-3</v>
      </c>
      <c r="N149" s="221">
        <v>45758</v>
      </c>
      <c r="O149" s="222">
        <v>2.2560975609756159E-2</v>
      </c>
      <c r="P149" s="114">
        <v>1.9359143169078066E-2</v>
      </c>
      <c r="Q149" s="114">
        <v>2.761534498577212E-2</v>
      </c>
      <c r="R149" s="114">
        <v>3.8109773584385602E-2</v>
      </c>
      <c r="Y149" s="114">
        <f t="shared" si="11"/>
        <v>4.5029367011275585E-2</v>
      </c>
      <c r="Z149" s="114">
        <f t="shared" si="8"/>
        <v>6.4233292436905953E-2</v>
      </c>
      <c r="AA149" s="114">
        <f t="shared" si="9"/>
        <v>8.8643333357280918E-2</v>
      </c>
      <c r="AB149" s="114">
        <f t="shared" si="10"/>
        <v>6.21431345353676E-2</v>
      </c>
    </row>
    <row r="150" spans="1:28" ht="13" x14ac:dyDescent="0.3">
      <c r="A150" s="3">
        <v>45692</v>
      </c>
      <c r="B150" s="13">
        <v>1.9297614766870381E-2</v>
      </c>
      <c r="J150" s="1">
        <v>43301</v>
      </c>
      <c r="K150">
        <v>79.069999999999993</v>
      </c>
      <c r="L150" s="114">
        <v>-2.2257944849759011E-2</v>
      </c>
      <c r="N150" s="221">
        <v>45757</v>
      </c>
      <c r="O150" s="222">
        <v>-6.2857142857142945E-2</v>
      </c>
      <c r="P150" s="114">
        <v>1.9319327572385227E-2</v>
      </c>
      <c r="Q150" s="114">
        <v>2.7708582035749323E-2</v>
      </c>
      <c r="R150" s="114">
        <v>3.8891761765910859E-2</v>
      </c>
      <c r="Y150" s="114">
        <f t="shared" si="11"/>
        <v>4.4936755933368037E-2</v>
      </c>
      <c r="Z150" s="114">
        <f t="shared" si="8"/>
        <v>6.4450161815152923E-2</v>
      </c>
      <c r="AA150" s="114">
        <f t="shared" si="9"/>
        <v>9.0462237867508663E-2</v>
      </c>
      <c r="AB150" s="114">
        <f t="shared" si="10"/>
        <v>6.21431345353676E-2</v>
      </c>
    </row>
    <row r="151" spans="1:28" ht="13" x14ac:dyDescent="0.3">
      <c r="A151" s="3">
        <v>45691</v>
      </c>
      <c r="B151" s="13">
        <v>-5.1275936083948559E-3</v>
      </c>
      <c r="J151" s="1">
        <v>43304</v>
      </c>
      <c r="K151">
        <v>80.08</v>
      </c>
      <c r="L151" s="114">
        <v>1.2773491842671117E-2</v>
      </c>
      <c r="N151" s="221">
        <v>45756</v>
      </c>
      <c r="O151" s="222">
        <v>0.10236220472440945</v>
      </c>
      <c r="P151" s="114">
        <v>1.9014391249979321E-2</v>
      </c>
      <c r="Q151" s="114">
        <v>2.650978825375944E-2</v>
      </c>
      <c r="R151" s="114">
        <v>3.6836439934376755E-2</v>
      </c>
      <c r="Y151" s="114">
        <f t="shared" si="11"/>
        <v>4.4227474047451899E-2</v>
      </c>
      <c r="Z151" s="114">
        <f t="shared" si="8"/>
        <v>6.1661767478244457E-2</v>
      </c>
      <c r="AA151" s="114">
        <f t="shared" si="9"/>
        <v>8.5681559287360334E-2</v>
      </c>
      <c r="AB151" s="114">
        <f t="shared" si="10"/>
        <v>6.0513624416671269E-2</v>
      </c>
    </row>
    <row r="152" spans="1:28" ht="13" x14ac:dyDescent="0.3">
      <c r="A152" s="3">
        <v>45688</v>
      </c>
      <c r="B152" s="13">
        <v>-5.8091286307055436E-3</v>
      </c>
      <c r="J152" s="1">
        <v>43305</v>
      </c>
      <c r="K152">
        <v>81.650000000000006</v>
      </c>
      <c r="L152" s="114">
        <v>1.9605394605394698E-2</v>
      </c>
      <c r="N152" s="221">
        <v>45755</v>
      </c>
      <c r="O152" s="222">
        <v>-7.0278184480234221E-2</v>
      </c>
      <c r="P152" s="114">
        <v>1.8059729004334956E-2</v>
      </c>
      <c r="Q152" s="114">
        <v>2.243166714587155E-2</v>
      </c>
      <c r="R152" s="114">
        <v>2.7833892726657743E-2</v>
      </c>
      <c r="Y152" s="114">
        <f t="shared" si="11"/>
        <v>4.2006929664083106E-2</v>
      </c>
      <c r="Z152" s="114">
        <f t="shared" si="8"/>
        <v>5.2176057781297226E-2</v>
      </c>
      <c r="AA152" s="114">
        <f t="shared" si="9"/>
        <v>6.4741634482205906E-2</v>
      </c>
      <c r="AB152" s="114">
        <f t="shared" si="10"/>
        <v>6.0513624416671269E-2</v>
      </c>
    </row>
    <row r="153" spans="1:28" ht="13" x14ac:dyDescent="0.3">
      <c r="A153" s="3">
        <v>45687</v>
      </c>
      <c r="B153" s="13">
        <v>-7.6470588235293532E-3</v>
      </c>
      <c r="J153" s="1">
        <v>43306</v>
      </c>
      <c r="K153">
        <v>79.97</v>
      </c>
      <c r="L153" s="114">
        <v>-2.0575627679118271E-2</v>
      </c>
      <c r="N153" s="221">
        <v>45754</v>
      </c>
      <c r="O153" s="222">
        <v>7.0775582424064294E-3</v>
      </c>
      <c r="P153" s="114">
        <v>1.7647041707958049E-2</v>
      </c>
      <c r="Q153" s="114">
        <v>2.031309110146089E-2</v>
      </c>
      <c r="R153" s="114">
        <v>2.2559240957170445E-2</v>
      </c>
      <c r="Y153" s="114">
        <f t="shared" si="11"/>
        <v>4.104701901271042E-2</v>
      </c>
      <c r="Z153" s="114">
        <f t="shared" si="8"/>
        <v>4.7248249901998031E-2</v>
      </c>
      <c r="AA153" s="114">
        <f t="shared" si="9"/>
        <v>5.2472794466378453E-2</v>
      </c>
      <c r="AB153" s="114">
        <f t="shared" si="10"/>
        <v>5.024362783787565E-2</v>
      </c>
    </row>
    <row r="154" spans="1:28" ht="13" x14ac:dyDescent="0.3">
      <c r="A154" s="3">
        <v>45686</v>
      </c>
      <c r="B154" s="13">
        <v>1.3352408202193623E-2</v>
      </c>
      <c r="J154" s="1">
        <v>43307</v>
      </c>
      <c r="K154">
        <v>83.25</v>
      </c>
      <c r="L154" s="114">
        <v>4.1015380767787935E-2</v>
      </c>
      <c r="N154" s="221">
        <v>45751</v>
      </c>
      <c r="O154" s="222">
        <v>-5.0140056022409132E-2</v>
      </c>
      <c r="P154" s="114">
        <v>1.764060664574384E-2</v>
      </c>
      <c r="Q154" s="114">
        <v>2.0494020876427741E-2</v>
      </c>
      <c r="R154" s="114">
        <v>2.3199271874104498E-2</v>
      </c>
      <c r="Y154" s="114">
        <f t="shared" si="11"/>
        <v>4.1032051058000174E-2</v>
      </c>
      <c r="Z154" s="114">
        <f t="shared" si="8"/>
        <v>4.7669092558570929E-2</v>
      </c>
      <c r="AA154" s="114">
        <f t="shared" si="9"/>
        <v>5.3961506379167065E-2</v>
      </c>
      <c r="AB154" s="114">
        <f t="shared" si="10"/>
        <v>5.024362783787565E-2</v>
      </c>
    </row>
    <row r="155" spans="1:28" ht="13" x14ac:dyDescent="0.3">
      <c r="A155" s="3">
        <v>45685</v>
      </c>
      <c r="B155" s="13">
        <v>4.3103448275861574E-3</v>
      </c>
      <c r="J155" s="1">
        <v>43308</v>
      </c>
      <c r="K155">
        <v>82.79</v>
      </c>
      <c r="L155" s="114">
        <v>-5.5255255255254503E-3</v>
      </c>
      <c r="N155" s="221">
        <v>45750</v>
      </c>
      <c r="O155" s="222">
        <v>-3.5395838962442451E-2</v>
      </c>
      <c r="P155" s="114">
        <v>1.7415077710521927E-2</v>
      </c>
      <c r="Q155" s="114">
        <v>1.9422609756071678E-2</v>
      </c>
      <c r="R155" s="114">
        <v>2.0300002677913022E-2</v>
      </c>
      <c r="Y155" s="114">
        <f t="shared" si="11"/>
        <v>4.0507470754674001E-2</v>
      </c>
      <c r="Z155" s="114">
        <f t="shared" si="8"/>
        <v>4.5176990292622725E-2</v>
      </c>
      <c r="AA155" s="114">
        <f t="shared" si="9"/>
        <v>4.7217806228825689E-2</v>
      </c>
      <c r="AB155" s="114">
        <f t="shared" si="10"/>
        <v>3.9770844634985224E-2</v>
      </c>
    </row>
    <row r="156" spans="1:28" ht="13" x14ac:dyDescent="0.3">
      <c r="A156" s="3">
        <v>45684</v>
      </c>
      <c r="B156" s="13">
        <v>-4.2918454935621823E-3</v>
      </c>
      <c r="J156" s="1">
        <v>43311</v>
      </c>
      <c r="K156">
        <v>83.07</v>
      </c>
      <c r="L156" s="114">
        <v>3.3820509723394964E-3</v>
      </c>
      <c r="N156" s="221">
        <v>45749</v>
      </c>
      <c r="O156" s="222">
        <v>4.341926729986339E-3</v>
      </c>
      <c r="P156" s="114">
        <v>1.7381637478420621E-2</v>
      </c>
      <c r="Q156" s="114">
        <v>1.8957535625378292E-2</v>
      </c>
      <c r="R156" s="114">
        <v>1.8932078597331349E-2</v>
      </c>
      <c r="Y156" s="114">
        <f t="shared" si="11"/>
        <v>4.0429688774806363E-2</v>
      </c>
      <c r="Z156" s="114">
        <f t="shared" si="8"/>
        <v>4.409522786462991E-2</v>
      </c>
      <c r="AA156" s="114">
        <f t="shared" si="9"/>
        <v>4.4036014817392721E-2</v>
      </c>
      <c r="AB156" s="114">
        <f t="shared" si="10"/>
        <v>3.9770844634985224E-2</v>
      </c>
    </row>
    <row r="157" spans="1:28" ht="13" x14ac:dyDescent="0.3">
      <c r="A157" s="3">
        <v>45681</v>
      </c>
      <c r="B157" s="13">
        <v>3.8295835327908125E-3</v>
      </c>
      <c r="J157" s="1">
        <v>43312</v>
      </c>
      <c r="K157">
        <v>83.06</v>
      </c>
      <c r="L157" s="114">
        <v>-1.2038040207043343E-4</v>
      </c>
      <c r="N157" s="221">
        <v>45748</v>
      </c>
      <c r="O157" s="222">
        <v>-7.2737068965516172E-3</v>
      </c>
      <c r="P157" s="114">
        <v>1.7414525350297291E-2</v>
      </c>
      <c r="Q157" s="114">
        <v>1.9140069900090911E-2</v>
      </c>
      <c r="R157" s="114">
        <v>1.9496111461175043E-2</v>
      </c>
      <c r="Y157" s="114">
        <f t="shared" si="11"/>
        <v>4.0506185964791504E-2</v>
      </c>
      <c r="Z157" s="114">
        <f t="shared" si="8"/>
        <v>4.4519802587611457E-2</v>
      </c>
      <c r="AA157" s="114">
        <f t="shared" si="9"/>
        <v>4.5347955258693153E-2</v>
      </c>
      <c r="AB157" s="114">
        <f t="shared" si="10"/>
        <v>3.9770844634985224E-2</v>
      </c>
    </row>
    <row r="158" spans="1:28" ht="13" x14ac:dyDescent="0.3">
      <c r="A158" s="3">
        <v>45680</v>
      </c>
      <c r="B158" s="13">
        <v>1.9646125686394091E-2</v>
      </c>
      <c r="J158" s="1">
        <v>43313</v>
      </c>
      <c r="K158">
        <v>81.62</v>
      </c>
      <c r="L158" s="114">
        <v>-1.7336864916927493E-2</v>
      </c>
      <c r="N158" s="221">
        <v>45747</v>
      </c>
      <c r="O158" s="222">
        <v>-2.5721784776902991E-2</v>
      </c>
      <c r="P158" s="114">
        <v>1.7417231854981799E-2</v>
      </c>
      <c r="Q158" s="114">
        <v>1.9306151847476454E-2</v>
      </c>
      <c r="R158" s="114">
        <v>2.0024558147409013E-2</v>
      </c>
      <c r="Y158" s="114">
        <f t="shared" si="11"/>
        <v>4.0512481294687666E-2</v>
      </c>
      <c r="Z158" s="114">
        <f t="shared" si="8"/>
        <v>4.4906109197230232E-2</v>
      </c>
      <c r="AA158" s="114">
        <f t="shared" si="9"/>
        <v>4.6577122250873369E-2</v>
      </c>
      <c r="AB158" s="114">
        <f t="shared" si="10"/>
        <v>3.9770844634985224E-2</v>
      </c>
    </row>
    <row r="159" spans="1:28" ht="13" x14ac:dyDescent="0.3">
      <c r="A159" s="3">
        <v>45679</v>
      </c>
      <c r="B159" s="13">
        <v>-1.5379070046858116E-2</v>
      </c>
      <c r="J159" s="1">
        <v>43314</v>
      </c>
      <c r="K159">
        <v>81.349999999999994</v>
      </c>
      <c r="L159" s="114">
        <v>-3.3080127419751314E-3</v>
      </c>
      <c r="N159" s="221">
        <v>45744</v>
      </c>
      <c r="O159" s="222">
        <v>-1.5758202014983194E-2</v>
      </c>
      <c r="P159" s="114">
        <v>1.7374823601500524E-2</v>
      </c>
      <c r="Q159" s="114">
        <v>1.9152644205823223E-2</v>
      </c>
      <c r="R159" s="114">
        <v>1.9604773523379953E-2</v>
      </c>
      <c r="Y159" s="114">
        <f t="shared" si="11"/>
        <v>4.0413839697090219E-2</v>
      </c>
      <c r="Z159" s="114">
        <f t="shared" si="8"/>
        <v>4.4549050422744818E-2</v>
      </c>
      <c r="AA159" s="114">
        <f t="shared" si="9"/>
        <v>4.5600703215381774E-2</v>
      </c>
      <c r="AB159" s="114">
        <f t="shared" si="10"/>
        <v>3.9770844634985224E-2</v>
      </c>
    </row>
    <row r="160" spans="1:28" ht="13" x14ac:dyDescent="0.3">
      <c r="A160" s="3">
        <v>45678</v>
      </c>
      <c r="B160" s="13">
        <v>-1.4397120575885367E-3</v>
      </c>
      <c r="J160" s="1">
        <v>43315</v>
      </c>
      <c r="K160">
        <v>82.46</v>
      </c>
      <c r="L160" s="114">
        <v>1.3644744929317757E-2</v>
      </c>
      <c r="N160" s="221">
        <v>45743</v>
      </c>
      <c r="O160" s="222">
        <v>-1.6014234875444903E-2</v>
      </c>
      <c r="P160" s="114">
        <v>1.7354044681564387E-2</v>
      </c>
      <c r="Q160" s="114">
        <v>1.9215268496582016E-2</v>
      </c>
      <c r="R160" s="114">
        <v>1.9824975890075515E-2</v>
      </c>
      <c r="Y160" s="114">
        <f t="shared" si="11"/>
        <v>4.0365507929318763E-2</v>
      </c>
      <c r="Z160" s="114">
        <f t="shared" si="8"/>
        <v>4.4694714523049767E-2</v>
      </c>
      <c r="AA160" s="114">
        <f t="shared" si="9"/>
        <v>4.6112893920315652E-2</v>
      </c>
      <c r="AB160" s="114">
        <f t="shared" si="10"/>
        <v>3.9770844634985224E-2</v>
      </c>
    </row>
    <row r="161" spans="1:28" ht="13" x14ac:dyDescent="0.3">
      <c r="A161" s="3">
        <v>45677</v>
      </c>
      <c r="B161" s="13">
        <v>5.6708494208494928E-3</v>
      </c>
      <c r="J161" s="1">
        <v>43318</v>
      </c>
      <c r="K161">
        <v>83.39</v>
      </c>
      <c r="L161" s="114">
        <v>1.1278195488721889E-2</v>
      </c>
      <c r="N161" s="221">
        <v>45742</v>
      </c>
      <c r="O161" s="222">
        <v>-3.0317968942568323E-2</v>
      </c>
      <c r="P161" s="114">
        <v>1.7349849302151183E-2</v>
      </c>
      <c r="Q161" s="114">
        <v>1.9274901930733428E-2</v>
      </c>
      <c r="R161" s="114">
        <v>2.0043631286989279E-2</v>
      </c>
      <c r="Y161" s="114">
        <f t="shared" si="11"/>
        <v>4.0355749476803655E-2</v>
      </c>
      <c r="Z161" s="114">
        <f t="shared" si="8"/>
        <v>4.4833421890885954E-2</v>
      </c>
      <c r="AA161" s="114">
        <f t="shared" si="9"/>
        <v>4.6621486373537066E-2</v>
      </c>
      <c r="AB161" s="114">
        <f t="shared" si="10"/>
        <v>3.9770844634985224E-2</v>
      </c>
    </row>
    <row r="162" spans="1:28" ht="13" x14ac:dyDescent="0.3">
      <c r="A162" s="3">
        <v>45674</v>
      </c>
      <c r="B162" s="13">
        <v>1.1101622544833609E-2</v>
      </c>
      <c r="J162" s="1">
        <v>43319</v>
      </c>
      <c r="K162">
        <v>84.1</v>
      </c>
      <c r="L162" s="114">
        <v>8.5142103369707841E-3</v>
      </c>
      <c r="N162" s="221">
        <v>45741</v>
      </c>
      <c r="O162" s="222">
        <v>1.9859225741578661E-2</v>
      </c>
      <c r="P162" s="114">
        <v>1.7281276108326867E-2</v>
      </c>
      <c r="Q162" s="114">
        <v>1.8982449374063314E-2</v>
      </c>
      <c r="R162" s="114">
        <v>1.9202072157491389E-2</v>
      </c>
      <c r="Y162" s="114">
        <f t="shared" si="11"/>
        <v>4.0196248227968294E-2</v>
      </c>
      <c r="Z162" s="114">
        <f t="shared" si="8"/>
        <v>4.4153177244071272E-2</v>
      </c>
      <c r="AA162" s="114">
        <f t="shared" si="9"/>
        <v>4.4664019838324971E-2</v>
      </c>
      <c r="AB162" s="114">
        <f t="shared" si="10"/>
        <v>3.9770844634985224E-2</v>
      </c>
    </row>
    <row r="163" spans="1:28" ht="13" x14ac:dyDescent="0.3">
      <c r="A163" s="3">
        <v>45673</v>
      </c>
      <c r="B163" s="13">
        <v>5.6434793276897771E-3</v>
      </c>
      <c r="J163" s="1">
        <v>43320</v>
      </c>
      <c r="K163">
        <v>84.6</v>
      </c>
      <c r="L163" s="114">
        <v>5.945303210463734E-3</v>
      </c>
      <c r="N163" s="221">
        <v>45740</v>
      </c>
      <c r="O163" s="222">
        <v>1.5105740181269455E-3</v>
      </c>
      <c r="P163" s="114">
        <v>1.7241490716999899E-2</v>
      </c>
      <c r="Q163" s="114">
        <v>1.8963674633149744E-2</v>
      </c>
      <c r="R163" s="114">
        <v>1.9159360918347624E-2</v>
      </c>
      <c r="Y163" s="114">
        <f t="shared" si="11"/>
        <v>4.0103707407741766E-2</v>
      </c>
      <c r="Z163" s="114">
        <f t="shared" si="8"/>
        <v>4.4109507196706303E-2</v>
      </c>
      <c r="AA163" s="114">
        <f t="shared" si="9"/>
        <v>4.4564673496076575E-2</v>
      </c>
      <c r="AB163" s="114">
        <f t="shared" si="10"/>
        <v>3.9770844634985224E-2</v>
      </c>
    </row>
    <row r="164" spans="1:28" ht="13" x14ac:dyDescent="0.3">
      <c r="A164" s="3">
        <v>45672</v>
      </c>
      <c r="B164" s="13">
        <v>1.1053795136330559E-3</v>
      </c>
      <c r="J164" s="1">
        <v>43321</v>
      </c>
      <c r="K164">
        <v>84.79</v>
      </c>
      <c r="L164" s="114">
        <v>2.2458628841608977E-3</v>
      </c>
      <c r="N164" s="221">
        <v>45737</v>
      </c>
      <c r="O164" s="222">
        <v>-1.2677106636838131E-2</v>
      </c>
      <c r="P164" s="114">
        <v>1.7242238897339085E-2</v>
      </c>
      <c r="Q164" s="114">
        <v>1.9154631692241512E-2</v>
      </c>
      <c r="R164" s="114">
        <v>1.9757686374417213E-2</v>
      </c>
      <c r="Y164" s="114">
        <f t="shared" si="11"/>
        <v>4.0105447675210716E-2</v>
      </c>
      <c r="Z164" s="114">
        <f t="shared" si="8"/>
        <v>4.4553673316153758E-2</v>
      </c>
      <c r="AA164" s="114">
        <f t="shared" si="9"/>
        <v>4.5956378506894435E-2</v>
      </c>
      <c r="AB164" s="114">
        <f t="shared" si="10"/>
        <v>3.9770844634985224E-2</v>
      </c>
    </row>
    <row r="165" spans="1:28" ht="13" x14ac:dyDescent="0.3">
      <c r="A165" s="3">
        <v>45671</v>
      </c>
      <c r="B165" s="13">
        <v>2.7770764958343821E-2</v>
      </c>
      <c r="J165" s="1">
        <v>43322</v>
      </c>
      <c r="K165">
        <v>83.26</v>
      </c>
      <c r="L165" s="114">
        <v>-1.8044580728859547E-2</v>
      </c>
      <c r="N165" s="221">
        <v>45736</v>
      </c>
      <c r="O165" s="222">
        <v>-2.9667149059334392E-2</v>
      </c>
      <c r="P165" s="114">
        <v>1.7240909750034193E-2</v>
      </c>
      <c r="Q165" s="114">
        <v>1.9263948623764498E-2</v>
      </c>
      <c r="R165" s="114">
        <v>2.0125236322659112E-2</v>
      </c>
      <c r="Y165" s="114">
        <f t="shared" si="11"/>
        <v>4.0102356078579537E-2</v>
      </c>
      <c r="Z165" s="114">
        <f t="shared" si="8"/>
        <v>4.480794449887622E-2</v>
      </c>
      <c r="AA165" s="114">
        <f t="shared" si="9"/>
        <v>4.6811299686505096E-2</v>
      </c>
      <c r="AB165" s="114">
        <f t="shared" si="10"/>
        <v>3.9770844634985224E-2</v>
      </c>
    </row>
    <row r="166" spans="1:28" ht="13" x14ac:dyDescent="0.3">
      <c r="A166" s="3">
        <v>45670</v>
      </c>
      <c r="B166" s="13">
        <v>-1.258880717935934E-2</v>
      </c>
      <c r="J166" s="1">
        <v>43325</v>
      </c>
      <c r="K166">
        <v>83.17</v>
      </c>
      <c r="L166" s="114">
        <v>-1.0809512370886789E-3</v>
      </c>
      <c r="N166" s="221">
        <v>45735</v>
      </c>
      <c r="O166" s="222">
        <v>-2.4240997881854579E-2</v>
      </c>
      <c r="P166" s="114">
        <v>1.7157324538599826E-2</v>
      </c>
      <c r="Q166" s="114">
        <v>1.8991849683358545E-2</v>
      </c>
      <c r="R166" s="114">
        <v>1.935713494457866E-2</v>
      </c>
      <c r="Y166" s="114">
        <f t="shared" si="11"/>
        <v>3.99079368767832E-2</v>
      </c>
      <c r="Z166" s="114">
        <f t="shared" si="8"/>
        <v>4.4175042363491977E-2</v>
      </c>
      <c r="AA166" s="114">
        <f t="shared" si="9"/>
        <v>4.5024695881089961E-2</v>
      </c>
      <c r="AB166" s="114">
        <f t="shared" si="10"/>
        <v>3.9770844634985224E-2</v>
      </c>
    </row>
    <row r="167" spans="1:28" ht="13" x14ac:dyDescent="0.3">
      <c r="A167" s="3">
        <v>45667</v>
      </c>
      <c r="B167" s="13">
        <v>5.5144754981826787E-3</v>
      </c>
      <c r="J167" s="1">
        <v>43326</v>
      </c>
      <c r="K167">
        <v>82.67</v>
      </c>
      <c r="L167" s="114">
        <v>-6.0117830948659369E-3</v>
      </c>
      <c r="N167" s="221">
        <v>45734</v>
      </c>
      <c r="O167" s="222">
        <v>1.3355592654424094E-2</v>
      </c>
      <c r="P167" s="114">
        <v>1.7101102127622642E-2</v>
      </c>
      <c r="Q167" s="114">
        <v>1.8869037803430026E-2</v>
      </c>
      <c r="R167" s="114">
        <v>1.9002830539328074E-2</v>
      </c>
      <c r="Y167" s="114">
        <f t="shared" si="11"/>
        <v>3.9777163548850268E-2</v>
      </c>
      <c r="Z167" s="114">
        <f t="shared" si="8"/>
        <v>4.3889381930778237E-2</v>
      </c>
      <c r="AA167" s="114">
        <f t="shared" si="9"/>
        <v>4.42005838344771E-2</v>
      </c>
      <c r="AB167" s="114">
        <f t="shared" si="10"/>
        <v>3.9770844634985224E-2</v>
      </c>
    </row>
    <row r="168" spans="1:28" ht="13" x14ac:dyDescent="0.3">
      <c r="A168" s="3">
        <v>45666</v>
      </c>
      <c r="B168" s="13">
        <v>5.418346774193567E-3</v>
      </c>
      <c r="J168" s="1">
        <v>43327</v>
      </c>
      <c r="K168">
        <v>81.28</v>
      </c>
      <c r="L168" s="114">
        <v>-1.6813838151687438E-2</v>
      </c>
      <c r="N168" s="221">
        <v>45733</v>
      </c>
      <c r="O168" s="222">
        <v>2.3431779350744468E-2</v>
      </c>
      <c r="P168" s="114">
        <v>1.7083610434347658E-2</v>
      </c>
      <c r="Q168" s="114">
        <v>1.896447627689047E-2</v>
      </c>
      <c r="R168" s="114">
        <v>1.9307292664822014E-2</v>
      </c>
      <c r="Y168" s="114">
        <f t="shared" si="11"/>
        <v>3.973647787029265E-2</v>
      </c>
      <c r="Z168" s="114">
        <f t="shared" si="8"/>
        <v>4.4111371820047235E-2</v>
      </c>
      <c r="AA168" s="114">
        <f t="shared" si="9"/>
        <v>4.4908762738376004E-2</v>
      </c>
      <c r="AB168" s="114">
        <f t="shared" si="10"/>
        <v>3.9770844634985224E-2</v>
      </c>
    </row>
    <row r="169" spans="1:28" ht="13" x14ac:dyDescent="0.3">
      <c r="A169" s="3">
        <v>45665</v>
      </c>
      <c r="B169" s="13">
        <v>1.457427767834312E-2</v>
      </c>
      <c r="J169" s="1">
        <v>43328</v>
      </c>
      <c r="K169">
        <v>81.92</v>
      </c>
      <c r="L169" s="114">
        <v>7.8740157480315029E-3</v>
      </c>
      <c r="N169" s="221">
        <v>45730</v>
      </c>
      <c r="O169" s="222">
        <v>-7.2692028107585226E-3</v>
      </c>
      <c r="P169" s="114">
        <v>1.7034102171308588E-2</v>
      </c>
      <c r="Q169" s="114">
        <v>1.8861886424655989E-2</v>
      </c>
      <c r="R169" s="114">
        <v>1.9013675170891461E-2</v>
      </c>
      <c r="Y169" s="114">
        <f t="shared" si="11"/>
        <v>3.9621321650463774E-2</v>
      </c>
      <c r="Z169" s="114">
        <f t="shared" si="8"/>
        <v>4.3872747823749829E-2</v>
      </c>
      <c r="AA169" s="114">
        <f t="shared" si="9"/>
        <v>4.4225808447493541E-2</v>
      </c>
      <c r="AB169" s="114">
        <f t="shared" si="10"/>
        <v>3.9770844634985224E-2</v>
      </c>
    </row>
    <row r="170" spans="1:28" ht="13" x14ac:dyDescent="0.3">
      <c r="A170" s="3">
        <v>45664</v>
      </c>
      <c r="B170" s="13">
        <v>-4.7079781142638916E-3</v>
      </c>
      <c r="J170" s="1">
        <v>43329</v>
      </c>
      <c r="K170">
        <v>81.39</v>
      </c>
      <c r="L170" s="114">
        <v>-6.4697265625000139E-3</v>
      </c>
      <c r="N170" s="221">
        <v>45729</v>
      </c>
      <c r="O170" s="222">
        <v>-1.4800668417283299E-2</v>
      </c>
      <c r="P170" s="114">
        <v>1.7031723146418948E-2</v>
      </c>
      <c r="Q170" s="114">
        <v>1.9024728690449456E-2</v>
      </c>
      <c r="R170" s="114">
        <v>1.9524925825901655E-2</v>
      </c>
      <c r="Y170" s="114">
        <f t="shared" si="11"/>
        <v>3.9615788038570472E-2</v>
      </c>
      <c r="Z170" s="114">
        <f t="shared" si="8"/>
        <v>4.4251518933985434E-2</v>
      </c>
      <c r="AA170" s="114">
        <f t="shared" si="9"/>
        <v>4.5414977471047252E-2</v>
      </c>
      <c r="AB170" s="114">
        <f t="shared" si="10"/>
        <v>3.9770844634985224E-2</v>
      </c>
    </row>
    <row r="171" spans="1:28" ht="13" x14ac:dyDescent="0.3">
      <c r="A171" s="3">
        <v>45663</v>
      </c>
      <c r="B171" s="13">
        <v>2.0914523252792878E-2</v>
      </c>
      <c r="J171" s="1">
        <v>43332</v>
      </c>
      <c r="K171">
        <v>81.78</v>
      </c>
      <c r="L171" s="114">
        <v>4.7917434574272092E-3</v>
      </c>
      <c r="N171" s="221">
        <v>45728</v>
      </c>
      <c r="O171" s="222">
        <v>-5.696653216235509E-3</v>
      </c>
      <c r="P171" s="114">
        <v>1.7014594563255939E-2</v>
      </c>
      <c r="Q171" s="114">
        <v>1.9100856837114877E-2</v>
      </c>
      <c r="R171" s="114">
        <v>1.9788217567627869E-2</v>
      </c>
      <c r="Y171" s="114">
        <f t="shared" si="11"/>
        <v>3.9575946954133315E-2</v>
      </c>
      <c r="Z171" s="114">
        <f t="shared" si="8"/>
        <v>4.4428593003129208E-2</v>
      </c>
      <c r="AA171" s="114">
        <f t="shared" si="9"/>
        <v>4.6027394062302426E-2</v>
      </c>
      <c r="AB171" s="114">
        <f t="shared" si="10"/>
        <v>3.9770844634985224E-2</v>
      </c>
    </row>
    <row r="172" spans="1:28" ht="13" x14ac:dyDescent="0.3">
      <c r="A172" s="3">
        <v>45660</v>
      </c>
      <c r="B172" s="13">
        <v>-2.5974025974023112E-4</v>
      </c>
      <c r="J172" s="1">
        <v>43333</v>
      </c>
      <c r="K172">
        <v>83.2</v>
      </c>
      <c r="L172" s="114">
        <v>1.736365859623382E-2</v>
      </c>
      <c r="N172" s="221">
        <v>45727</v>
      </c>
      <c r="O172" s="222">
        <v>-9.1721542803386777E-3</v>
      </c>
      <c r="P172" s="114">
        <v>1.7078944877936965E-2</v>
      </c>
      <c r="Q172" s="114">
        <v>1.9278246406662664E-2</v>
      </c>
      <c r="R172" s="114">
        <v>2.0359180146474407E-2</v>
      </c>
      <c r="Y172" s="114">
        <f t="shared" si="11"/>
        <v>3.9725625786081381E-2</v>
      </c>
      <c r="Z172" s="114">
        <f t="shared" si="8"/>
        <v>4.4841201141897359E-2</v>
      </c>
      <c r="AA172" s="114">
        <f t="shared" si="9"/>
        <v>4.7355453020699469E-2</v>
      </c>
      <c r="AB172" s="114">
        <f t="shared" si="10"/>
        <v>3.9770844634985224E-2</v>
      </c>
    </row>
    <row r="173" spans="1:28" ht="13" x14ac:dyDescent="0.3">
      <c r="A173" s="3">
        <v>45659</v>
      </c>
      <c r="B173" s="13">
        <v>-3.3652601604969973E-3</v>
      </c>
      <c r="J173" s="1">
        <v>43334</v>
      </c>
      <c r="K173">
        <v>82.04</v>
      </c>
      <c r="L173" s="114">
        <v>-1.3942307692307651E-2</v>
      </c>
      <c r="N173" s="221">
        <v>45726</v>
      </c>
      <c r="O173" s="222">
        <v>8.7781731909846866E-3</v>
      </c>
      <c r="P173" s="114">
        <v>1.707128778122019E-2</v>
      </c>
      <c r="Q173" s="114">
        <v>1.9429465649776347E-2</v>
      </c>
      <c r="R173" s="114">
        <v>2.0870637809849754E-2</v>
      </c>
      <c r="Y173" s="114">
        <f t="shared" si="11"/>
        <v>3.9707815379118161E-2</v>
      </c>
      <c r="Z173" s="114">
        <f t="shared" si="8"/>
        <v>4.5192937101379782E-2</v>
      </c>
      <c r="AA173" s="114">
        <f t="shared" si="9"/>
        <v>4.8545103545710531E-2</v>
      </c>
      <c r="AB173" s="114">
        <f t="shared" si="10"/>
        <v>3.9770844634985224E-2</v>
      </c>
    </row>
    <row r="174" spans="1:28" ht="13" x14ac:dyDescent="0.3">
      <c r="A174" s="3">
        <v>45658</v>
      </c>
      <c r="B174" s="13">
        <v>0</v>
      </c>
      <c r="J174" s="1">
        <v>43335</v>
      </c>
      <c r="K174">
        <v>81.2</v>
      </c>
      <c r="L174" s="114">
        <v>-1.0238907849829393E-2</v>
      </c>
      <c r="N174" s="221">
        <v>45723</v>
      </c>
      <c r="O174" s="222">
        <v>-2.3174971031286212E-2</v>
      </c>
      <c r="P174" s="114">
        <v>1.7095542181808553E-2</v>
      </c>
      <c r="Q174" s="114">
        <v>1.9586729365425073E-2</v>
      </c>
      <c r="R174" s="114">
        <v>2.1411871412634106E-2</v>
      </c>
      <c r="Y174" s="114">
        <f t="shared" si="11"/>
        <v>3.9764231114886694E-2</v>
      </c>
      <c r="Z174" s="114">
        <f t="shared" si="8"/>
        <v>4.5558732503978717E-2</v>
      </c>
      <c r="AA174" s="114">
        <f t="shared" si="9"/>
        <v>4.9804012905786933E-2</v>
      </c>
      <c r="AB174" s="114">
        <f t="shared" si="10"/>
        <v>3.9770844634985224E-2</v>
      </c>
    </row>
    <row r="175" spans="1:28" ht="13" x14ac:dyDescent="0.3">
      <c r="A175" s="3">
        <v>45657</v>
      </c>
      <c r="B175" s="13">
        <v>0</v>
      </c>
      <c r="J175" s="1">
        <v>43336</v>
      </c>
      <c r="K175">
        <v>81.41</v>
      </c>
      <c r="L175" s="114">
        <v>2.5862068965516469E-3</v>
      </c>
      <c r="N175" s="221">
        <v>45722</v>
      </c>
      <c r="O175" s="222">
        <v>2.2754207158094356E-2</v>
      </c>
      <c r="P175" s="114">
        <v>1.7084991573791369E-2</v>
      </c>
      <c r="Q175" s="114">
        <v>1.9506772077302323E-2</v>
      </c>
      <c r="R175" s="114">
        <v>2.1294377454910522E-2</v>
      </c>
      <c r="Y175" s="114">
        <f t="shared" si="11"/>
        <v>3.9739690400638725E-2</v>
      </c>
      <c r="Z175" s="114">
        <f t="shared" si="8"/>
        <v>4.5372751851805206E-2</v>
      </c>
      <c r="AA175" s="114">
        <f t="shared" si="9"/>
        <v>4.9530721960121878E-2</v>
      </c>
      <c r="AB175" s="114">
        <f t="shared" si="10"/>
        <v>3.9770844634985224E-2</v>
      </c>
    </row>
    <row r="176" spans="1:28" ht="13" x14ac:dyDescent="0.3">
      <c r="A176" s="3">
        <v>45656</v>
      </c>
      <c r="B176" s="13">
        <v>-5.1746442432088586E-4</v>
      </c>
      <c r="J176" s="1">
        <v>43339</v>
      </c>
      <c r="K176">
        <v>83.07</v>
      </c>
      <c r="L176" s="114">
        <v>2.039061540351304E-2</v>
      </c>
      <c r="N176" s="221">
        <v>45721</v>
      </c>
      <c r="O176" s="222">
        <v>3.406862745098041E-2</v>
      </c>
      <c r="P176" s="114">
        <v>1.7040748407508445E-2</v>
      </c>
      <c r="Q176" s="114">
        <v>1.9434510992629463E-2</v>
      </c>
      <c r="R176" s="114">
        <v>2.1197783767920558E-2</v>
      </c>
      <c r="Y176" s="114">
        <f t="shared" si="11"/>
        <v>3.9636780795864641E-2</v>
      </c>
      <c r="Z176" s="114">
        <f t="shared" si="8"/>
        <v>4.520467256885613E-2</v>
      </c>
      <c r="AA176" s="114">
        <f t="shared" si="9"/>
        <v>4.9306045044183219E-2</v>
      </c>
      <c r="AB176" s="114">
        <f t="shared" si="10"/>
        <v>3.9770844634985224E-2</v>
      </c>
    </row>
    <row r="177" spans="1:28" ht="13" x14ac:dyDescent="0.3">
      <c r="A177" s="3">
        <v>45653</v>
      </c>
      <c r="B177" s="13">
        <v>1.1780104712041982E-2</v>
      </c>
      <c r="J177" s="1">
        <v>43340</v>
      </c>
      <c r="K177">
        <v>84.51</v>
      </c>
      <c r="L177" s="114">
        <v>1.7334777898158325E-2</v>
      </c>
      <c r="N177" s="221">
        <v>45720</v>
      </c>
      <c r="O177" s="222">
        <v>-2.6252983293556121E-2</v>
      </c>
      <c r="P177" s="114">
        <v>1.6930443406247372E-2</v>
      </c>
      <c r="Q177" s="114">
        <v>1.9018480500262773E-2</v>
      </c>
      <c r="R177" s="114">
        <v>2.0098315636776127E-2</v>
      </c>
      <c r="Y177" s="114">
        <f t="shared" si="11"/>
        <v>3.9380211362931392E-2</v>
      </c>
      <c r="Z177" s="114">
        <f t="shared" si="8"/>
        <v>4.4236985643611212E-2</v>
      </c>
      <c r="AA177" s="114">
        <f t="shared" si="9"/>
        <v>4.6748682171141274E-2</v>
      </c>
      <c r="AB177" s="114">
        <f t="shared" si="10"/>
        <v>3.9770844634985224E-2</v>
      </c>
    </row>
    <row r="178" spans="1:28" ht="13" x14ac:dyDescent="0.3">
      <c r="A178" s="3">
        <v>45652</v>
      </c>
      <c r="B178" s="13">
        <v>0</v>
      </c>
      <c r="J178" s="1">
        <v>43341</v>
      </c>
      <c r="K178">
        <v>84.05</v>
      </c>
      <c r="L178" s="114">
        <v>-5.4431428233346103E-3</v>
      </c>
      <c r="N178" s="221">
        <v>45719</v>
      </c>
      <c r="O178" s="222">
        <v>-5.4592926655590785E-3</v>
      </c>
      <c r="P178" s="114">
        <v>1.6874174957987379E-2</v>
      </c>
      <c r="Q178" s="114">
        <v>1.8841563918351612E-2</v>
      </c>
      <c r="R178" s="114">
        <v>1.9640089900074532E-2</v>
      </c>
      <c r="Y178" s="114">
        <f t="shared" si="11"/>
        <v>3.9249330952278644E-2</v>
      </c>
      <c r="Z178" s="114">
        <f t="shared" si="8"/>
        <v>4.3825477674085851E-2</v>
      </c>
      <c r="AA178" s="114">
        <f t="shared" si="9"/>
        <v>4.5682849107573364E-2</v>
      </c>
      <c r="AB178" s="114">
        <f t="shared" si="10"/>
        <v>3.9770844634985224E-2</v>
      </c>
    </row>
    <row r="179" spans="1:28" ht="13" x14ac:dyDescent="0.3">
      <c r="A179" s="3">
        <v>45651</v>
      </c>
      <c r="B179" s="13">
        <v>0</v>
      </c>
      <c r="J179" s="1">
        <v>43342</v>
      </c>
      <c r="K179">
        <v>84.48</v>
      </c>
      <c r="L179" s="114">
        <v>5.1160023795360715E-3</v>
      </c>
      <c r="N179" s="221">
        <v>45716</v>
      </c>
      <c r="O179" s="222">
        <v>1.1524609843937671E-2</v>
      </c>
      <c r="P179" s="114">
        <v>1.6875619711892064E-2</v>
      </c>
      <c r="Q179" s="114">
        <v>1.9016571893617315E-2</v>
      </c>
      <c r="R179" s="114">
        <v>2.021019593571494E-2</v>
      </c>
      <c r="Y179" s="114">
        <f t="shared" si="11"/>
        <v>3.9252691449860939E-2</v>
      </c>
      <c r="Z179" s="114">
        <f t="shared" si="8"/>
        <v>4.4232546224553873E-2</v>
      </c>
      <c r="AA179" s="114">
        <f t="shared" si="9"/>
        <v>4.7008915746472951E-2</v>
      </c>
      <c r="AB179" s="114">
        <f t="shared" si="10"/>
        <v>3.9770844634985224E-2</v>
      </c>
    </row>
    <row r="180" spans="1:28" ht="13" x14ac:dyDescent="0.3">
      <c r="A180" s="3">
        <v>45650</v>
      </c>
      <c r="B180" s="13">
        <v>0</v>
      </c>
      <c r="J180" s="1">
        <v>43343</v>
      </c>
      <c r="K180">
        <v>83.33</v>
      </c>
      <c r="L180" s="114">
        <v>-1.361268939393946E-2</v>
      </c>
      <c r="N180" s="221">
        <v>45715</v>
      </c>
      <c r="O180" s="222">
        <v>-2.5730994152046816E-2</v>
      </c>
      <c r="P180" s="114">
        <v>1.6861631693524077E-2</v>
      </c>
      <c r="Q180" s="114">
        <v>1.9138579780924449E-2</v>
      </c>
      <c r="R180" s="114">
        <v>2.0640876138191943E-2</v>
      </c>
      <c r="Y180" s="114">
        <f t="shared" si="11"/>
        <v>3.9220155319137001E-2</v>
      </c>
      <c r="Z180" s="114">
        <f t="shared" si="8"/>
        <v>4.4516336570430269E-2</v>
      </c>
      <c r="AA180" s="114">
        <f t="shared" si="9"/>
        <v>4.8010677897434462E-2</v>
      </c>
      <c r="AB180" s="114">
        <f t="shared" si="10"/>
        <v>3.9770844634985224E-2</v>
      </c>
    </row>
    <row r="181" spans="1:28" ht="13" x14ac:dyDescent="0.3">
      <c r="A181" s="3">
        <v>45649</v>
      </c>
      <c r="B181" s="13">
        <v>-3.6515388628065295E-3</v>
      </c>
      <c r="J181" s="1">
        <v>43346</v>
      </c>
      <c r="K181">
        <v>82.91</v>
      </c>
      <c r="L181" s="114">
        <v>-5.040201608064343E-3</v>
      </c>
      <c r="N181" s="221">
        <v>45714</v>
      </c>
      <c r="O181" s="222">
        <v>-4.6565774155996002E-3</v>
      </c>
      <c r="P181" s="114">
        <v>1.6817213720655675E-2</v>
      </c>
      <c r="Q181" s="114">
        <v>1.8979992396294804E-2</v>
      </c>
      <c r="R181" s="114">
        <v>2.0272629175942566E-2</v>
      </c>
      <c r="Y181" s="114">
        <f t="shared" si="11"/>
        <v>3.91168391142451E-2</v>
      </c>
      <c r="Z181" s="114">
        <f t="shared" si="8"/>
        <v>4.4147462313781714E-2</v>
      </c>
      <c r="AA181" s="114">
        <f t="shared" si="9"/>
        <v>4.715413546324241E-2</v>
      </c>
      <c r="AB181" s="114">
        <f t="shared" si="10"/>
        <v>3.9770844634985224E-2</v>
      </c>
    </row>
    <row r="182" spans="1:28" ht="13" x14ac:dyDescent="0.3">
      <c r="A182" s="3">
        <v>45646</v>
      </c>
      <c r="B182" s="13">
        <v>-4.9312224240851618E-3</v>
      </c>
      <c r="J182" s="1">
        <v>43347</v>
      </c>
      <c r="K182">
        <v>82</v>
      </c>
      <c r="L182" s="114">
        <v>-1.0975756844771398E-2</v>
      </c>
      <c r="N182" s="221">
        <v>45713</v>
      </c>
      <c r="O182" s="222">
        <v>3.4939759036144644E-2</v>
      </c>
      <c r="P182" s="114">
        <v>1.6849455916190029E-2</v>
      </c>
      <c r="Q182" s="114">
        <v>1.9161302352584692E-2</v>
      </c>
      <c r="R182" s="114">
        <v>2.0876497804828573E-2</v>
      </c>
      <c r="Y182" s="114">
        <f t="shared" si="11"/>
        <v>3.9191834461058006E-2</v>
      </c>
      <c r="Z182" s="114">
        <f t="shared" si="8"/>
        <v>4.4569189272111995E-2</v>
      </c>
      <c r="AA182" s="114">
        <f t="shared" si="9"/>
        <v>4.8558733894031259E-2</v>
      </c>
      <c r="AB182" s="114">
        <f t="shared" si="10"/>
        <v>3.9770844634985224E-2</v>
      </c>
    </row>
    <row r="183" spans="1:28" ht="13" x14ac:dyDescent="0.3">
      <c r="A183" s="3">
        <v>45645</v>
      </c>
      <c r="B183" s="13">
        <v>-1.2051282051281977E-2</v>
      </c>
      <c r="J183" s="1">
        <v>43348</v>
      </c>
      <c r="K183">
        <v>81.650000000000006</v>
      </c>
      <c r="L183" s="114">
        <v>-4.2682926829267602E-3</v>
      </c>
      <c r="N183" s="221">
        <v>45712</v>
      </c>
      <c r="O183" s="222">
        <v>4.3562439496611744E-3</v>
      </c>
      <c r="P183" s="114">
        <v>1.6731016303313424E-2</v>
      </c>
      <c r="Q183" s="114">
        <v>1.8700651765578863E-2</v>
      </c>
      <c r="R183" s="114">
        <v>1.9639868124587997E-2</v>
      </c>
      <c r="Y183" s="114">
        <f t="shared" si="11"/>
        <v>3.8916343921507029E-2</v>
      </c>
      <c r="Z183" s="114">
        <f t="shared" si="8"/>
        <v>4.3497716006736437E-2</v>
      </c>
      <c r="AA183" s="114">
        <f t="shared" si="9"/>
        <v>4.5682333257791682E-2</v>
      </c>
      <c r="AB183" s="114">
        <f t="shared" si="10"/>
        <v>3.9770844634985224E-2</v>
      </c>
    </row>
    <row r="184" spans="1:28" ht="13" x14ac:dyDescent="0.3">
      <c r="A184" s="3">
        <v>45644</v>
      </c>
      <c r="B184" s="13">
        <v>8.6641665589034227E-3</v>
      </c>
      <c r="J184" s="1">
        <v>43349</v>
      </c>
      <c r="K184">
        <v>80.849999999999994</v>
      </c>
      <c r="L184" s="114">
        <v>-9.7979179424373709E-3</v>
      </c>
      <c r="N184" s="221">
        <v>45709</v>
      </c>
      <c r="O184" s="222">
        <v>7.0679990251035617E-3</v>
      </c>
      <c r="P184" s="114">
        <v>1.672867194316045E-2</v>
      </c>
      <c r="Q184" s="114">
        <v>1.8879899723620069E-2</v>
      </c>
      <c r="R184" s="114">
        <v>2.022705708771496E-2</v>
      </c>
      <c r="Y184" s="114">
        <f t="shared" si="11"/>
        <v>3.8910890939791207E-2</v>
      </c>
      <c r="Z184" s="114">
        <f t="shared" si="8"/>
        <v>4.3914646757140283E-2</v>
      </c>
      <c r="AA184" s="114">
        <f t="shared" si="9"/>
        <v>4.7048134786025E-2</v>
      </c>
      <c r="AB184" s="114">
        <f t="shared" si="10"/>
        <v>3.9770844634985224E-2</v>
      </c>
    </row>
    <row r="185" spans="1:28" ht="13" x14ac:dyDescent="0.3">
      <c r="A185" s="3">
        <v>45643</v>
      </c>
      <c r="B185" s="13">
        <v>-1.9525801952580187E-2</v>
      </c>
      <c r="J185" s="1">
        <v>43350</v>
      </c>
      <c r="K185">
        <v>80.94</v>
      </c>
      <c r="L185" s="114">
        <v>1.1131725417440127E-3</v>
      </c>
      <c r="N185" s="221">
        <v>45708</v>
      </c>
      <c r="O185" s="222">
        <v>-1.2171372930865911E-3</v>
      </c>
      <c r="P185" s="114">
        <v>1.6723268407575625E-2</v>
      </c>
      <c r="Q185" s="114">
        <v>1.904447274942981E-2</v>
      </c>
      <c r="R185" s="114">
        <v>2.0786054082730633E-2</v>
      </c>
      <c r="Y185" s="114">
        <f t="shared" si="11"/>
        <v>3.8898322316020903E-2</v>
      </c>
      <c r="Z185" s="114">
        <f t="shared" si="8"/>
        <v>4.4297443615173737E-2</v>
      </c>
      <c r="AA185" s="114">
        <f t="shared" si="9"/>
        <v>4.8348361796431455E-2</v>
      </c>
      <c r="AB185" s="114">
        <f t="shared" si="10"/>
        <v>3.9770844634985224E-2</v>
      </c>
    </row>
    <row r="186" spans="1:28" ht="13" x14ac:dyDescent="0.3">
      <c r="A186" s="3">
        <v>45642</v>
      </c>
      <c r="B186" s="13">
        <v>4.2016806722688406E-3</v>
      </c>
      <c r="J186" s="1">
        <v>43353</v>
      </c>
      <c r="K186">
        <v>81.22</v>
      </c>
      <c r="L186" s="114">
        <v>3.4593526068693002E-3</v>
      </c>
      <c r="N186" s="221">
        <v>45707</v>
      </c>
      <c r="O186" s="222">
        <v>-2.5616698292220075E-2</v>
      </c>
      <c r="P186" s="114">
        <v>1.6725088433292259E-2</v>
      </c>
      <c r="Q186" s="114">
        <v>1.9236712252946504E-2</v>
      </c>
      <c r="R186" s="114">
        <v>2.1436972406538354E-2</v>
      </c>
      <c r="Y186" s="114">
        <f t="shared" si="11"/>
        <v>3.8902555695837795E-2</v>
      </c>
      <c r="Z186" s="114">
        <f t="shared" si="8"/>
        <v>4.4744592700353567E-2</v>
      </c>
      <c r="AA186" s="114">
        <f t="shared" si="9"/>
        <v>4.9862397817608213E-2</v>
      </c>
      <c r="AB186" s="114">
        <f t="shared" si="10"/>
        <v>3.9770844634985224E-2</v>
      </c>
    </row>
    <row r="187" spans="1:28" ht="13" x14ac:dyDescent="0.3">
      <c r="A187" s="3">
        <v>45639</v>
      </c>
      <c r="B187" s="13">
        <v>5.6338028169014703E-3</v>
      </c>
      <c r="J187" s="1">
        <v>43354</v>
      </c>
      <c r="K187">
        <v>80.88</v>
      </c>
      <c r="L187" s="114">
        <v>-4.1861610440778558E-3</v>
      </c>
      <c r="N187" s="221">
        <v>45706</v>
      </c>
      <c r="O187" s="222">
        <v>1.1873664212775387E-3</v>
      </c>
      <c r="P187" s="114">
        <v>1.6661813534166063E-2</v>
      </c>
      <c r="Q187" s="114">
        <v>1.9083836117923508E-2</v>
      </c>
      <c r="R187" s="114">
        <v>2.1142144859701381E-2</v>
      </c>
      <c r="Y187" s="114">
        <f t="shared" si="11"/>
        <v>3.8755378280470265E-2</v>
      </c>
      <c r="Z187" s="114">
        <f t="shared" si="8"/>
        <v>4.4389002810290082E-2</v>
      </c>
      <c r="AA187" s="114">
        <f t="shared" si="9"/>
        <v>4.9176628943665417E-2</v>
      </c>
      <c r="AB187" s="114">
        <f t="shared" si="10"/>
        <v>3.9770844634985224E-2</v>
      </c>
    </row>
    <row r="188" spans="1:28" ht="13" x14ac:dyDescent="0.3">
      <c r="A188" s="3">
        <v>45638</v>
      </c>
      <c r="B188" s="13">
        <v>1.2838801711840138E-2</v>
      </c>
      <c r="J188" s="1">
        <v>43355</v>
      </c>
      <c r="K188">
        <v>81.2</v>
      </c>
      <c r="L188" s="114">
        <v>3.9564787339268969E-3</v>
      </c>
      <c r="N188" s="221">
        <v>45705</v>
      </c>
      <c r="O188" s="222">
        <v>1.6167953667953709E-2</v>
      </c>
      <c r="P188" s="114">
        <v>1.6661566542549446E-2</v>
      </c>
      <c r="Q188" s="114">
        <v>1.9276496065769668E-2</v>
      </c>
      <c r="R188" s="114">
        <v>2.1804393925305358E-2</v>
      </c>
      <c r="Y188" s="114">
        <f t="shared" si="11"/>
        <v>3.8754803777970012E-2</v>
      </c>
      <c r="Z188" s="114">
        <f t="shared" si="8"/>
        <v>4.4837129848980251E-2</v>
      </c>
      <c r="AA188" s="114">
        <f t="shared" si="9"/>
        <v>5.0717020270260267E-2</v>
      </c>
      <c r="AB188" s="114">
        <f t="shared" si="10"/>
        <v>3.9770844634985224E-2</v>
      </c>
    </row>
    <row r="189" spans="1:28" ht="13" x14ac:dyDescent="0.3">
      <c r="A189" s="3">
        <v>45637</v>
      </c>
      <c r="B189" s="13">
        <v>9.4253174499280088E-3</v>
      </c>
      <c r="J189" s="1">
        <v>43356</v>
      </c>
      <c r="K189">
        <v>82.59</v>
      </c>
      <c r="L189" s="114">
        <v>1.7118226600985227E-2</v>
      </c>
      <c r="N189" s="221">
        <v>45702</v>
      </c>
      <c r="O189" s="222">
        <v>6.2564102564102511E-2</v>
      </c>
      <c r="P189" s="114">
        <v>1.6633777281868437E-2</v>
      </c>
      <c r="Q189" s="114">
        <v>1.9334335024622139E-2</v>
      </c>
      <c r="R189" s="114">
        <v>2.2115447348751538E-2</v>
      </c>
      <c r="Y189" s="114">
        <f t="shared" si="11"/>
        <v>3.8690165957625984E-2</v>
      </c>
      <c r="Z189" s="114">
        <f t="shared" si="8"/>
        <v>4.4971663267271096E-2</v>
      </c>
      <c r="AA189" s="114">
        <f t="shared" si="9"/>
        <v>5.1440530533196076E-2</v>
      </c>
      <c r="AB189" s="114">
        <f t="shared" si="10"/>
        <v>3.9770844634985224E-2</v>
      </c>
    </row>
    <row r="190" spans="1:28" ht="13" x14ac:dyDescent="0.3">
      <c r="A190" s="3">
        <v>45636</v>
      </c>
      <c r="B190" s="13">
        <v>-5.0794477728574759E-3</v>
      </c>
      <c r="J190" s="1">
        <v>43357</v>
      </c>
      <c r="K190">
        <v>82.61</v>
      </c>
      <c r="L190" s="114">
        <v>2.421600678047708E-4</v>
      </c>
      <c r="N190" s="221">
        <v>45701</v>
      </c>
      <c r="O190" s="222">
        <v>1.4568158168574461E-2</v>
      </c>
      <c r="P190" s="114">
        <v>1.624027593618764E-2</v>
      </c>
      <c r="Q190" s="114">
        <v>1.7364452055645397E-2</v>
      </c>
      <c r="R190" s="114">
        <v>1.6445816756553835E-2</v>
      </c>
      <c r="Y190" s="114">
        <f t="shared" si="11"/>
        <v>3.7774881827572451E-2</v>
      </c>
      <c r="Z190" s="114">
        <f t="shared" si="8"/>
        <v>4.0389715481431193E-2</v>
      </c>
      <c r="AA190" s="114">
        <f t="shared" si="9"/>
        <v>3.8252969775744224E-2</v>
      </c>
      <c r="AB190" s="114">
        <f t="shared" si="10"/>
        <v>3.9770844634985224E-2</v>
      </c>
    </row>
    <row r="191" spans="1:28" ht="13" x14ac:dyDescent="0.3">
      <c r="A191" s="3">
        <v>45635</v>
      </c>
      <c r="B191" s="13">
        <v>0</v>
      </c>
      <c r="J191" s="1">
        <v>43360</v>
      </c>
      <c r="K191">
        <v>82.59</v>
      </c>
      <c r="L191" s="114">
        <v>-2.4210144050352284E-4</v>
      </c>
      <c r="N191" s="221">
        <v>45700</v>
      </c>
      <c r="O191" s="222">
        <v>1.0249671484888321E-2</v>
      </c>
      <c r="P191" s="114">
        <v>1.6218515288403901E-2</v>
      </c>
      <c r="Q191" s="114">
        <v>1.7416477538231823E-2</v>
      </c>
      <c r="R191" s="114">
        <v>1.6558439858567933E-2</v>
      </c>
      <c r="Y191" s="114">
        <f t="shared" si="11"/>
        <v>3.7724266560827474E-2</v>
      </c>
      <c r="Z191" s="114">
        <f t="shared" si="8"/>
        <v>4.0510726753927223E-2</v>
      </c>
      <c r="AA191" s="114">
        <f t="shared" si="9"/>
        <v>3.8514931111029015E-2</v>
      </c>
      <c r="AB191" s="114">
        <f t="shared" si="10"/>
        <v>3.9770844634985224E-2</v>
      </c>
    </row>
    <row r="192" spans="1:28" ht="13" x14ac:dyDescent="0.3">
      <c r="A192" s="3">
        <v>45632</v>
      </c>
      <c r="B192" s="13">
        <v>6.0272536687631375E-3</v>
      </c>
      <c r="J192" s="1">
        <v>43361</v>
      </c>
      <c r="K192">
        <v>82.79</v>
      </c>
      <c r="L192" s="114">
        <v>2.4216006780482242E-3</v>
      </c>
      <c r="N192" s="221">
        <v>45699</v>
      </c>
      <c r="O192" s="222">
        <v>-1.4759192128430873E-2</v>
      </c>
      <c r="P192" s="114">
        <v>1.62180179029934E-2</v>
      </c>
      <c r="Q192" s="114">
        <v>1.7532084929724776E-2</v>
      </c>
      <c r="R192" s="114">
        <v>1.6881268246373524E-2</v>
      </c>
      <c r="Y192" s="114">
        <f t="shared" si="11"/>
        <v>3.7723109642362647E-2</v>
      </c>
      <c r="Z192" s="114">
        <f t="shared" si="8"/>
        <v>4.0779629546539832E-2</v>
      </c>
      <c r="AA192" s="114">
        <f t="shared" si="9"/>
        <v>3.9265829941064818E-2</v>
      </c>
      <c r="AB192" s="114">
        <f t="shared" si="10"/>
        <v>3.9770844634985224E-2</v>
      </c>
    </row>
    <row r="193" spans="1:28" ht="13" x14ac:dyDescent="0.3">
      <c r="A193" s="3">
        <v>45631</v>
      </c>
      <c r="B193" s="13">
        <v>2.2645048907945813E-2</v>
      </c>
      <c r="J193" s="1">
        <v>43362</v>
      </c>
      <c r="K193">
        <v>83.13</v>
      </c>
      <c r="L193" s="114">
        <v>4.1067761806980211E-3</v>
      </c>
      <c r="N193" s="221">
        <v>45698</v>
      </c>
      <c r="O193" s="222">
        <v>8.6184382345259412E-3</v>
      </c>
      <c r="P193" s="114">
        <v>1.619934032275799E-2</v>
      </c>
      <c r="Q193" s="114">
        <v>1.7583753835091111E-2</v>
      </c>
      <c r="R193" s="114">
        <v>1.7007732669939699E-2</v>
      </c>
      <c r="Y193" s="114">
        <f t="shared" si="11"/>
        <v>3.7679665590735087E-2</v>
      </c>
      <c r="Z193" s="114">
        <f t="shared" si="8"/>
        <v>4.0899811420421928E-2</v>
      </c>
      <c r="AA193" s="114">
        <f t="shared" si="9"/>
        <v>3.9559986190279742E-2</v>
      </c>
      <c r="AB193" s="114">
        <f t="shared" si="10"/>
        <v>3.9770844634985224E-2</v>
      </c>
    </row>
    <row r="194" spans="1:28" ht="13" x14ac:dyDescent="0.3">
      <c r="A194" s="3">
        <v>45630</v>
      </c>
      <c r="B194" s="13">
        <v>1.3581420616596448E-2</v>
      </c>
      <c r="J194" s="1">
        <v>43363</v>
      </c>
      <c r="K194">
        <v>85.2</v>
      </c>
      <c r="L194" s="114">
        <v>2.4900757849152022E-2</v>
      </c>
      <c r="N194" s="221">
        <v>45695</v>
      </c>
      <c r="O194" s="222">
        <v>-1.5428130624839326E-2</v>
      </c>
      <c r="P194" s="114">
        <v>1.6202798565556967E-2</v>
      </c>
      <c r="Q194" s="114">
        <v>1.7719395697731587E-2</v>
      </c>
      <c r="R194" s="114">
        <v>1.7406477207653547E-2</v>
      </c>
      <c r="Y194" s="114">
        <f t="shared" si="11"/>
        <v>3.7687709463485507E-2</v>
      </c>
      <c r="Z194" s="114">
        <f t="shared" ref="Z194:Z257" si="12">Q194*2.326</f>
        <v>4.1215314392923669E-2</v>
      </c>
      <c r="AA194" s="114">
        <f t="shared" ref="AA194:AA257" si="13">R194*2.326</f>
        <v>4.048746598500215E-2</v>
      </c>
      <c r="AB194" s="114">
        <f t="shared" ref="AB194:AB257" si="14">ABS(PERCENTILE(O194:O493,0.01))</f>
        <v>3.9770844634985224E-2</v>
      </c>
    </row>
    <row r="195" spans="1:28" ht="13" x14ac:dyDescent="0.3">
      <c r="A195" s="3">
        <v>45629</v>
      </c>
      <c r="B195" s="13">
        <v>1.3628854625550687E-2</v>
      </c>
      <c r="J195" s="1">
        <v>43364</v>
      </c>
      <c r="K195">
        <v>85.65</v>
      </c>
      <c r="L195" s="114">
        <v>5.2816901408451033E-3</v>
      </c>
      <c r="N195" s="221">
        <v>45694</v>
      </c>
      <c r="O195" s="222">
        <v>1.9664394336654432E-2</v>
      </c>
      <c r="P195" s="114">
        <v>1.6181087909831512E-2</v>
      </c>
      <c r="Q195" s="114">
        <v>1.7762682439133589E-2</v>
      </c>
      <c r="R195" s="114">
        <v>1.7525173862130313E-2</v>
      </c>
      <c r="Y195" s="114">
        <f t="shared" ref="Y195:Y258" si="15">P195*2.326</f>
        <v>3.7637210478268096E-2</v>
      </c>
      <c r="Z195" s="114">
        <f t="shared" si="12"/>
        <v>4.1315999353424726E-2</v>
      </c>
      <c r="AA195" s="114">
        <f t="shared" si="13"/>
        <v>4.0763554403315111E-2</v>
      </c>
      <c r="AB195" s="114">
        <f t="shared" si="14"/>
        <v>3.9770844634985224E-2</v>
      </c>
    </row>
    <row r="196" spans="1:28" ht="13" x14ac:dyDescent="0.3">
      <c r="A196" s="3">
        <v>45628</v>
      </c>
      <c r="B196" s="13">
        <v>1.3785497656466331E-3</v>
      </c>
      <c r="J196" s="1">
        <v>43367</v>
      </c>
      <c r="K196">
        <v>83.38</v>
      </c>
      <c r="L196" s="114">
        <v>-2.6503210741389494E-2</v>
      </c>
      <c r="N196" s="221">
        <v>45693</v>
      </c>
      <c r="O196" s="222">
        <v>-8.062418725617743E-3</v>
      </c>
      <c r="P196" s="114">
        <v>1.6190139677650629E-2</v>
      </c>
      <c r="Q196" s="114">
        <v>1.7722047580356611E-2</v>
      </c>
      <c r="R196" s="114">
        <v>1.7379690235823229E-2</v>
      </c>
      <c r="Y196" s="114">
        <f t="shared" si="15"/>
        <v>3.7658264890215364E-2</v>
      </c>
      <c r="Z196" s="114">
        <f t="shared" si="12"/>
        <v>4.1221482671909476E-2</v>
      </c>
      <c r="AA196" s="114">
        <f t="shared" si="13"/>
        <v>4.0425159488524834E-2</v>
      </c>
      <c r="AB196" s="114">
        <f t="shared" si="14"/>
        <v>3.9770844634985224E-2</v>
      </c>
    </row>
    <row r="197" spans="1:28" ht="13" x14ac:dyDescent="0.3">
      <c r="A197" s="3">
        <v>45625</v>
      </c>
      <c r="B197" s="13">
        <v>6.8008327550311571E-3</v>
      </c>
      <c r="J197" s="1">
        <v>43368</v>
      </c>
      <c r="K197">
        <v>79.14</v>
      </c>
      <c r="L197" s="114">
        <v>-5.08515231470376E-2</v>
      </c>
      <c r="N197" s="221">
        <v>45692</v>
      </c>
      <c r="O197" s="222">
        <v>2.8690662493479242E-3</v>
      </c>
      <c r="P197" s="114">
        <v>1.6188810845213085E-2</v>
      </c>
      <c r="Q197" s="114">
        <v>1.7864597170288127E-2</v>
      </c>
      <c r="R197" s="114">
        <v>1.7809675736242498E-2</v>
      </c>
      <c r="Y197" s="114">
        <f t="shared" si="15"/>
        <v>3.7655174025965639E-2</v>
      </c>
      <c r="Z197" s="114">
        <f t="shared" si="12"/>
        <v>4.1553053018090182E-2</v>
      </c>
      <c r="AA197" s="114">
        <f t="shared" si="13"/>
        <v>4.1425305762500052E-2</v>
      </c>
      <c r="AB197" s="114">
        <f t="shared" si="14"/>
        <v>3.9770844634985224E-2</v>
      </c>
    </row>
    <row r="198" spans="1:28" ht="13" x14ac:dyDescent="0.3">
      <c r="A198" s="3">
        <v>45624</v>
      </c>
      <c r="B198" s="13">
        <v>6.9881201956673404E-3</v>
      </c>
      <c r="J198" s="1">
        <v>43369</v>
      </c>
      <c r="K198">
        <v>78.92</v>
      </c>
      <c r="L198" s="114">
        <v>-2.7798837503158814E-3</v>
      </c>
      <c r="N198" s="221">
        <v>45691</v>
      </c>
      <c r="O198" s="222">
        <v>-1.8433179723502273E-2</v>
      </c>
      <c r="P198" s="114">
        <v>1.6187833814113053E-2</v>
      </c>
      <c r="Q198" s="114">
        <v>1.8040967234358402E-2</v>
      </c>
      <c r="R198" s="114">
        <v>1.8354970838856427E-2</v>
      </c>
      <c r="Y198" s="114">
        <f t="shared" si="15"/>
        <v>3.7652901451626961E-2</v>
      </c>
      <c r="Z198" s="114">
        <f t="shared" si="12"/>
        <v>4.1963289787117643E-2</v>
      </c>
      <c r="AA198" s="114">
        <f t="shared" si="13"/>
        <v>4.269366217118005E-2</v>
      </c>
      <c r="AB198" s="114">
        <f t="shared" si="14"/>
        <v>3.9770844634985224E-2</v>
      </c>
    </row>
    <row r="199" spans="1:28" ht="13" x14ac:dyDescent="0.3">
      <c r="A199" s="3">
        <v>45623</v>
      </c>
      <c r="B199" s="13">
        <v>-1.3956734124214636E-3</v>
      </c>
      <c r="J199" s="1">
        <v>43370</v>
      </c>
      <c r="K199">
        <v>78.959999999999994</v>
      </c>
      <c r="L199" s="114">
        <v>5.0684237202220023E-4</v>
      </c>
      <c r="N199" s="221">
        <v>45688</v>
      </c>
      <c r="O199" s="222">
        <v>-2.2767075306479777E-2</v>
      </c>
      <c r="P199" s="114">
        <v>1.6156135723607985E-2</v>
      </c>
      <c r="Q199" s="114">
        <v>1.8032475052587749E-2</v>
      </c>
      <c r="R199" s="114">
        <v>1.8349967461056958E-2</v>
      </c>
      <c r="Y199" s="114">
        <f t="shared" si="15"/>
        <v>3.7579171693112173E-2</v>
      </c>
      <c r="Z199" s="114">
        <f t="shared" si="12"/>
        <v>4.1943536972319104E-2</v>
      </c>
      <c r="AA199" s="114">
        <f t="shared" si="13"/>
        <v>4.2682024314418483E-2</v>
      </c>
      <c r="AB199" s="114">
        <f t="shared" si="14"/>
        <v>3.9770844634985224E-2</v>
      </c>
    </row>
    <row r="200" spans="1:28" ht="13" x14ac:dyDescent="0.3">
      <c r="A200" s="3">
        <v>45622</v>
      </c>
      <c r="B200" s="13">
        <v>-7.3427542255472345E-3</v>
      </c>
      <c r="J200" s="1">
        <v>43371</v>
      </c>
      <c r="K200">
        <v>77.599999999999994</v>
      </c>
      <c r="L200" s="114">
        <v>-1.7223910840932111E-2</v>
      </c>
      <c r="N200" s="221">
        <v>45687</v>
      </c>
      <c r="O200" s="222">
        <v>4.7762694821517782E-3</v>
      </c>
      <c r="P200" s="114">
        <v>1.6178560346713514E-2</v>
      </c>
      <c r="Q200" s="114">
        <v>1.7923424496197694E-2</v>
      </c>
      <c r="R200" s="114">
        <v>1.8031323896142419E-2</v>
      </c>
      <c r="Y200" s="114">
        <f t="shared" si="15"/>
        <v>3.7631331366455634E-2</v>
      </c>
      <c r="Z200" s="114">
        <f t="shared" si="12"/>
        <v>4.1689885378155836E-2</v>
      </c>
      <c r="AA200" s="114">
        <f t="shared" si="13"/>
        <v>4.1940859382427267E-2</v>
      </c>
      <c r="AB200" s="114">
        <f t="shared" si="14"/>
        <v>3.9770844634985224E-2</v>
      </c>
    </row>
    <row r="201" spans="1:28" ht="13" x14ac:dyDescent="0.3">
      <c r="A201" s="3">
        <v>45621</v>
      </c>
      <c r="B201" s="13">
        <v>-6.7428099628457925E-3</v>
      </c>
      <c r="J201" s="1">
        <v>43374</v>
      </c>
      <c r="K201">
        <v>78.400000000000006</v>
      </c>
      <c r="L201" s="114">
        <v>1.0309278350515611E-2</v>
      </c>
      <c r="N201" s="221">
        <v>45686</v>
      </c>
      <c r="O201" s="222">
        <v>4.7991917150795073E-3</v>
      </c>
      <c r="P201" s="114">
        <v>1.617636354527003E-2</v>
      </c>
      <c r="Q201" s="114">
        <v>1.8092196838074687E-2</v>
      </c>
      <c r="R201" s="114">
        <v>1.8558701471981263E-2</v>
      </c>
      <c r="Y201" s="114">
        <f t="shared" si="15"/>
        <v>3.7626221606298089E-2</v>
      </c>
      <c r="Z201" s="114">
        <f t="shared" si="12"/>
        <v>4.2082449845361726E-2</v>
      </c>
      <c r="AA201" s="114">
        <f t="shared" si="13"/>
        <v>4.3167539623828417E-2</v>
      </c>
      <c r="AB201" s="114">
        <f t="shared" si="14"/>
        <v>3.9770844634985224E-2</v>
      </c>
    </row>
    <row r="202" spans="1:28" ht="13" x14ac:dyDescent="0.3">
      <c r="A202" s="3">
        <v>45618</v>
      </c>
      <c r="B202" s="13">
        <v>-9.2706203135650474E-3</v>
      </c>
      <c r="J202" s="1">
        <v>43375</v>
      </c>
      <c r="K202">
        <v>78.81</v>
      </c>
      <c r="L202" s="114">
        <v>5.2295918367346499E-3</v>
      </c>
      <c r="N202" s="221">
        <v>45685</v>
      </c>
      <c r="O202" s="222">
        <v>-2.9180971064247125E-2</v>
      </c>
      <c r="P202" s="114">
        <v>1.6193555281105051E-2</v>
      </c>
      <c r="Q202" s="114">
        <v>1.8262942655311674E-2</v>
      </c>
      <c r="R202" s="114">
        <v>1.9103399102151326E-2</v>
      </c>
      <c r="Y202" s="114">
        <f t="shared" si="15"/>
        <v>3.7666209583850349E-2</v>
      </c>
      <c r="Z202" s="114">
        <f t="shared" si="12"/>
        <v>4.2479604616254954E-2</v>
      </c>
      <c r="AA202" s="114">
        <f t="shared" si="13"/>
        <v>4.4434506311603984E-2</v>
      </c>
      <c r="AB202" s="114">
        <f t="shared" si="14"/>
        <v>3.9770844634985224E-2</v>
      </c>
    </row>
    <row r="203" spans="1:28" ht="13" x14ac:dyDescent="0.3">
      <c r="A203" s="3">
        <v>45617</v>
      </c>
      <c r="B203" s="13">
        <v>-7.8452590288110146E-3</v>
      </c>
      <c r="J203" s="1">
        <v>43376</v>
      </c>
      <c r="K203">
        <v>78.81</v>
      </c>
      <c r="L203" s="114">
        <v>0</v>
      </c>
      <c r="N203" s="221">
        <v>45684</v>
      </c>
      <c r="O203" s="222">
        <v>3.1360647445624737E-2</v>
      </c>
      <c r="P203" s="114">
        <v>1.614505150991067E-2</v>
      </c>
      <c r="Q203" s="114">
        <v>1.7971188234930491E-2</v>
      </c>
      <c r="R203" s="114">
        <v>1.8272410109768066E-2</v>
      </c>
      <c r="Y203" s="114">
        <f t="shared" si="15"/>
        <v>3.7553389812052217E-2</v>
      </c>
      <c r="Z203" s="114">
        <f t="shared" si="12"/>
        <v>4.1800983834448323E-2</v>
      </c>
      <c r="AA203" s="114">
        <f t="shared" si="13"/>
        <v>4.2501625915320522E-2</v>
      </c>
      <c r="AB203" s="114">
        <f t="shared" si="14"/>
        <v>3.9770844634985224E-2</v>
      </c>
    </row>
    <row r="204" spans="1:28" ht="13" x14ac:dyDescent="0.3">
      <c r="A204" s="3">
        <v>45616</v>
      </c>
      <c r="B204" s="13">
        <v>-4.8458742764841125E-3</v>
      </c>
      <c r="J204" s="1">
        <v>43377</v>
      </c>
      <c r="K204">
        <v>78</v>
      </c>
      <c r="L204" s="114">
        <v>-1.0277883517320166E-2</v>
      </c>
      <c r="N204" s="221">
        <v>45681</v>
      </c>
      <c r="O204" s="222">
        <v>2.170542635658905E-2</v>
      </c>
      <c r="P204" s="114">
        <v>1.6039841061589569E-2</v>
      </c>
      <c r="Q204" s="114">
        <v>1.759156728497864E-2</v>
      </c>
      <c r="R204" s="114">
        <v>1.7100191568060891E-2</v>
      </c>
      <c r="Y204" s="114">
        <f t="shared" si="15"/>
        <v>3.7308670309257337E-2</v>
      </c>
      <c r="Z204" s="114">
        <f t="shared" si="12"/>
        <v>4.0917985504860317E-2</v>
      </c>
      <c r="AA204" s="114">
        <f t="shared" si="13"/>
        <v>3.9775045587309633E-2</v>
      </c>
      <c r="AB204" s="114">
        <f t="shared" si="14"/>
        <v>3.9770844634985224E-2</v>
      </c>
    </row>
    <row r="205" spans="1:28" ht="13" x14ac:dyDescent="0.3">
      <c r="A205" s="3">
        <v>45615</v>
      </c>
      <c r="B205" s="13">
        <v>-1.1048988285409917E-2</v>
      </c>
      <c r="J205" s="1">
        <v>43378</v>
      </c>
      <c r="K205">
        <v>77.59</v>
      </c>
      <c r="L205" s="114">
        <v>-5.2564102564102129E-3</v>
      </c>
      <c r="N205" s="221">
        <v>45680</v>
      </c>
      <c r="O205" s="222">
        <v>-9.9769762087490547E-3</v>
      </c>
      <c r="P205" s="114">
        <v>1.5994281593589926E-2</v>
      </c>
      <c r="Q205" s="114">
        <v>1.7497164667281368E-2</v>
      </c>
      <c r="R205" s="114">
        <v>1.6763340814447882E-2</v>
      </c>
      <c r="Y205" s="114">
        <f t="shared" si="15"/>
        <v>3.7202698986690166E-2</v>
      </c>
      <c r="Z205" s="114">
        <f t="shared" si="12"/>
        <v>4.0698405016096464E-2</v>
      </c>
      <c r="AA205" s="114">
        <f t="shared" si="13"/>
        <v>3.8991530734405776E-2</v>
      </c>
      <c r="AB205" s="114">
        <f t="shared" si="14"/>
        <v>3.9770844634985224E-2</v>
      </c>
    </row>
    <row r="206" spans="1:28" ht="13" x14ac:dyDescent="0.3">
      <c r="A206" s="3">
        <v>45614</v>
      </c>
      <c r="B206" s="13">
        <v>-3.6923076923076954E-2</v>
      </c>
      <c r="J206" s="1">
        <v>43381</v>
      </c>
      <c r="K206">
        <v>76.87</v>
      </c>
      <c r="L206" s="114">
        <v>-9.2795463332903567E-3</v>
      </c>
      <c r="N206" s="221">
        <v>45679</v>
      </c>
      <c r="O206" s="222">
        <v>4.6260601387819802E-3</v>
      </c>
      <c r="P206" s="114">
        <v>1.5987802731266654E-2</v>
      </c>
      <c r="Q206" s="114">
        <v>1.7616929832456798E-2</v>
      </c>
      <c r="R206" s="114">
        <v>1.7105342946779997E-2</v>
      </c>
      <c r="Y206" s="114">
        <f t="shared" si="15"/>
        <v>3.7187629152926241E-2</v>
      </c>
      <c r="Z206" s="114">
        <f t="shared" si="12"/>
        <v>4.0976978790294515E-2</v>
      </c>
      <c r="AA206" s="114">
        <f t="shared" si="13"/>
        <v>3.9787027694210275E-2</v>
      </c>
      <c r="AB206" s="114">
        <f t="shared" si="14"/>
        <v>3.9770844634985224E-2</v>
      </c>
    </row>
    <row r="207" spans="1:28" ht="13" x14ac:dyDescent="0.3">
      <c r="A207" s="3">
        <v>45611</v>
      </c>
      <c r="B207" s="13">
        <v>-1.2804097311139293E-3</v>
      </c>
      <c r="J207" s="1">
        <v>43382</v>
      </c>
      <c r="K207">
        <v>76.28</v>
      </c>
      <c r="L207" s="114">
        <v>-7.6752959542084479E-3</v>
      </c>
      <c r="N207" s="221">
        <v>45678</v>
      </c>
      <c r="O207" s="222">
        <v>-1.8910741301059002E-2</v>
      </c>
      <c r="P207" s="114">
        <v>1.6106893208479887E-2</v>
      </c>
      <c r="Q207" s="114">
        <v>1.7784938403896812E-2</v>
      </c>
      <c r="R207" s="114">
        <v>1.760405936839797E-2</v>
      </c>
      <c r="Y207" s="114">
        <f t="shared" si="15"/>
        <v>3.7464633602924215E-2</v>
      </c>
      <c r="Z207" s="114">
        <f t="shared" si="12"/>
        <v>4.1367766727463985E-2</v>
      </c>
      <c r="AA207" s="114">
        <f t="shared" si="13"/>
        <v>4.0947042090893677E-2</v>
      </c>
      <c r="AB207" s="114">
        <f t="shared" si="14"/>
        <v>3.9770844634985224E-2</v>
      </c>
    </row>
    <row r="208" spans="1:28" ht="13" x14ac:dyDescent="0.3">
      <c r="A208" s="3">
        <v>45610</v>
      </c>
      <c r="B208" s="13">
        <v>2.14491237248234E-2</v>
      </c>
      <c r="J208" s="1">
        <v>43383</v>
      </c>
      <c r="K208">
        <v>75.459999999999994</v>
      </c>
      <c r="L208" s="114">
        <v>-1.0749868904037852E-2</v>
      </c>
      <c r="N208" s="221">
        <v>45677</v>
      </c>
      <c r="O208" s="222">
        <v>2.6397515527950208E-2</v>
      </c>
      <c r="P208" s="114">
        <v>1.6076744709342328E-2</v>
      </c>
      <c r="Q208" s="114">
        <v>1.7760885518845422E-2</v>
      </c>
      <c r="R208" s="114">
        <v>1.751734514094307E-2</v>
      </c>
      <c r="Y208" s="114">
        <f t="shared" si="15"/>
        <v>3.7394508193930254E-2</v>
      </c>
      <c r="Z208" s="114">
        <f t="shared" si="12"/>
        <v>4.1311819716834453E-2</v>
      </c>
      <c r="AA208" s="114">
        <f t="shared" si="13"/>
        <v>4.074534479783358E-2</v>
      </c>
      <c r="AB208" s="114">
        <f t="shared" si="14"/>
        <v>3.9770844634985224E-2</v>
      </c>
    </row>
    <row r="209" spans="1:28" ht="13" x14ac:dyDescent="0.3">
      <c r="A209" s="3">
        <v>45609</v>
      </c>
      <c r="B209" s="13">
        <v>5.1268568423819775E-3</v>
      </c>
      <c r="J209" s="1">
        <v>43384</v>
      </c>
      <c r="K209">
        <v>74.69</v>
      </c>
      <c r="L209" s="114">
        <v>-1.020408163265301E-2</v>
      </c>
      <c r="N209" s="221">
        <v>45674</v>
      </c>
      <c r="O209" s="222">
        <v>1.5505913272010603E-2</v>
      </c>
      <c r="P209" s="114">
        <v>1.6003898045872759E-2</v>
      </c>
      <c r="Q209" s="114">
        <v>1.7539936788619374E-2</v>
      </c>
      <c r="R209" s="114">
        <v>1.6791830938308536E-2</v>
      </c>
      <c r="Y209" s="114">
        <f t="shared" si="15"/>
        <v>3.7225066854700041E-2</v>
      </c>
      <c r="Z209" s="114">
        <f t="shared" si="12"/>
        <v>4.0797892970328667E-2</v>
      </c>
      <c r="AA209" s="114">
        <f t="shared" si="13"/>
        <v>3.9057798762505654E-2</v>
      </c>
      <c r="AB209" s="114">
        <f t="shared" si="14"/>
        <v>3.9770844634985224E-2</v>
      </c>
    </row>
    <row r="210" spans="1:28" ht="13" x14ac:dyDescent="0.3">
      <c r="A210" s="3">
        <v>45608</v>
      </c>
      <c r="B210" s="13">
        <v>-2.4493459861502927E-2</v>
      </c>
      <c r="J210" s="1">
        <v>43385</v>
      </c>
      <c r="K210">
        <v>74.3</v>
      </c>
      <c r="L210" s="114">
        <v>-5.2215825411701779E-3</v>
      </c>
      <c r="N210" s="221">
        <v>45673</v>
      </c>
      <c r="O210" s="222">
        <v>-1.4504014504014564E-2</v>
      </c>
      <c r="P210" s="114">
        <v>1.5976929742313226E-2</v>
      </c>
      <c r="Q210" s="114">
        <v>1.7578594053851176E-2</v>
      </c>
      <c r="R210" s="114">
        <v>1.6870583278165624E-2</v>
      </c>
      <c r="Y210" s="114">
        <f t="shared" si="15"/>
        <v>3.7162338580620562E-2</v>
      </c>
      <c r="Z210" s="114">
        <f t="shared" si="12"/>
        <v>4.0887809769257835E-2</v>
      </c>
      <c r="AA210" s="114">
        <f t="shared" si="13"/>
        <v>3.9240976705013239E-2</v>
      </c>
      <c r="AB210" s="114">
        <f t="shared" si="14"/>
        <v>3.9770844634985224E-2</v>
      </c>
    </row>
    <row r="211" spans="1:28" ht="13" x14ac:dyDescent="0.3">
      <c r="A211" s="3">
        <v>45607</v>
      </c>
      <c r="B211" s="13">
        <v>1.6555859731456103E-2</v>
      </c>
      <c r="J211" s="1">
        <v>43388</v>
      </c>
      <c r="K211">
        <v>75.319999999999993</v>
      </c>
      <c r="L211" s="114">
        <v>1.3728129205921886E-2</v>
      </c>
      <c r="N211" s="221">
        <v>45672</v>
      </c>
      <c r="O211" s="222">
        <v>1.3385826771653491E-2</v>
      </c>
      <c r="P211" s="114">
        <v>1.5956940903976053E-2</v>
      </c>
      <c r="Q211" s="114">
        <v>1.7635381578279326E-2</v>
      </c>
      <c r="R211" s="114">
        <v>1.7010465921250807E-2</v>
      </c>
      <c r="Y211" s="114">
        <f t="shared" si="15"/>
        <v>3.7115844542648303E-2</v>
      </c>
      <c r="Z211" s="114">
        <f t="shared" si="12"/>
        <v>4.1019897551077711E-2</v>
      </c>
      <c r="AA211" s="114">
        <f t="shared" si="13"/>
        <v>3.9566343732829377E-2</v>
      </c>
      <c r="AB211" s="114">
        <f t="shared" si="14"/>
        <v>3.9770844634985224E-2</v>
      </c>
    </row>
    <row r="212" spans="1:28" ht="13" x14ac:dyDescent="0.3">
      <c r="A212" s="3">
        <v>45604</v>
      </c>
      <c r="B212" s="13">
        <v>-5.058365758754825E-3</v>
      </c>
      <c r="J212" s="1">
        <v>43389</v>
      </c>
      <c r="K212">
        <v>75.86</v>
      </c>
      <c r="L212" s="114">
        <v>7.1694105151355056E-3</v>
      </c>
      <c r="N212" s="221">
        <v>45671</v>
      </c>
      <c r="O212" s="222">
        <v>0</v>
      </c>
      <c r="P212" s="114">
        <v>1.5942959107815406E-2</v>
      </c>
      <c r="Q212" s="114">
        <v>1.7711193055304619E-2</v>
      </c>
      <c r="R212" s="114">
        <v>1.7215935506668393E-2</v>
      </c>
      <c r="Y212" s="114">
        <f t="shared" si="15"/>
        <v>3.7083322884778634E-2</v>
      </c>
      <c r="Z212" s="114">
        <f t="shared" si="12"/>
        <v>4.1196235046638545E-2</v>
      </c>
      <c r="AA212" s="114">
        <f t="shared" si="13"/>
        <v>4.0044265988510686E-2</v>
      </c>
      <c r="AB212" s="114">
        <f t="shared" si="14"/>
        <v>3.9770844634985224E-2</v>
      </c>
    </row>
    <row r="213" spans="1:28" ht="13" x14ac:dyDescent="0.3">
      <c r="A213" s="3">
        <v>45603</v>
      </c>
      <c r="B213" s="13">
        <v>-2.9456193353474318E-2</v>
      </c>
      <c r="J213" s="1">
        <v>43390</v>
      </c>
      <c r="K213">
        <v>75.510000000000005</v>
      </c>
      <c r="L213" s="114">
        <v>-4.6137621935142935E-3</v>
      </c>
      <c r="N213" s="221">
        <v>45670</v>
      </c>
      <c r="O213" s="222">
        <v>-7.8124999999999263E-3</v>
      </c>
      <c r="P213" s="114">
        <v>1.5958950309370126E-2</v>
      </c>
      <c r="Q213" s="114">
        <v>1.7890924901349456E-2</v>
      </c>
      <c r="R213" s="114">
        <v>1.775688165457448E-2</v>
      </c>
      <c r="Y213" s="114">
        <f t="shared" si="15"/>
        <v>3.7120518419594913E-2</v>
      </c>
      <c r="Z213" s="114">
        <f t="shared" si="12"/>
        <v>4.1614291320538836E-2</v>
      </c>
      <c r="AA213" s="114">
        <f t="shared" si="13"/>
        <v>4.1302506728540245E-2</v>
      </c>
      <c r="AB213" s="114">
        <f t="shared" si="14"/>
        <v>3.9770844634985224E-2</v>
      </c>
    </row>
    <row r="214" spans="1:28" ht="13" x14ac:dyDescent="0.3">
      <c r="A214" s="3">
        <v>45602</v>
      </c>
      <c r="B214" s="13">
        <v>-3.1219512195121875E-2</v>
      </c>
      <c r="J214" s="1">
        <v>43391</v>
      </c>
      <c r="K214">
        <v>75</v>
      </c>
      <c r="L214" s="114">
        <v>-6.754072308303603E-3</v>
      </c>
      <c r="N214" s="221">
        <v>45667</v>
      </c>
      <c r="O214" s="222">
        <v>1.3995246897280199E-2</v>
      </c>
      <c r="P214" s="114">
        <v>1.5954294157244409E-2</v>
      </c>
      <c r="Q214" s="114">
        <v>1.8037738095138416E-2</v>
      </c>
      <c r="R214" s="114">
        <v>1.8208156244410956E-2</v>
      </c>
      <c r="Y214" s="114">
        <f t="shared" si="15"/>
        <v>3.7109688209750497E-2</v>
      </c>
      <c r="Z214" s="114">
        <f t="shared" si="12"/>
        <v>4.1955778809291959E-2</v>
      </c>
      <c r="AA214" s="114">
        <f t="shared" si="13"/>
        <v>4.2352171424499888E-2</v>
      </c>
      <c r="AB214" s="114">
        <f t="shared" si="14"/>
        <v>3.9770844634985224E-2</v>
      </c>
    </row>
    <row r="215" spans="1:28" ht="13" x14ac:dyDescent="0.3">
      <c r="A215" s="3">
        <v>45601</v>
      </c>
      <c r="B215" s="13">
        <v>7.7424112080617955E-3</v>
      </c>
      <c r="J215" s="1">
        <v>43392</v>
      </c>
      <c r="K215">
        <v>74.7</v>
      </c>
      <c r="L215" s="114">
        <v>-3.9999999999999619E-3</v>
      </c>
      <c r="N215" s="221">
        <v>45666</v>
      </c>
      <c r="O215" s="222">
        <v>-1.6108080020784735E-2</v>
      </c>
      <c r="P215" s="114">
        <v>1.5948040875322405E-2</v>
      </c>
      <c r="Q215" s="114">
        <v>1.8110680237879082E-2</v>
      </c>
      <c r="R215" s="114">
        <v>1.8444423063483494E-2</v>
      </c>
      <c r="Y215" s="114">
        <f t="shared" si="15"/>
        <v>3.7095143075999912E-2</v>
      </c>
      <c r="Z215" s="114">
        <f t="shared" si="12"/>
        <v>4.2125442233306748E-2</v>
      </c>
      <c r="AA215" s="114">
        <f t="shared" si="13"/>
        <v>4.2901728045662606E-2</v>
      </c>
      <c r="AB215" s="114">
        <f t="shared" si="14"/>
        <v>3.9770844634985224E-2</v>
      </c>
    </row>
    <row r="216" spans="1:28" ht="13" x14ac:dyDescent="0.3">
      <c r="A216" s="3">
        <v>45600</v>
      </c>
      <c r="B216" s="13">
        <v>8.6773273831660201E-3</v>
      </c>
      <c r="J216" s="1">
        <v>43395</v>
      </c>
      <c r="K216">
        <v>74.55</v>
      </c>
      <c r="L216" s="114">
        <v>-2.0080321285141324E-3</v>
      </c>
      <c r="N216" s="221">
        <v>45665</v>
      </c>
      <c r="O216" s="222">
        <v>-2.4334600760456293E-2</v>
      </c>
      <c r="P216" s="114">
        <v>1.5965550237957177E-2</v>
      </c>
      <c r="Q216" s="114">
        <v>1.8149518166947841E-2</v>
      </c>
      <c r="R216" s="114">
        <v>1.8583581398087027E-2</v>
      </c>
      <c r="Y216" s="114">
        <f t="shared" si="15"/>
        <v>3.7135869853488393E-2</v>
      </c>
      <c r="Z216" s="114">
        <f t="shared" si="12"/>
        <v>4.2215779256320682E-2</v>
      </c>
      <c r="AA216" s="114">
        <f t="shared" si="13"/>
        <v>4.3225410331950424E-2</v>
      </c>
      <c r="AB216" s="114">
        <f t="shared" si="14"/>
        <v>3.9770844634985224E-2</v>
      </c>
    </row>
    <row r="217" spans="1:28" ht="13" x14ac:dyDescent="0.3">
      <c r="A217" s="3">
        <v>45597</v>
      </c>
      <c r="B217" s="13">
        <v>2.4511049022098108E-2</v>
      </c>
      <c r="J217" s="1">
        <v>43396</v>
      </c>
      <c r="K217">
        <v>73.989999999999995</v>
      </c>
      <c r="L217" s="114">
        <v>-7.511737089201909E-3</v>
      </c>
      <c r="N217" s="221">
        <v>45664</v>
      </c>
      <c r="O217" s="222">
        <v>-1.3009757317988393E-2</v>
      </c>
      <c r="P217" s="114">
        <v>1.5967337520977527E-2</v>
      </c>
      <c r="Q217" s="114">
        <v>1.8001582244162984E-2</v>
      </c>
      <c r="R217" s="114">
        <v>1.8154746465920444E-2</v>
      </c>
      <c r="Y217" s="114">
        <f t="shared" si="15"/>
        <v>3.7140027073793727E-2</v>
      </c>
      <c r="Z217" s="114">
        <f t="shared" si="12"/>
        <v>4.1871680299923102E-2</v>
      </c>
      <c r="AA217" s="114">
        <f t="shared" si="13"/>
        <v>4.2227940279730952E-2</v>
      </c>
      <c r="AB217" s="114">
        <f t="shared" si="14"/>
        <v>3.9770844634985224E-2</v>
      </c>
    </row>
    <row r="218" spans="1:28" ht="13" x14ac:dyDescent="0.3">
      <c r="A218" s="3">
        <v>45596</v>
      </c>
      <c r="B218" s="13">
        <v>-1.9013816706807667E-3</v>
      </c>
      <c r="J218" s="1">
        <v>43397</v>
      </c>
      <c r="K218">
        <v>72.89</v>
      </c>
      <c r="L218" s="114">
        <v>-1.4866873901878557E-2</v>
      </c>
      <c r="N218" s="221">
        <v>45663</v>
      </c>
      <c r="O218" s="222">
        <v>4.7706422018348633E-2</v>
      </c>
      <c r="P218" s="114">
        <v>1.5986074567722521E-2</v>
      </c>
      <c r="Q218" s="114">
        <v>1.8089247146244759E-2</v>
      </c>
      <c r="R218" s="114">
        <v>1.8434461026980424E-2</v>
      </c>
      <c r="Y218" s="114">
        <f t="shared" si="15"/>
        <v>3.7183609444522585E-2</v>
      </c>
      <c r="Z218" s="114">
        <f t="shared" si="12"/>
        <v>4.2075588862165308E-2</v>
      </c>
      <c r="AA218" s="114">
        <f t="shared" si="13"/>
        <v>4.2878556348756466E-2</v>
      </c>
      <c r="AB218" s="114">
        <f t="shared" si="14"/>
        <v>3.9770844634985224E-2</v>
      </c>
    </row>
    <row r="219" spans="1:28" ht="13" x14ac:dyDescent="0.3">
      <c r="A219" s="3">
        <v>45595</v>
      </c>
      <c r="B219" s="13">
        <v>-7.1734205889755218E-3</v>
      </c>
      <c r="J219" s="1">
        <v>43398</v>
      </c>
      <c r="K219">
        <v>74.680000000000007</v>
      </c>
      <c r="L219" s="114">
        <v>2.4557552476334288E-2</v>
      </c>
      <c r="N219" s="221">
        <v>45660</v>
      </c>
      <c r="O219" s="222">
        <v>-1.9028027770635177E-2</v>
      </c>
      <c r="P219" s="114">
        <v>1.5763933634973939E-2</v>
      </c>
      <c r="Q219" s="114">
        <v>1.6953834093691958E-2</v>
      </c>
      <c r="R219" s="114">
        <v>1.4705448084299017E-2</v>
      </c>
      <c r="Y219" s="114">
        <f t="shared" si="15"/>
        <v>3.6666909634949382E-2</v>
      </c>
      <c r="Z219" s="114">
        <f t="shared" si="12"/>
        <v>3.9434618101927492E-2</v>
      </c>
      <c r="AA219" s="114">
        <f t="shared" si="13"/>
        <v>3.4204872244079511E-2</v>
      </c>
      <c r="AB219" s="114">
        <f t="shared" si="14"/>
        <v>3.9770844634985224E-2</v>
      </c>
    </row>
    <row r="220" spans="1:28" ht="13" x14ac:dyDescent="0.3">
      <c r="A220" s="3">
        <v>45594</v>
      </c>
      <c r="B220" s="13">
        <v>1.1842607920539918E-2</v>
      </c>
      <c r="J220" s="1">
        <v>43399</v>
      </c>
      <c r="K220">
        <v>75.31</v>
      </c>
      <c r="L220" s="114">
        <v>8.4359935725762634E-3</v>
      </c>
      <c r="N220" s="221">
        <v>45659</v>
      </c>
      <c r="O220" s="222">
        <v>-1.0432569974554622E-2</v>
      </c>
      <c r="P220" s="114">
        <v>1.5737643758422785E-2</v>
      </c>
      <c r="Q220" s="114">
        <v>1.6908597685020246E-2</v>
      </c>
      <c r="R220" s="114">
        <v>1.4385507365348837E-2</v>
      </c>
      <c r="Y220" s="114">
        <f t="shared" si="15"/>
        <v>3.6605759382091402E-2</v>
      </c>
      <c r="Z220" s="114">
        <f t="shared" si="12"/>
        <v>3.9329398215357095E-2</v>
      </c>
      <c r="AA220" s="114">
        <f t="shared" si="13"/>
        <v>3.3460690131801397E-2</v>
      </c>
      <c r="AB220" s="114">
        <f t="shared" si="14"/>
        <v>3.9770844634985224E-2</v>
      </c>
    </row>
    <row r="221" spans="1:28" ht="13" x14ac:dyDescent="0.3">
      <c r="A221" s="3">
        <v>45593</v>
      </c>
      <c r="B221" s="13">
        <v>1.3028895768833848E-2</v>
      </c>
      <c r="J221" s="1">
        <v>43402</v>
      </c>
      <c r="K221">
        <v>76.260000000000005</v>
      </c>
      <c r="L221" s="114">
        <v>1.2614526623290438E-2</v>
      </c>
      <c r="N221" s="221">
        <v>45658</v>
      </c>
      <c r="O221" s="222">
        <v>0</v>
      </c>
      <c r="P221" s="114">
        <v>1.5726985099375049E-2</v>
      </c>
      <c r="Q221" s="114">
        <v>1.7014747460139517E-2</v>
      </c>
      <c r="R221" s="114">
        <v>1.4601534131382977E-2</v>
      </c>
      <c r="Y221" s="114">
        <f t="shared" si="15"/>
        <v>3.6580967341146367E-2</v>
      </c>
      <c r="Z221" s="114">
        <f t="shared" si="12"/>
        <v>3.9576302592284521E-2</v>
      </c>
      <c r="AA221" s="114">
        <f t="shared" si="13"/>
        <v>3.3963168389596808E-2</v>
      </c>
      <c r="AB221" s="114">
        <f t="shared" si="14"/>
        <v>3.9770844634985224E-2</v>
      </c>
    </row>
    <row r="222" spans="1:28" ht="13" x14ac:dyDescent="0.3">
      <c r="A222" s="3">
        <v>45590</v>
      </c>
      <c r="B222" s="13">
        <v>-9.0217811573663632E-4</v>
      </c>
      <c r="J222" s="1">
        <v>43403</v>
      </c>
      <c r="K222">
        <v>76.45</v>
      </c>
      <c r="L222" s="114">
        <v>2.4914765276684726E-3</v>
      </c>
      <c r="N222" s="221">
        <v>45657</v>
      </c>
      <c r="O222" s="222">
        <v>0</v>
      </c>
      <c r="P222" s="114">
        <v>1.5732950871605769E-2</v>
      </c>
      <c r="Q222" s="114">
        <v>1.7187230699056193E-2</v>
      </c>
      <c r="R222" s="114">
        <v>1.5060332527517479E-2</v>
      </c>
      <c r="Y222" s="114">
        <f t="shared" si="15"/>
        <v>3.6594843727355018E-2</v>
      </c>
      <c r="Z222" s="114">
        <f t="shared" si="12"/>
        <v>3.9977498606004705E-2</v>
      </c>
      <c r="AA222" s="114">
        <f t="shared" si="13"/>
        <v>3.5030333459005657E-2</v>
      </c>
      <c r="AB222" s="114">
        <f t="shared" si="14"/>
        <v>3.9770844634985224E-2</v>
      </c>
    </row>
    <row r="223" spans="1:28" ht="13" x14ac:dyDescent="0.3">
      <c r="A223" s="3">
        <v>45589</v>
      </c>
      <c r="B223" s="13">
        <v>-1.1585993820802591E-3</v>
      </c>
      <c r="J223" s="1">
        <v>43404</v>
      </c>
      <c r="K223">
        <v>76.540000000000006</v>
      </c>
      <c r="L223" s="114">
        <v>1.1772400261609341E-3</v>
      </c>
      <c r="N223" s="221">
        <v>45656</v>
      </c>
      <c r="O223" s="222">
        <v>2.2953328232592782E-3</v>
      </c>
      <c r="P223" s="114">
        <v>1.5748574823649351E-2</v>
      </c>
      <c r="Q223" s="114">
        <v>1.7361633847630314E-2</v>
      </c>
      <c r="R223" s="114">
        <v>1.5533546943128584E-2</v>
      </c>
      <c r="Y223" s="114">
        <f t="shared" si="15"/>
        <v>3.6631185039808389E-2</v>
      </c>
      <c r="Z223" s="114">
        <f t="shared" si="12"/>
        <v>4.0383160329588115E-2</v>
      </c>
      <c r="AA223" s="114">
        <f t="shared" si="13"/>
        <v>3.6131030189717091E-2</v>
      </c>
      <c r="AB223" s="114">
        <f t="shared" si="14"/>
        <v>3.9770844634985224E-2</v>
      </c>
    </row>
    <row r="224" spans="1:28" ht="13" x14ac:dyDescent="0.3">
      <c r="A224" s="3">
        <v>45588</v>
      </c>
      <c r="B224" s="13">
        <v>-1.1956245230221357E-2</v>
      </c>
      <c r="J224" s="1">
        <v>43405</v>
      </c>
      <c r="K224">
        <v>76.900000000000006</v>
      </c>
      <c r="L224" s="114">
        <v>4.7034230467729215E-3</v>
      </c>
      <c r="N224" s="221">
        <v>45653</v>
      </c>
      <c r="O224" s="222">
        <v>1.7120622568093484E-2</v>
      </c>
      <c r="P224" s="114">
        <v>1.5751090496422007E-2</v>
      </c>
      <c r="Q224" s="114">
        <v>1.7534550645118094E-2</v>
      </c>
      <c r="R224" s="114">
        <v>1.6011132010379223E-2</v>
      </c>
      <c r="Y224" s="114">
        <f t="shared" si="15"/>
        <v>3.6637036494677588E-2</v>
      </c>
      <c r="Z224" s="114">
        <f t="shared" si="12"/>
        <v>4.0785364800544691E-2</v>
      </c>
      <c r="AA224" s="114">
        <f t="shared" si="13"/>
        <v>3.7241893056142075E-2</v>
      </c>
      <c r="AB224" s="114">
        <f t="shared" si="14"/>
        <v>3.9770844634985224E-2</v>
      </c>
    </row>
    <row r="225" spans="1:28" ht="13" x14ac:dyDescent="0.3">
      <c r="A225" s="3">
        <v>45587</v>
      </c>
      <c r="B225" s="13">
        <v>-8.4499936940345775E-3</v>
      </c>
      <c r="J225" s="1">
        <v>43406</v>
      </c>
      <c r="K225">
        <v>78.25</v>
      </c>
      <c r="L225" s="114">
        <v>1.7555266579973916E-2</v>
      </c>
      <c r="N225" s="221">
        <v>45652</v>
      </c>
      <c r="O225" s="222">
        <v>0</v>
      </c>
      <c r="P225" s="114">
        <v>1.5744159452534739E-2</v>
      </c>
      <c r="Q225" s="114">
        <v>1.754285688036137E-2</v>
      </c>
      <c r="R225" s="114">
        <v>1.593769134938091E-2</v>
      </c>
      <c r="Y225" s="114">
        <f t="shared" si="15"/>
        <v>3.6620914886595808E-2</v>
      </c>
      <c r="Z225" s="114">
        <f t="shared" si="12"/>
        <v>4.0804685103720546E-2</v>
      </c>
      <c r="AA225" s="114">
        <f t="shared" si="13"/>
        <v>3.707107007866E-2</v>
      </c>
      <c r="AB225" s="114">
        <f t="shared" si="14"/>
        <v>3.9770844634985224E-2</v>
      </c>
    </row>
    <row r="226" spans="1:28" ht="13" x14ac:dyDescent="0.3">
      <c r="A226" s="3">
        <v>45586</v>
      </c>
      <c r="B226" s="13">
        <v>-8.8749999999999662E-3</v>
      </c>
      <c r="J226" s="1">
        <v>43409</v>
      </c>
      <c r="K226">
        <v>77.34</v>
      </c>
      <c r="L226" s="114">
        <v>-1.1629392971245963E-2</v>
      </c>
      <c r="N226" s="221">
        <v>45651</v>
      </c>
      <c r="O226" s="222">
        <v>0</v>
      </c>
      <c r="P226" s="114">
        <v>1.5815860973291285E-2</v>
      </c>
      <c r="Q226" s="114">
        <v>1.7721657976857132E-2</v>
      </c>
      <c r="R226" s="114">
        <v>1.6438473481531185E-2</v>
      </c>
      <c r="Y226" s="114">
        <f t="shared" si="15"/>
        <v>3.6787692623875531E-2</v>
      </c>
      <c r="Z226" s="114">
        <f t="shared" si="12"/>
        <v>4.122057645416969E-2</v>
      </c>
      <c r="AA226" s="114">
        <f t="shared" si="13"/>
        <v>3.823588931804154E-2</v>
      </c>
      <c r="AB226" s="114">
        <f t="shared" si="14"/>
        <v>3.9770844634985224E-2</v>
      </c>
    </row>
    <row r="227" spans="1:28" ht="13" x14ac:dyDescent="0.3">
      <c r="A227" s="3">
        <v>45583</v>
      </c>
      <c r="B227" s="13">
        <v>7.4297947361793432E-3</v>
      </c>
      <c r="J227" s="1">
        <v>43410</v>
      </c>
      <c r="K227">
        <v>76.91</v>
      </c>
      <c r="L227" s="114">
        <v>-5.559865528833809E-3</v>
      </c>
      <c r="N227" s="221">
        <v>45650</v>
      </c>
      <c r="O227" s="222">
        <v>0</v>
      </c>
      <c r="P227" s="114">
        <v>1.5845733968690757E-2</v>
      </c>
      <c r="Q227" s="114">
        <v>1.7901667997571803E-2</v>
      </c>
      <c r="R227" s="114">
        <v>1.6954990805504895E-2</v>
      </c>
      <c r="Y227" s="114">
        <f t="shared" si="15"/>
        <v>3.6857177211174701E-2</v>
      </c>
      <c r="Z227" s="114">
        <f t="shared" si="12"/>
        <v>4.1639279762352016E-2</v>
      </c>
      <c r="AA227" s="114">
        <f t="shared" si="13"/>
        <v>3.9437308613604387E-2</v>
      </c>
      <c r="AB227" s="114">
        <f t="shared" si="14"/>
        <v>3.9770844634985224E-2</v>
      </c>
    </row>
    <row r="228" spans="1:28" ht="13" x14ac:dyDescent="0.3">
      <c r="A228" s="3">
        <v>45582</v>
      </c>
      <c r="B228" s="13">
        <v>1.2882653061224488E-2</v>
      </c>
      <c r="J228" s="1">
        <v>43411</v>
      </c>
      <c r="K228">
        <v>74.5</v>
      </c>
      <c r="L228" s="114">
        <v>-3.1335327005590906E-2</v>
      </c>
      <c r="N228" s="221">
        <v>45649</v>
      </c>
      <c r="O228" s="222">
        <v>-8.4876543209877926E-3</v>
      </c>
      <c r="P228" s="114">
        <v>1.5845724360296784E-2</v>
      </c>
      <c r="Q228" s="114">
        <v>1.8083085048052325E-2</v>
      </c>
      <c r="R228" s="114">
        <v>1.7487737742945039E-2</v>
      </c>
      <c r="Y228" s="114">
        <f t="shared" si="15"/>
        <v>3.6857154862050323E-2</v>
      </c>
      <c r="Z228" s="114">
        <f t="shared" si="12"/>
        <v>4.2061255821769707E-2</v>
      </c>
      <c r="AA228" s="114">
        <f t="shared" si="13"/>
        <v>4.0676477990090158E-2</v>
      </c>
      <c r="AB228" s="114">
        <f t="shared" si="14"/>
        <v>3.9770844634985224E-2</v>
      </c>
    </row>
    <row r="229" spans="1:28" ht="13" x14ac:dyDescent="0.3">
      <c r="A229" s="3">
        <v>45581</v>
      </c>
      <c r="B229" s="13">
        <v>-2.6714158504007007E-3</v>
      </c>
      <c r="J229" s="1">
        <v>43412</v>
      </c>
      <c r="K229">
        <v>73.819999999999993</v>
      </c>
      <c r="L229" s="114">
        <v>-9.1275167785235811E-3</v>
      </c>
      <c r="N229" s="221">
        <v>45646</v>
      </c>
      <c r="O229" s="222">
        <v>8.2987551867219986E-3</v>
      </c>
      <c r="P229" s="114">
        <v>1.5840744662650626E-2</v>
      </c>
      <c r="Q229" s="114">
        <v>1.8226078472297978E-2</v>
      </c>
      <c r="R229" s="114">
        <v>1.790930326089938E-2</v>
      </c>
      <c r="Y229" s="114">
        <f t="shared" si="15"/>
        <v>3.6845572085325358E-2</v>
      </c>
      <c r="Z229" s="114">
        <f t="shared" si="12"/>
        <v>4.2393858526565097E-2</v>
      </c>
      <c r="AA229" s="114">
        <f t="shared" si="13"/>
        <v>4.1657039384851956E-2</v>
      </c>
      <c r="AB229" s="114">
        <f t="shared" si="14"/>
        <v>3.9770844634985224E-2</v>
      </c>
    </row>
    <row r="230" spans="1:28" ht="13" x14ac:dyDescent="0.3">
      <c r="A230" s="3">
        <v>45580</v>
      </c>
      <c r="B230" s="13">
        <v>2.0395156150414297E-3</v>
      </c>
      <c r="J230" s="1">
        <v>43413</v>
      </c>
      <c r="K230">
        <v>73.260000000000005</v>
      </c>
      <c r="L230" s="114">
        <v>-7.5860200487671108E-3</v>
      </c>
      <c r="N230" s="221">
        <v>45645</v>
      </c>
      <c r="O230" s="222">
        <v>1.5584415584416174E-3</v>
      </c>
      <c r="P230" s="114">
        <v>1.5833559687878786E-2</v>
      </c>
      <c r="Q230" s="114">
        <v>1.8372580901080664E-2</v>
      </c>
      <c r="R230" s="114">
        <v>1.8352661784554691E-2</v>
      </c>
      <c r="Y230" s="114">
        <f t="shared" si="15"/>
        <v>3.6828859834006057E-2</v>
      </c>
      <c r="Z230" s="114">
        <f t="shared" si="12"/>
        <v>4.2734623175913623E-2</v>
      </c>
      <c r="AA230" s="114">
        <f t="shared" si="13"/>
        <v>4.2688291310874212E-2</v>
      </c>
      <c r="AB230" s="114">
        <f t="shared" si="14"/>
        <v>3.9770844634985224E-2</v>
      </c>
    </row>
    <row r="231" spans="1:28" ht="13" x14ac:dyDescent="0.3">
      <c r="A231" s="3">
        <v>45579</v>
      </c>
      <c r="B231" s="13">
        <v>8.095605242868122E-3</v>
      </c>
      <c r="J231" s="1">
        <v>43416</v>
      </c>
      <c r="K231">
        <v>72.63</v>
      </c>
      <c r="L231" s="114">
        <v>-8.5995085995087314E-3</v>
      </c>
      <c r="N231" s="221">
        <v>45644</v>
      </c>
      <c r="O231" s="222">
        <v>-1.9607843137254981E-2</v>
      </c>
      <c r="P231" s="114">
        <v>1.5913197258441196E-2</v>
      </c>
      <c r="Q231" s="114">
        <v>1.8558613291122541E-2</v>
      </c>
      <c r="R231" s="114">
        <v>1.892522999297077E-2</v>
      </c>
      <c r="Y231" s="114">
        <f t="shared" si="15"/>
        <v>3.7014096823134224E-2</v>
      </c>
      <c r="Z231" s="114">
        <f t="shared" si="12"/>
        <v>4.3167334515151035E-2</v>
      </c>
      <c r="AA231" s="114">
        <f t="shared" si="13"/>
        <v>4.4020084963650015E-2</v>
      </c>
      <c r="AB231" s="114">
        <f t="shared" si="14"/>
        <v>3.9770844634985224E-2</v>
      </c>
    </row>
    <row r="232" spans="1:28" ht="13" x14ac:dyDescent="0.3">
      <c r="A232" s="3">
        <v>45576</v>
      </c>
      <c r="B232" s="13">
        <v>1.0649350649350629E-2</v>
      </c>
      <c r="J232" s="1">
        <v>43417</v>
      </c>
      <c r="K232">
        <v>73.790000000000006</v>
      </c>
      <c r="L232" s="114">
        <v>1.597136169626891E-2</v>
      </c>
      <c r="N232" s="221">
        <v>45643</v>
      </c>
      <c r="O232" s="222">
        <v>8.9928057553957195E-3</v>
      </c>
      <c r="P232" s="114">
        <v>1.5903114611789469E-2</v>
      </c>
      <c r="Q232" s="114">
        <v>1.8536604241009391E-2</v>
      </c>
      <c r="R232" s="114">
        <v>1.8880821056786474E-2</v>
      </c>
      <c r="Y232" s="114">
        <f t="shared" si="15"/>
        <v>3.6990644587022309E-2</v>
      </c>
      <c r="Z232" s="114">
        <f t="shared" si="12"/>
        <v>4.3116141464587844E-2</v>
      </c>
      <c r="AA232" s="114">
        <f t="shared" si="13"/>
        <v>4.3916789778085337E-2</v>
      </c>
      <c r="AB232" s="114">
        <f t="shared" si="14"/>
        <v>3.9770844634985224E-2</v>
      </c>
    </row>
    <row r="233" spans="1:28" ht="13" x14ac:dyDescent="0.3">
      <c r="A233" s="3">
        <v>45575</v>
      </c>
      <c r="B233" s="13">
        <v>1.1029411764705951E-2</v>
      </c>
      <c r="J233" s="1">
        <v>43418</v>
      </c>
      <c r="K233">
        <v>74.47</v>
      </c>
      <c r="L233" s="114">
        <v>9.215340832090968E-3</v>
      </c>
      <c r="N233" s="221">
        <v>45642</v>
      </c>
      <c r="O233" s="222">
        <v>-2.8457314028956578E-2</v>
      </c>
      <c r="P233" s="114">
        <v>1.5899904606253342E-2</v>
      </c>
      <c r="Q233" s="114">
        <v>1.86804310001728E-2</v>
      </c>
      <c r="R233" s="114">
        <v>1.9341092027272785E-2</v>
      </c>
      <c r="Y233" s="114">
        <f t="shared" si="15"/>
        <v>3.6983178114145275E-2</v>
      </c>
      <c r="Z233" s="114">
        <f t="shared" si="12"/>
        <v>4.3450682506401932E-2</v>
      </c>
      <c r="AA233" s="114">
        <f t="shared" si="13"/>
        <v>4.4987380055436503E-2</v>
      </c>
      <c r="AB233" s="114">
        <f t="shared" si="14"/>
        <v>3.9770844634985224E-2</v>
      </c>
    </row>
    <row r="234" spans="1:28" ht="13" x14ac:dyDescent="0.3">
      <c r="A234" s="3">
        <v>45574</v>
      </c>
      <c r="B234" s="13">
        <v>5.8108821975699412E-3</v>
      </c>
      <c r="J234" s="1">
        <v>43419</v>
      </c>
      <c r="K234">
        <v>74.709999999999994</v>
      </c>
      <c r="L234" s="114">
        <v>3.2227742715186638E-3</v>
      </c>
      <c r="N234" s="221">
        <v>45639</v>
      </c>
      <c r="O234" s="222">
        <v>-2.4900398406373088E-3</v>
      </c>
      <c r="P234" s="114">
        <v>1.581761818549279E-2</v>
      </c>
      <c r="Q234" s="114">
        <v>1.8426485871486969E-2</v>
      </c>
      <c r="R234" s="114">
        <v>1.8608186180526388E-2</v>
      </c>
      <c r="Y234" s="114">
        <f t="shared" si="15"/>
        <v>3.6791779899456228E-2</v>
      </c>
      <c r="Z234" s="114">
        <f t="shared" si="12"/>
        <v>4.2860006137078688E-2</v>
      </c>
      <c r="AA234" s="114">
        <f t="shared" si="13"/>
        <v>4.3282641055904382E-2</v>
      </c>
      <c r="AB234" s="114">
        <f t="shared" si="14"/>
        <v>3.9770844634985224E-2</v>
      </c>
    </row>
    <row r="235" spans="1:28" ht="13" x14ac:dyDescent="0.3">
      <c r="A235" s="3">
        <v>45573</v>
      </c>
      <c r="B235" s="13">
        <v>-4.4701551406783864E-3</v>
      </c>
      <c r="J235" s="1">
        <v>43420</v>
      </c>
      <c r="K235">
        <v>74.23</v>
      </c>
      <c r="L235" s="114">
        <v>-6.4248427252039863E-3</v>
      </c>
      <c r="N235" s="221">
        <v>45638</v>
      </c>
      <c r="O235" s="222">
        <v>2.6060296371997853E-2</v>
      </c>
      <c r="P235" s="114">
        <v>1.583572027518574E-2</v>
      </c>
      <c r="Q235" s="114">
        <v>1.8610117143332317E-2</v>
      </c>
      <c r="R235" s="114">
        <v>1.9182565638209345E-2</v>
      </c>
      <c r="Y235" s="114">
        <f t="shared" si="15"/>
        <v>3.683388536008203E-2</v>
      </c>
      <c r="Z235" s="114">
        <f t="shared" si="12"/>
        <v>4.3287132475390969E-2</v>
      </c>
      <c r="AA235" s="114">
        <f t="shared" si="13"/>
        <v>4.4618647674474939E-2</v>
      </c>
      <c r="AB235" s="114">
        <f t="shared" si="14"/>
        <v>3.9770844634985224E-2</v>
      </c>
    </row>
    <row r="236" spans="1:28" ht="13" x14ac:dyDescent="0.3">
      <c r="A236" s="3">
        <v>45572</v>
      </c>
      <c r="B236" s="13">
        <v>1.0495549355652948E-2</v>
      </c>
      <c r="J236" s="1">
        <v>43423</v>
      </c>
      <c r="K236">
        <v>74.290000000000006</v>
      </c>
      <c r="L236" s="114">
        <v>8.0829853159103155E-4</v>
      </c>
      <c r="N236" s="221">
        <v>45637</v>
      </c>
      <c r="O236" s="222">
        <v>-2.1255313828457148E-2</v>
      </c>
      <c r="P236" s="114">
        <v>1.5854533281267295E-2</v>
      </c>
      <c r="Q236" s="114">
        <v>1.8427633660213692E-2</v>
      </c>
      <c r="R236" s="114">
        <v>1.8657680011197119E-2</v>
      </c>
      <c r="Y236" s="114">
        <f t="shared" si="15"/>
        <v>3.6877644412227725E-2</v>
      </c>
      <c r="Z236" s="114">
        <f t="shared" si="12"/>
        <v>4.2862675893657047E-2</v>
      </c>
      <c r="AA236" s="114">
        <f t="shared" si="13"/>
        <v>4.33977637060445E-2</v>
      </c>
      <c r="AB236" s="114">
        <f t="shared" si="14"/>
        <v>3.9770844634985224E-2</v>
      </c>
    </row>
    <row r="237" spans="1:28" ht="13" x14ac:dyDescent="0.3">
      <c r="A237" s="3">
        <v>45569</v>
      </c>
      <c r="B237" s="13">
        <v>2.1025501899077623E-2</v>
      </c>
      <c r="J237" s="1">
        <v>43424</v>
      </c>
      <c r="K237">
        <v>73.8</v>
      </c>
      <c r="L237" s="114">
        <v>-6.5957733207700773E-3</v>
      </c>
      <c r="N237" s="221">
        <v>45636</v>
      </c>
      <c r="O237" s="222">
        <v>7.5585789871505235E-3</v>
      </c>
      <c r="P237" s="114">
        <v>1.5810720976515698E-2</v>
      </c>
      <c r="Q237" s="114">
        <v>1.8365000743958849E-2</v>
      </c>
      <c r="R237" s="114">
        <v>1.8479480319609512E-2</v>
      </c>
      <c r="Y237" s="114">
        <f t="shared" si="15"/>
        <v>3.6775736991375513E-2</v>
      </c>
      <c r="Z237" s="114">
        <f t="shared" si="12"/>
        <v>4.2716991730448281E-2</v>
      </c>
      <c r="AA237" s="114">
        <f t="shared" si="13"/>
        <v>4.2983271223411723E-2</v>
      </c>
      <c r="AB237" s="114">
        <f t="shared" si="14"/>
        <v>3.9770844634985224E-2</v>
      </c>
    </row>
    <row r="238" spans="1:28" ht="13" x14ac:dyDescent="0.3">
      <c r="A238" s="3">
        <v>45568</v>
      </c>
      <c r="B238" s="13">
        <v>-8.0731969860065259E-3</v>
      </c>
      <c r="J238" s="1">
        <v>43425</v>
      </c>
      <c r="K238">
        <v>74.430000000000007</v>
      </c>
      <c r="L238" s="114">
        <v>8.5365853658537893E-3</v>
      </c>
      <c r="N238" s="221">
        <v>45635</v>
      </c>
      <c r="O238" s="222">
        <v>2.5581395348837074E-2</v>
      </c>
      <c r="P238" s="114">
        <v>1.5803721987855446E-2</v>
      </c>
      <c r="Q238" s="114">
        <v>1.8519665416427217E-2</v>
      </c>
      <c r="R238" s="114">
        <v>1.8964223477341561E-2</v>
      </c>
      <c r="Y238" s="114">
        <f t="shared" si="15"/>
        <v>3.6759457343751772E-2</v>
      </c>
      <c r="Z238" s="114">
        <f t="shared" si="12"/>
        <v>4.3076741758609705E-2</v>
      </c>
      <c r="AA238" s="114">
        <f t="shared" si="13"/>
        <v>4.4110783808296472E-2</v>
      </c>
      <c r="AB238" s="114">
        <f t="shared" si="14"/>
        <v>3.9770844634985224E-2</v>
      </c>
    </row>
    <row r="239" spans="1:28" ht="13" x14ac:dyDescent="0.3">
      <c r="A239" s="3">
        <v>45567</v>
      </c>
      <c r="B239" s="13">
        <v>-5.2201847142283094E-3</v>
      </c>
      <c r="J239" s="1">
        <v>43426</v>
      </c>
      <c r="K239">
        <v>73.73</v>
      </c>
      <c r="L239" s="114">
        <v>-9.4048098884858631E-3</v>
      </c>
      <c r="N239" s="221">
        <v>45632</v>
      </c>
      <c r="O239" s="222">
        <v>3.2275273406241686E-2</v>
      </c>
      <c r="P239" s="114">
        <v>1.5741641606069286E-2</v>
      </c>
      <c r="Q239" s="114">
        <v>1.8346936306358495E-2</v>
      </c>
      <c r="R239" s="114">
        <v>1.8461498311731515E-2</v>
      </c>
      <c r="Y239" s="114">
        <f t="shared" si="15"/>
        <v>3.6615058375717158E-2</v>
      </c>
      <c r="Z239" s="114">
        <f t="shared" si="12"/>
        <v>4.2674973848589863E-2</v>
      </c>
      <c r="AA239" s="114">
        <f t="shared" si="13"/>
        <v>4.2941445073087503E-2</v>
      </c>
      <c r="AB239" s="114">
        <f t="shared" si="14"/>
        <v>3.9770844634985224E-2</v>
      </c>
    </row>
    <row r="240" spans="1:28" ht="13" x14ac:dyDescent="0.3">
      <c r="A240" s="3">
        <v>45566</v>
      </c>
      <c r="B240" s="13">
        <v>-2.6579804560260552E-2</v>
      </c>
      <c r="J240" s="1">
        <v>43427</v>
      </c>
      <c r="K240">
        <v>73.38</v>
      </c>
      <c r="L240" s="114">
        <v>-4.747050047470616E-3</v>
      </c>
      <c r="N240" s="221">
        <v>45631</v>
      </c>
      <c r="O240" s="222">
        <v>2.0413718018508435E-2</v>
      </c>
      <c r="P240" s="114">
        <v>1.56278916830709E-2</v>
      </c>
      <c r="Q240" s="114">
        <v>1.7949981543775223E-2</v>
      </c>
      <c r="R240" s="114">
        <v>1.7207288267936889E-2</v>
      </c>
      <c r="Y240" s="114">
        <f t="shared" si="15"/>
        <v>3.6350476054822917E-2</v>
      </c>
      <c r="Z240" s="114">
        <f t="shared" si="12"/>
        <v>4.1751657070821173E-2</v>
      </c>
      <c r="AA240" s="114">
        <f t="shared" si="13"/>
        <v>4.0024152511221205E-2</v>
      </c>
      <c r="AB240" s="114">
        <f t="shared" si="14"/>
        <v>3.9770844634985224E-2</v>
      </c>
    </row>
    <row r="241" spans="1:28" ht="13" x14ac:dyDescent="0.3">
      <c r="A241" s="3">
        <v>45565</v>
      </c>
      <c r="B241" s="13">
        <v>-8.5260302286526077E-3</v>
      </c>
      <c r="J241" s="1">
        <v>43430</v>
      </c>
      <c r="K241">
        <v>74.760000000000005</v>
      </c>
      <c r="L241" s="114">
        <v>1.8806214227310027E-2</v>
      </c>
      <c r="N241" s="221">
        <v>45630</v>
      </c>
      <c r="O241" s="222">
        <v>2.0272146625937352E-2</v>
      </c>
      <c r="P241" s="114">
        <v>1.5580736731238639E-2</v>
      </c>
      <c r="Q241" s="114">
        <v>1.789577112569753E-2</v>
      </c>
      <c r="R241" s="114">
        <v>1.6982079929404512E-2</v>
      </c>
      <c r="Y241" s="114">
        <f t="shared" si="15"/>
        <v>3.6240793636861071E-2</v>
      </c>
      <c r="Z241" s="114">
        <f t="shared" si="12"/>
        <v>4.1625563638372456E-2</v>
      </c>
      <c r="AA241" s="114">
        <f t="shared" si="13"/>
        <v>3.9500317915794898E-2</v>
      </c>
      <c r="AB241" s="114">
        <f t="shared" si="14"/>
        <v>3.9770844634985224E-2</v>
      </c>
    </row>
    <row r="242" spans="1:28" ht="13" x14ac:dyDescent="0.3">
      <c r="A242" s="3">
        <v>45562</v>
      </c>
      <c r="B242" s="13">
        <v>-1.4189886480908309E-3</v>
      </c>
      <c r="J242" s="1">
        <v>43431</v>
      </c>
      <c r="K242">
        <v>73.760000000000005</v>
      </c>
      <c r="L242" s="114">
        <v>-1.3376136971642588E-2</v>
      </c>
      <c r="N242" s="221">
        <v>45629</v>
      </c>
      <c r="O242" s="222">
        <v>1.9476905954368471E-3</v>
      </c>
      <c r="P242" s="114">
        <v>1.5551449285335825E-2</v>
      </c>
      <c r="Q242" s="114">
        <v>1.78437982211875E-2</v>
      </c>
      <c r="R242" s="114">
        <v>1.6750149029017575E-2</v>
      </c>
      <c r="Y242" s="114">
        <f t="shared" si="15"/>
        <v>3.6172671037691131E-2</v>
      </c>
      <c r="Z242" s="114">
        <f t="shared" si="12"/>
        <v>4.1504674662482123E-2</v>
      </c>
      <c r="AA242" s="114">
        <f t="shared" si="13"/>
        <v>3.8960846641494878E-2</v>
      </c>
      <c r="AB242" s="114">
        <f t="shared" si="14"/>
        <v>3.9770844634985224E-2</v>
      </c>
    </row>
    <row r="243" spans="1:28" ht="13" x14ac:dyDescent="0.3">
      <c r="A243" s="3">
        <v>45561</v>
      </c>
      <c r="B243" s="13">
        <v>2.6075446724023836E-2</v>
      </c>
      <c r="J243" s="1">
        <v>43432</v>
      </c>
      <c r="K243">
        <v>74.25</v>
      </c>
      <c r="L243" s="114">
        <v>6.6431670281994967E-3</v>
      </c>
      <c r="N243" s="221">
        <v>45628</v>
      </c>
      <c r="O243" s="222">
        <v>2.2766078542970893E-2</v>
      </c>
      <c r="P243" s="114">
        <v>1.5641786774032919E-2</v>
      </c>
      <c r="Q243" s="114">
        <v>1.8023732898872488E-2</v>
      </c>
      <c r="R243" s="114">
        <v>1.7269450424601124E-2</v>
      </c>
      <c r="Y243" s="114">
        <f t="shared" si="15"/>
        <v>3.6382796036400572E-2</v>
      </c>
      <c r="Z243" s="114">
        <f t="shared" si="12"/>
        <v>4.1923202722777407E-2</v>
      </c>
      <c r="AA243" s="114">
        <f t="shared" si="13"/>
        <v>4.0168741687622217E-2</v>
      </c>
      <c r="AB243" s="114">
        <f t="shared" si="14"/>
        <v>3.9770844634985224E-2</v>
      </c>
    </row>
    <row r="244" spans="1:28" ht="13" x14ac:dyDescent="0.3">
      <c r="A244" s="3">
        <v>45560</v>
      </c>
      <c r="B244" s="13">
        <v>0</v>
      </c>
      <c r="J244" s="1">
        <v>43433</v>
      </c>
      <c r="K244">
        <v>72.75</v>
      </c>
      <c r="L244" s="114">
        <v>-2.0202020202020204E-2</v>
      </c>
      <c r="N244" s="221">
        <v>45625</v>
      </c>
      <c r="O244" s="222">
        <v>1.7371163867979197E-2</v>
      </c>
      <c r="P244" s="114">
        <v>1.5593737028415903E-2</v>
      </c>
      <c r="Q244" s="114">
        <v>1.7913629452983311E-2</v>
      </c>
      <c r="R244" s="114">
        <v>1.6857861918674822E-2</v>
      </c>
      <c r="Y244" s="114">
        <f t="shared" si="15"/>
        <v>3.6271032328095393E-2</v>
      </c>
      <c r="Z244" s="114">
        <f t="shared" si="12"/>
        <v>4.166710210763918E-2</v>
      </c>
      <c r="AA244" s="114">
        <f t="shared" si="13"/>
        <v>3.9211386822837639E-2</v>
      </c>
      <c r="AB244" s="114">
        <f t="shared" si="14"/>
        <v>3.9770844634985224E-2</v>
      </c>
    </row>
    <row r="245" spans="1:28" ht="13" x14ac:dyDescent="0.3">
      <c r="A245" s="3">
        <v>45559</v>
      </c>
      <c r="B245" s="13">
        <v>6.5281108446575385E-3</v>
      </c>
      <c r="J245" s="1">
        <v>43434</v>
      </c>
      <c r="K245">
        <v>72.31</v>
      </c>
      <c r="L245" s="114">
        <v>-6.048109965635708E-3</v>
      </c>
      <c r="N245" s="221">
        <v>45624</v>
      </c>
      <c r="O245" s="222">
        <v>1.320035200938679E-2</v>
      </c>
      <c r="P245" s="114">
        <v>1.5577123836893907E-2</v>
      </c>
      <c r="Q245" s="114">
        <v>1.7924379609502814E-2</v>
      </c>
      <c r="R245" s="114">
        <v>1.6824566270269774E-2</v>
      </c>
      <c r="Y245" s="114">
        <f t="shared" si="15"/>
        <v>3.6232390044615224E-2</v>
      </c>
      <c r="Z245" s="114">
        <f t="shared" si="12"/>
        <v>4.1692106971703544E-2</v>
      </c>
      <c r="AA245" s="114">
        <f t="shared" si="13"/>
        <v>3.9133941144647494E-2</v>
      </c>
      <c r="AB245" s="114">
        <f t="shared" si="14"/>
        <v>3.9770844634985224E-2</v>
      </c>
    </row>
    <row r="246" spans="1:28" ht="13" x14ac:dyDescent="0.3">
      <c r="A246" s="3">
        <v>45558</v>
      </c>
      <c r="B246" s="13">
        <v>-1.8823529411764722E-2</v>
      </c>
      <c r="J246" s="1">
        <v>43437</v>
      </c>
      <c r="K246">
        <v>75.89</v>
      </c>
      <c r="L246" s="114">
        <v>4.9509058221546096E-2</v>
      </c>
      <c r="N246" s="221">
        <v>45623</v>
      </c>
      <c r="O246" s="222">
        <v>-2.0491803278686531E-3</v>
      </c>
      <c r="P246" s="114">
        <v>1.5567983498322989E-2</v>
      </c>
      <c r="Q246" s="114">
        <v>1.8007731496637033E-2</v>
      </c>
      <c r="R246" s="114">
        <v>1.7029732214356996E-2</v>
      </c>
      <c r="Y246" s="114">
        <f t="shared" si="15"/>
        <v>3.6211129617099276E-2</v>
      </c>
      <c r="Z246" s="114">
        <f t="shared" si="12"/>
        <v>4.1885983461177737E-2</v>
      </c>
      <c r="AA246" s="114">
        <f t="shared" si="13"/>
        <v>3.9611157130594377E-2</v>
      </c>
      <c r="AB246" s="114">
        <f t="shared" si="14"/>
        <v>3.9770844634985224E-2</v>
      </c>
    </row>
    <row r="247" spans="1:28" ht="13" x14ac:dyDescent="0.3">
      <c r="A247" s="3">
        <v>45555</v>
      </c>
      <c r="B247" s="13">
        <v>6.0494476591268099E-3</v>
      </c>
      <c r="J247" s="1">
        <v>43438</v>
      </c>
      <c r="K247">
        <v>73.739999999999995</v>
      </c>
      <c r="L247" s="114">
        <v>-2.8330478323889914E-2</v>
      </c>
      <c r="N247" s="221">
        <v>45622</v>
      </c>
      <c r="O247" s="222">
        <v>-1.1287988422575994E-2</v>
      </c>
      <c r="P247" s="114">
        <v>1.5568022948442478E-2</v>
      </c>
      <c r="Q247" s="114">
        <v>1.8187883090386214E-2</v>
      </c>
      <c r="R247" s="114">
        <v>1.7557196220135476E-2</v>
      </c>
      <c r="Y247" s="114">
        <f t="shared" si="15"/>
        <v>3.6211221378077203E-2</v>
      </c>
      <c r="Z247" s="114">
        <f t="shared" si="12"/>
        <v>4.2305016068238332E-2</v>
      </c>
      <c r="AA247" s="114">
        <f t="shared" si="13"/>
        <v>4.083803840803512E-2</v>
      </c>
      <c r="AB247" s="114">
        <f t="shared" si="14"/>
        <v>3.9770844634985224E-2</v>
      </c>
    </row>
    <row r="248" spans="1:28" ht="13" x14ac:dyDescent="0.3">
      <c r="A248" s="3">
        <v>45554</v>
      </c>
      <c r="B248" s="13">
        <v>9.023354564755906E-3</v>
      </c>
      <c r="J248" s="1">
        <v>43439</v>
      </c>
      <c r="K248">
        <v>74.27</v>
      </c>
      <c r="L248" s="114">
        <v>7.1874152427447947E-3</v>
      </c>
      <c r="N248" s="221">
        <v>45621</v>
      </c>
      <c r="O248" s="222">
        <v>1.5579071134626513E-2</v>
      </c>
      <c r="P248" s="114">
        <v>1.5556717672124135E-2</v>
      </c>
      <c r="Q248" s="114">
        <v>1.830129889741228E-2</v>
      </c>
      <c r="R248" s="114">
        <v>1.7882893823952976E-2</v>
      </c>
      <c r="Y248" s="114">
        <f t="shared" si="15"/>
        <v>3.6184925305360736E-2</v>
      </c>
      <c r="Z248" s="114">
        <f t="shared" si="12"/>
        <v>4.2568821235380964E-2</v>
      </c>
      <c r="AA248" s="114">
        <f t="shared" si="13"/>
        <v>4.1595611034514625E-2</v>
      </c>
      <c r="AB248" s="114">
        <f t="shared" si="14"/>
        <v>3.9770844634985224E-2</v>
      </c>
    </row>
    <row r="249" spans="1:28" ht="13" x14ac:dyDescent="0.3">
      <c r="A249" s="3">
        <v>45553</v>
      </c>
      <c r="B249" s="13">
        <v>7.9681274900389627E-4</v>
      </c>
      <c r="J249" s="1">
        <v>43440</v>
      </c>
      <c r="K249">
        <v>72.069999999999993</v>
      </c>
      <c r="L249" s="114">
        <v>-2.9621650733809114E-2</v>
      </c>
      <c r="N249" s="221">
        <v>45618</v>
      </c>
      <c r="O249" s="222">
        <v>2.9481132075472117E-3</v>
      </c>
      <c r="P249" s="114">
        <v>1.5530671602019319E-2</v>
      </c>
      <c r="Q249" s="114">
        <v>1.8352344279498504E-2</v>
      </c>
      <c r="R249" s="114">
        <v>1.8019948873659788E-2</v>
      </c>
      <c r="Y249" s="114">
        <f t="shared" si="15"/>
        <v>3.6124342146296937E-2</v>
      </c>
      <c r="Z249" s="114">
        <f t="shared" si="12"/>
        <v>4.2687552794113522E-2</v>
      </c>
      <c r="AA249" s="114">
        <f t="shared" si="13"/>
        <v>4.1914401080132668E-2</v>
      </c>
      <c r="AB249" s="114">
        <f t="shared" si="14"/>
        <v>3.9770844634985224E-2</v>
      </c>
    </row>
    <row r="250" spans="1:28" ht="13" x14ac:dyDescent="0.3">
      <c r="A250" s="3">
        <v>45552</v>
      </c>
      <c r="B250" s="13">
        <v>6.9537309441027673E-3</v>
      </c>
      <c r="J250" s="1">
        <v>43441</v>
      </c>
      <c r="K250">
        <v>71.8</v>
      </c>
      <c r="L250" s="114">
        <v>-3.7463577077840441E-3</v>
      </c>
      <c r="N250" s="221">
        <v>45617</v>
      </c>
      <c r="O250" s="222">
        <v>-8.4770534931306388E-3</v>
      </c>
      <c r="P250" s="114">
        <v>1.5537649599579267E-2</v>
      </c>
      <c r="Q250" s="114">
        <v>1.853371652822489E-2</v>
      </c>
      <c r="R250" s="114">
        <v>1.8571227890782641E-2</v>
      </c>
      <c r="Y250" s="114">
        <f t="shared" si="15"/>
        <v>3.6140572968621373E-2</v>
      </c>
      <c r="Z250" s="114">
        <f t="shared" si="12"/>
        <v>4.3109424644651097E-2</v>
      </c>
      <c r="AA250" s="114">
        <f t="shared" si="13"/>
        <v>4.3196676073960424E-2</v>
      </c>
      <c r="AB250" s="114">
        <f t="shared" si="14"/>
        <v>3.9770844634985224E-2</v>
      </c>
    </row>
    <row r="251" spans="1:28" ht="13" x14ac:dyDescent="0.3">
      <c r="A251" s="3">
        <v>45551</v>
      </c>
      <c r="B251" s="13">
        <v>-4.2609853528628536E-3</v>
      </c>
      <c r="J251" s="1">
        <v>43444</v>
      </c>
      <c r="K251">
        <v>70.55</v>
      </c>
      <c r="L251" s="114">
        <v>-1.7409470752089137E-2</v>
      </c>
      <c r="N251" s="221">
        <v>45616</v>
      </c>
      <c r="O251" s="222">
        <v>-1.2128212532486332E-2</v>
      </c>
      <c r="P251" s="114">
        <v>1.5537075637267672E-2</v>
      </c>
      <c r="Q251" s="114">
        <v>1.8682410404829947E-2</v>
      </c>
      <c r="R251" s="114">
        <v>1.9034651467747278E-2</v>
      </c>
      <c r="Y251" s="114">
        <f t="shared" si="15"/>
        <v>3.6139237932284608E-2</v>
      </c>
      <c r="Z251" s="114">
        <f t="shared" si="12"/>
        <v>4.345528660163446E-2</v>
      </c>
      <c r="AA251" s="114">
        <f t="shared" si="13"/>
        <v>4.4274599313980173E-2</v>
      </c>
      <c r="AB251" s="114">
        <f t="shared" si="14"/>
        <v>3.9770844634985224E-2</v>
      </c>
    </row>
    <row r="252" spans="1:28" ht="13" x14ac:dyDescent="0.3">
      <c r="A252" s="3">
        <v>45548</v>
      </c>
      <c r="B252" s="13">
        <v>5.6239957150508594E-3</v>
      </c>
      <c r="J252" s="1">
        <v>43445</v>
      </c>
      <c r="K252">
        <v>70.959999999999994</v>
      </c>
      <c r="L252" s="114">
        <v>5.8114812189935736E-3</v>
      </c>
      <c r="N252" s="221">
        <v>45615</v>
      </c>
      <c r="O252" s="222">
        <v>1.1981297486849904E-2</v>
      </c>
      <c r="P252" s="114">
        <v>1.5545676102790203E-2</v>
      </c>
      <c r="Q252" s="114">
        <v>1.8792317468216153E-2</v>
      </c>
      <c r="R252" s="114">
        <v>1.9392155249652432E-2</v>
      </c>
      <c r="Y252" s="114">
        <f t="shared" si="15"/>
        <v>3.6159242615090015E-2</v>
      </c>
      <c r="Z252" s="114">
        <f t="shared" si="12"/>
        <v>4.3710930431070771E-2</v>
      </c>
      <c r="AA252" s="114">
        <f t="shared" si="13"/>
        <v>4.5106153110691556E-2</v>
      </c>
      <c r="AB252" s="114">
        <f t="shared" si="14"/>
        <v>3.9770844634985224E-2</v>
      </c>
    </row>
    <row r="253" spans="1:28" ht="13" x14ac:dyDescent="0.3">
      <c r="A253" s="3">
        <v>45547</v>
      </c>
      <c r="B253" s="13">
        <v>1.0418076038425105E-2</v>
      </c>
      <c r="J253" s="1">
        <v>43446</v>
      </c>
      <c r="K253">
        <v>72.97</v>
      </c>
      <c r="L253" s="114">
        <v>2.8325817361894098E-2</v>
      </c>
      <c r="N253" s="221">
        <v>45614</v>
      </c>
      <c r="O253" s="222">
        <v>5.8788947677835312E-3</v>
      </c>
      <c r="P253" s="114">
        <v>1.5563887487467997E-2</v>
      </c>
      <c r="Q253" s="114">
        <v>1.8905989868171432E-2</v>
      </c>
      <c r="R253" s="114">
        <v>1.9771099581261536E-2</v>
      </c>
      <c r="Y253" s="114">
        <f t="shared" si="15"/>
        <v>3.6201602295850559E-2</v>
      </c>
      <c r="Z253" s="114">
        <f t="shared" si="12"/>
        <v>4.3975332433366751E-2</v>
      </c>
      <c r="AA253" s="114">
        <f t="shared" si="13"/>
        <v>4.5987577626014332E-2</v>
      </c>
      <c r="AB253" s="114">
        <f t="shared" si="14"/>
        <v>3.9770844634985224E-2</v>
      </c>
    </row>
    <row r="254" spans="1:28" ht="13" x14ac:dyDescent="0.3">
      <c r="A254" s="3">
        <v>45546</v>
      </c>
      <c r="B254" s="13">
        <v>1.7619951206288831E-3</v>
      </c>
      <c r="J254" s="1">
        <v>43447</v>
      </c>
      <c r="K254">
        <v>74.069999999999993</v>
      </c>
      <c r="L254" s="114">
        <v>1.5074688228038842E-2</v>
      </c>
      <c r="N254" s="221">
        <v>45611</v>
      </c>
      <c r="O254" s="222">
        <v>2.6525198938993047E-3</v>
      </c>
      <c r="P254" s="114">
        <v>1.5599455588222996E-2</v>
      </c>
      <c r="Q254" s="114">
        <v>1.9079753360786374E-2</v>
      </c>
      <c r="R254" s="114">
        <v>2.0338170133972509E-2</v>
      </c>
      <c r="Y254" s="114">
        <f t="shared" si="15"/>
        <v>3.6284333698206689E-2</v>
      </c>
      <c r="Z254" s="114">
        <f t="shared" si="12"/>
        <v>4.4379506317189107E-2</v>
      </c>
      <c r="AA254" s="114">
        <f t="shared" si="13"/>
        <v>4.7306583731620055E-2</v>
      </c>
      <c r="AB254" s="114">
        <f t="shared" si="14"/>
        <v>3.9770844634985224E-2</v>
      </c>
    </row>
    <row r="255" spans="1:28" ht="13" x14ac:dyDescent="0.3">
      <c r="A255" s="3">
        <v>45545</v>
      </c>
      <c r="B255" s="13">
        <v>-1.0063061854286888E-2</v>
      </c>
      <c r="J255" s="1">
        <v>43448</v>
      </c>
      <c r="K255">
        <v>73.760000000000005</v>
      </c>
      <c r="L255" s="114">
        <v>-4.1852301876601607E-3</v>
      </c>
      <c r="N255" s="221">
        <v>45610</v>
      </c>
      <c r="O255" s="222">
        <v>2.787034232050899E-2</v>
      </c>
      <c r="P255" s="114">
        <v>1.5597937202512862E-2</v>
      </c>
      <c r="Q255" s="114">
        <v>1.926943615785006E-2</v>
      </c>
      <c r="R255" s="114">
        <v>2.096651364005768E-2</v>
      </c>
      <c r="Y255" s="114">
        <f t="shared" si="15"/>
        <v>3.6280801933044921E-2</v>
      </c>
      <c r="Z255" s="114">
        <f t="shared" si="12"/>
        <v>4.4820708503159244E-2</v>
      </c>
      <c r="AA255" s="114">
        <f t="shared" si="13"/>
        <v>4.8768110726774165E-2</v>
      </c>
      <c r="AB255" s="114">
        <f t="shared" si="14"/>
        <v>3.9770844634985224E-2</v>
      </c>
    </row>
    <row r="256" spans="1:28" ht="13" x14ac:dyDescent="0.3">
      <c r="A256" s="3">
        <v>45544</v>
      </c>
      <c r="B256" s="13">
        <v>1.6364380199099974E-2</v>
      </c>
      <c r="J256" s="1">
        <v>43451</v>
      </c>
      <c r="K256">
        <v>74.11</v>
      </c>
      <c r="L256" s="114">
        <v>4.7451193058567556E-3</v>
      </c>
      <c r="N256" s="221">
        <v>45609</v>
      </c>
      <c r="O256" s="222">
        <v>-2.3950325251330642E-2</v>
      </c>
      <c r="P256" s="114">
        <v>1.5508525242101721E-2</v>
      </c>
      <c r="Q256" s="114">
        <v>1.9053081180621941E-2</v>
      </c>
      <c r="R256" s="114">
        <v>2.0446852101750356E-2</v>
      </c>
      <c r="Y256" s="114">
        <f t="shared" si="15"/>
        <v>3.6072829713128605E-2</v>
      </c>
      <c r="Z256" s="114">
        <f t="shared" si="12"/>
        <v>4.4317466826126632E-2</v>
      </c>
      <c r="AA256" s="114">
        <f t="shared" si="13"/>
        <v>4.7559377988671332E-2</v>
      </c>
      <c r="AB256" s="114">
        <f t="shared" si="14"/>
        <v>3.9770844634985224E-2</v>
      </c>
    </row>
    <row r="257" spans="1:28" ht="13" x14ac:dyDescent="0.3">
      <c r="A257" s="3">
        <v>45541</v>
      </c>
      <c r="B257" s="13">
        <v>-2.2527326046387578E-2</v>
      </c>
      <c r="J257" s="1">
        <v>43452</v>
      </c>
      <c r="K257">
        <v>73.73</v>
      </c>
      <c r="L257" s="114">
        <v>-5.1275131561192211E-3</v>
      </c>
      <c r="N257" s="221">
        <v>45608</v>
      </c>
      <c r="O257" s="222">
        <v>-5.0014710208885465E-3</v>
      </c>
      <c r="P257" s="114">
        <v>1.5525764491525014E-2</v>
      </c>
      <c r="Q257" s="114">
        <v>1.8940464219680108E-2</v>
      </c>
      <c r="R257" s="114">
        <v>2.0202608750149679E-2</v>
      </c>
      <c r="Y257" s="114">
        <f t="shared" si="15"/>
        <v>3.6112928207287183E-2</v>
      </c>
      <c r="Z257" s="114">
        <f t="shared" si="12"/>
        <v>4.4055519774975932E-2</v>
      </c>
      <c r="AA257" s="114">
        <f t="shared" si="13"/>
        <v>4.6991267952848158E-2</v>
      </c>
      <c r="AB257" s="114">
        <f t="shared" si="14"/>
        <v>3.9770844634985224E-2</v>
      </c>
    </row>
    <row r="258" spans="1:28" ht="13" x14ac:dyDescent="0.3">
      <c r="A258" s="3">
        <v>45540</v>
      </c>
      <c r="B258" s="13">
        <v>9.9623047926763394E-3</v>
      </c>
      <c r="J258" s="1">
        <v>43453</v>
      </c>
      <c r="K258">
        <v>73.84</v>
      </c>
      <c r="L258" s="114">
        <v>1.4919300149192924E-3</v>
      </c>
      <c r="N258" s="221">
        <v>45607</v>
      </c>
      <c r="O258" s="222">
        <v>4.729530002956066E-3</v>
      </c>
      <c r="P258" s="114">
        <v>1.5544037580764338E-2</v>
      </c>
      <c r="Q258" s="114">
        <v>1.911934240082595E-2</v>
      </c>
      <c r="R258" s="114">
        <v>2.0799051674631336E-2</v>
      </c>
      <c r="Y258" s="114">
        <f t="shared" si="15"/>
        <v>3.6155431412857854E-2</v>
      </c>
      <c r="Z258" s="114">
        <f t="shared" ref="Z258:Z321" si="16">Q258*2.326</f>
        <v>4.447159042432116E-2</v>
      </c>
      <c r="AA258" s="114">
        <f t="shared" ref="AA258:AA321" si="17">R258*2.326</f>
        <v>4.8378594195192491E-2</v>
      </c>
      <c r="AB258" s="114">
        <f t="shared" ref="AB258:AB321" si="18">ABS(PERCENTILE(O258:O557,0.01))</f>
        <v>3.9770844634985224E-2</v>
      </c>
    </row>
    <row r="259" spans="1:28" ht="13" x14ac:dyDescent="0.3">
      <c r="A259" s="3">
        <v>45539</v>
      </c>
      <c r="B259" s="13">
        <v>6.7358210965915311E-4</v>
      </c>
      <c r="J259" s="1">
        <v>43454</v>
      </c>
      <c r="K259">
        <v>71.34</v>
      </c>
      <c r="L259" s="114">
        <v>-3.3856988082340195E-2</v>
      </c>
      <c r="N259" s="221">
        <v>45604</v>
      </c>
      <c r="O259" s="222">
        <v>-3.1491554537646765E-2</v>
      </c>
      <c r="P259" s="114">
        <v>1.5544201752198885E-2</v>
      </c>
      <c r="Q259" s="114">
        <v>1.9301393262890539E-2</v>
      </c>
      <c r="R259" s="114">
        <v>2.1419280517665208E-2</v>
      </c>
      <c r="Y259" s="114">
        <f t="shared" ref="Y259:Y322" si="19">P259*2.326</f>
        <v>3.6155813275614609E-2</v>
      </c>
      <c r="Z259" s="114">
        <f t="shared" si="16"/>
        <v>4.4895040729483394E-2</v>
      </c>
      <c r="AA259" s="114">
        <f t="shared" si="17"/>
        <v>4.9821246484089275E-2</v>
      </c>
      <c r="AB259" s="114">
        <f t="shared" si="18"/>
        <v>3.9770844634985224E-2</v>
      </c>
    </row>
    <row r="260" spans="1:28" ht="13" x14ac:dyDescent="0.3">
      <c r="A260" s="3">
        <v>45538</v>
      </c>
      <c r="B260" s="13">
        <v>-1.643036968331783E-2</v>
      </c>
      <c r="J260" s="1">
        <v>43455</v>
      </c>
      <c r="K260">
        <v>71.569999999999993</v>
      </c>
      <c r="L260" s="114">
        <v>3.2239977572188078E-3</v>
      </c>
      <c r="N260" s="221">
        <v>45603</v>
      </c>
      <c r="O260" s="222">
        <v>2.7050867391943598E-2</v>
      </c>
      <c r="P260" s="114">
        <v>1.5464615750184128E-2</v>
      </c>
      <c r="Q260" s="114">
        <v>1.897098120564324E-2</v>
      </c>
      <c r="R260" s="114">
        <v>2.0609915435478084E-2</v>
      </c>
      <c r="Y260" s="114">
        <f t="shared" si="19"/>
        <v>3.5970696234928282E-2</v>
      </c>
      <c r="Z260" s="114">
        <f t="shared" si="16"/>
        <v>4.4126502284326179E-2</v>
      </c>
      <c r="AA260" s="114">
        <f t="shared" si="17"/>
        <v>4.7938663302922027E-2</v>
      </c>
      <c r="AB260" s="114">
        <f t="shared" si="18"/>
        <v>3.9770844634985224E-2</v>
      </c>
    </row>
    <row r="261" spans="1:28" ht="13" x14ac:dyDescent="0.3">
      <c r="A261" s="3">
        <v>45537</v>
      </c>
      <c r="B261" s="13">
        <v>2.3907557444547475E-3</v>
      </c>
      <c r="J261" s="1">
        <v>43458</v>
      </c>
      <c r="K261">
        <v>71.569999999999993</v>
      </c>
      <c r="L261" s="114">
        <v>0</v>
      </c>
      <c r="N261" s="221">
        <v>45602</v>
      </c>
      <c r="O261" s="222">
        <v>-6.0497237569060905E-2</v>
      </c>
      <c r="P261" s="114">
        <v>1.5379525245567089E-2</v>
      </c>
      <c r="Q261" s="114">
        <v>1.8769438467388232E-2</v>
      </c>
      <c r="R261" s="114">
        <v>2.0128936736995836E-2</v>
      </c>
      <c r="Y261" s="114">
        <f t="shared" si="19"/>
        <v>3.5772775721189053E-2</v>
      </c>
      <c r="Z261" s="114">
        <f t="shared" si="16"/>
        <v>4.3657713875145027E-2</v>
      </c>
      <c r="AA261" s="114">
        <f t="shared" si="17"/>
        <v>4.6819906850252314E-2</v>
      </c>
      <c r="AB261" s="114">
        <f t="shared" si="18"/>
        <v>3.9770844634985224E-2</v>
      </c>
    </row>
    <row r="262" spans="1:28" ht="13" x14ac:dyDescent="0.3">
      <c r="A262" s="3">
        <v>45534</v>
      </c>
      <c r="B262" s="13">
        <v>9.6553573823253414E-3</v>
      </c>
      <c r="J262" s="1">
        <v>43459</v>
      </c>
      <c r="K262">
        <v>71.569999999999993</v>
      </c>
      <c r="L262" s="114">
        <v>0</v>
      </c>
      <c r="N262" s="221">
        <v>45601</v>
      </c>
      <c r="O262" s="222">
        <v>-2.4800220446402951E-3</v>
      </c>
      <c r="P262" s="114">
        <v>1.4990845215109686E-2</v>
      </c>
      <c r="Q262" s="114">
        <v>1.6874589654912335E-2</v>
      </c>
      <c r="R262" s="114">
        <v>1.405078739170555E-2</v>
      </c>
      <c r="Y262" s="114">
        <f t="shared" si="19"/>
        <v>3.486870597034513E-2</v>
      </c>
      <c r="Z262" s="114">
        <f t="shared" si="16"/>
        <v>3.9250295537326091E-2</v>
      </c>
      <c r="AA262" s="114">
        <f t="shared" si="17"/>
        <v>3.2682131473107112E-2</v>
      </c>
      <c r="AB262" s="114">
        <f t="shared" si="18"/>
        <v>3.9291779511156359E-2</v>
      </c>
    </row>
    <row r="263" spans="1:28" ht="13" x14ac:dyDescent="0.3">
      <c r="A263" s="3">
        <v>45533</v>
      </c>
      <c r="B263" s="13">
        <v>7.2943401323788022E-3</v>
      </c>
      <c r="J263" s="1">
        <v>43460</v>
      </c>
      <c r="K263">
        <v>71.569999999999993</v>
      </c>
      <c r="L263" s="114">
        <v>0</v>
      </c>
      <c r="N263" s="221">
        <v>45600</v>
      </c>
      <c r="O263" s="222">
        <v>-7.9278294149808404E-3</v>
      </c>
      <c r="P263" s="114">
        <v>1.4990692516978942E-2</v>
      </c>
      <c r="Q263" s="114">
        <v>1.7041913409807641E-2</v>
      </c>
      <c r="R263" s="114">
        <v>1.4478729653978535E-2</v>
      </c>
      <c r="Y263" s="114">
        <f t="shared" si="19"/>
        <v>3.4868350794493019E-2</v>
      </c>
      <c r="Z263" s="114">
        <f t="shared" si="16"/>
        <v>3.9639490591212578E-2</v>
      </c>
      <c r="AA263" s="114">
        <f t="shared" si="17"/>
        <v>3.3677525175154072E-2</v>
      </c>
      <c r="AB263" s="114">
        <f t="shared" si="18"/>
        <v>3.9291779511156359E-2</v>
      </c>
    </row>
    <row r="264" spans="1:28" ht="13" x14ac:dyDescent="0.3">
      <c r="A264" s="3">
        <v>45532</v>
      </c>
      <c r="B264" s="13">
        <v>4.054054054053007E-4</v>
      </c>
      <c r="J264" s="1">
        <v>43461</v>
      </c>
      <c r="K264">
        <v>69.34</v>
      </c>
      <c r="L264" s="114">
        <v>-3.1158306553024869E-2</v>
      </c>
      <c r="N264" s="221">
        <v>45597</v>
      </c>
      <c r="O264" s="222">
        <v>9.1034482758620226E-3</v>
      </c>
      <c r="P264" s="114">
        <v>1.500085723178568E-2</v>
      </c>
      <c r="Q264" s="114">
        <v>1.7177517780304664E-2</v>
      </c>
      <c r="R264" s="114">
        <v>1.479874144982239E-2</v>
      </c>
      <c r="Y264" s="114">
        <f t="shared" si="19"/>
        <v>3.4891993921133492E-2</v>
      </c>
      <c r="Z264" s="114">
        <f t="shared" si="16"/>
        <v>3.9954906356988652E-2</v>
      </c>
      <c r="AA264" s="114">
        <f t="shared" si="17"/>
        <v>3.442187261228688E-2</v>
      </c>
      <c r="AB264" s="114">
        <f t="shared" si="18"/>
        <v>3.9291779511156359E-2</v>
      </c>
    </row>
    <row r="265" spans="1:28" ht="13" x14ac:dyDescent="0.3">
      <c r="A265" s="3">
        <v>45531</v>
      </c>
      <c r="B265" s="13">
        <v>1.0101010101010201E-2</v>
      </c>
      <c r="J265" s="1">
        <v>43462</v>
      </c>
      <c r="K265">
        <v>70.569999999999993</v>
      </c>
      <c r="L265" s="114">
        <v>1.7738678973175506E-2</v>
      </c>
      <c r="N265" s="221">
        <v>45596</v>
      </c>
      <c r="O265" s="222">
        <v>-1.091405184174621E-2</v>
      </c>
      <c r="P265" s="114">
        <v>1.4990420469163282E-2</v>
      </c>
      <c r="Q265" s="114">
        <v>1.7302781500129805E-2</v>
      </c>
      <c r="R265" s="114">
        <v>1.508946307538268E-2</v>
      </c>
      <c r="Y265" s="114">
        <f t="shared" si="19"/>
        <v>3.4867718011273793E-2</v>
      </c>
      <c r="Z265" s="114">
        <f t="shared" si="16"/>
        <v>4.0246269769301929E-2</v>
      </c>
      <c r="AA265" s="114">
        <f t="shared" si="17"/>
        <v>3.5098091113340113E-2</v>
      </c>
      <c r="AB265" s="114">
        <f t="shared" si="18"/>
        <v>3.9291779511156359E-2</v>
      </c>
    </row>
    <row r="266" spans="1:28" ht="13" x14ac:dyDescent="0.3">
      <c r="A266" s="3">
        <v>45530</v>
      </c>
      <c r="B266" s="13">
        <v>-3.9428959891231541E-3</v>
      </c>
      <c r="J266" s="1">
        <v>43465</v>
      </c>
      <c r="K266">
        <v>70.569999999999993</v>
      </c>
      <c r="L266" s="114">
        <v>0</v>
      </c>
      <c r="N266" s="221">
        <v>45595</v>
      </c>
      <c r="O266" s="222">
        <v>-1.3724434876210927E-2</v>
      </c>
      <c r="P266" s="114">
        <v>1.4991571856018734E-2</v>
      </c>
      <c r="Q266" s="114">
        <v>1.7408641664619716E-2</v>
      </c>
      <c r="R266" s="114">
        <v>1.5317383539909636E-2</v>
      </c>
      <c r="Y266" s="114">
        <f t="shared" si="19"/>
        <v>3.4870396137099573E-2</v>
      </c>
      <c r="Z266" s="114">
        <f t="shared" si="16"/>
        <v>4.0492500511905463E-2</v>
      </c>
      <c r="AA266" s="114">
        <f t="shared" si="17"/>
        <v>3.5628234113829815E-2</v>
      </c>
      <c r="AB266" s="114">
        <f t="shared" si="18"/>
        <v>3.9291779511156359E-2</v>
      </c>
    </row>
    <row r="267" spans="1:28" ht="13" x14ac:dyDescent="0.3">
      <c r="A267" s="3">
        <v>45527</v>
      </c>
      <c r="B267" s="13">
        <v>1.5323025952512516E-2</v>
      </c>
      <c r="J267" s="1">
        <v>43466</v>
      </c>
      <c r="K267">
        <v>70.569999999999993</v>
      </c>
      <c r="L267" s="114">
        <v>0</v>
      </c>
      <c r="N267" s="221">
        <v>45594</v>
      </c>
      <c r="O267" s="222">
        <v>-1.5107341637953891E-2</v>
      </c>
      <c r="P267" s="114">
        <v>1.4976269505895517E-2</v>
      </c>
      <c r="Q267" s="114">
        <v>1.7475461352978037E-2</v>
      </c>
      <c r="R267" s="114">
        <v>1.5413472679812868E-2</v>
      </c>
      <c r="Y267" s="114">
        <f t="shared" si="19"/>
        <v>3.4834802870712972E-2</v>
      </c>
      <c r="Z267" s="114">
        <f t="shared" si="16"/>
        <v>4.0647923107026918E-2</v>
      </c>
      <c r="AA267" s="114">
        <f t="shared" si="17"/>
        <v>3.5851737453244735E-2</v>
      </c>
      <c r="AB267" s="114">
        <f t="shared" si="18"/>
        <v>3.9291779511156359E-2</v>
      </c>
    </row>
    <row r="268" spans="1:28" ht="13" x14ac:dyDescent="0.3">
      <c r="A268" s="3">
        <v>45526</v>
      </c>
      <c r="B268" s="13">
        <v>1.65929203539817E-3</v>
      </c>
      <c r="J268" s="1">
        <v>43467</v>
      </c>
      <c r="K268">
        <v>70.19</v>
      </c>
      <c r="L268" s="114">
        <v>-5.384724387133279E-3</v>
      </c>
      <c r="N268" s="221">
        <v>45593</v>
      </c>
      <c r="O268" s="222">
        <v>-7.1052631578948193E-3</v>
      </c>
      <c r="P268" s="114">
        <v>1.5041360055005025E-2</v>
      </c>
      <c r="Q268" s="114">
        <v>1.7521305574443206E-2</v>
      </c>
      <c r="R268" s="114">
        <v>1.5432806795788323E-2</v>
      </c>
      <c r="Y268" s="114">
        <f t="shared" si="19"/>
        <v>3.4986203487941687E-2</v>
      </c>
      <c r="Z268" s="114">
        <f t="shared" si="16"/>
        <v>4.0754556766154901E-2</v>
      </c>
      <c r="AA268" s="114">
        <f t="shared" si="17"/>
        <v>3.5896708607003641E-2</v>
      </c>
      <c r="AB268" s="114">
        <f t="shared" si="18"/>
        <v>3.9291779511156359E-2</v>
      </c>
    </row>
    <row r="269" spans="1:28" ht="13" x14ac:dyDescent="0.3">
      <c r="A269" s="3">
        <v>45525</v>
      </c>
      <c r="B269" s="13">
        <v>5.9813604117401791E-3</v>
      </c>
      <c r="J269" s="1">
        <v>43468</v>
      </c>
      <c r="K269">
        <v>69.400000000000006</v>
      </c>
      <c r="L269" s="114">
        <v>-1.1255164553355066E-2</v>
      </c>
      <c r="N269" s="221">
        <v>45590</v>
      </c>
      <c r="O269" s="222">
        <v>-5.2356020942409117E-3</v>
      </c>
      <c r="P269" s="114">
        <v>1.50367812786884E-2</v>
      </c>
      <c r="Q269" s="114">
        <v>1.7669747853040308E-2</v>
      </c>
      <c r="R269" s="114">
        <v>1.5816179421540535E-2</v>
      </c>
      <c r="Y269" s="114">
        <f t="shared" si="19"/>
        <v>3.4975553254229221E-2</v>
      </c>
      <c r="Z269" s="114">
        <f t="shared" si="16"/>
        <v>4.109983350617176E-2</v>
      </c>
      <c r="AA269" s="114">
        <f t="shared" si="17"/>
        <v>3.6788433334503282E-2</v>
      </c>
      <c r="AB269" s="114">
        <f t="shared" si="18"/>
        <v>3.9291779511156359E-2</v>
      </c>
    </row>
    <row r="270" spans="1:28" ht="13" x14ac:dyDescent="0.3">
      <c r="A270" s="3">
        <v>45524</v>
      </c>
      <c r="B270" s="13">
        <v>-5.3956834532373687E-3</v>
      </c>
      <c r="J270" s="1">
        <v>43469</v>
      </c>
      <c r="K270">
        <v>71.91</v>
      </c>
      <c r="L270" s="114">
        <v>3.6167146974063265E-2</v>
      </c>
      <c r="N270" s="221">
        <v>45589</v>
      </c>
      <c r="O270" s="222">
        <v>1.2993900822063165E-2</v>
      </c>
      <c r="P270" s="114">
        <v>1.5111562190191337E-2</v>
      </c>
      <c r="Q270" s="114">
        <v>1.7834282458870126E-2</v>
      </c>
      <c r="R270" s="114">
        <v>1.6259427380508135E-2</v>
      </c>
      <c r="Y270" s="114">
        <f t="shared" si="19"/>
        <v>3.514949365438505E-2</v>
      </c>
      <c r="Z270" s="114">
        <f t="shared" si="16"/>
        <v>4.1482540999331914E-2</v>
      </c>
      <c r="AA270" s="114">
        <f t="shared" si="17"/>
        <v>3.7819428087061922E-2</v>
      </c>
      <c r="AB270" s="114">
        <f t="shared" si="18"/>
        <v>3.9291779511156359E-2</v>
      </c>
    </row>
    <row r="271" spans="1:28" ht="13" x14ac:dyDescent="0.3">
      <c r="A271" s="3">
        <v>45523</v>
      </c>
      <c r="B271" s="13">
        <v>4.7261606894634153E-3</v>
      </c>
      <c r="J271" s="1">
        <v>43472</v>
      </c>
      <c r="K271">
        <v>72.62</v>
      </c>
      <c r="L271" s="114">
        <v>9.8734529272703105E-3</v>
      </c>
      <c r="N271" s="221">
        <v>45588</v>
      </c>
      <c r="O271" s="222">
        <v>0</v>
      </c>
      <c r="P271" s="114">
        <v>1.5091585631760133E-2</v>
      </c>
      <c r="Q271" s="114">
        <v>1.7919119567970848E-2</v>
      </c>
      <c r="R271" s="114">
        <v>1.6445865130779454E-2</v>
      </c>
      <c r="Y271" s="114">
        <f t="shared" si="19"/>
        <v>3.5103028179474069E-2</v>
      </c>
      <c r="Z271" s="114">
        <f t="shared" si="16"/>
        <v>4.1679872115100193E-2</v>
      </c>
      <c r="AA271" s="114">
        <f t="shared" si="17"/>
        <v>3.8253082294193011E-2</v>
      </c>
      <c r="AB271" s="114">
        <f t="shared" si="18"/>
        <v>3.9291779511156359E-2</v>
      </c>
    </row>
    <row r="272" spans="1:28" ht="13" x14ac:dyDescent="0.3">
      <c r="A272" s="3">
        <v>45520</v>
      </c>
      <c r="B272" s="13">
        <v>3.0954428202923503E-2</v>
      </c>
      <c r="J272" s="1">
        <v>43473</v>
      </c>
      <c r="K272">
        <v>72.31</v>
      </c>
      <c r="L272" s="114">
        <v>-4.2687964748003614E-3</v>
      </c>
      <c r="N272" s="221">
        <v>45587</v>
      </c>
      <c r="O272" s="222">
        <v>3.9936102236421342E-3</v>
      </c>
      <c r="P272" s="114">
        <v>1.5100874653964957E-2</v>
      </c>
      <c r="Q272" s="114">
        <v>1.8100892221194768E-2</v>
      </c>
      <c r="R272" s="114">
        <v>1.6962614706952744E-2</v>
      </c>
      <c r="Y272" s="114">
        <f t="shared" si="19"/>
        <v>3.5124634445122489E-2</v>
      </c>
      <c r="Z272" s="114">
        <f t="shared" si="16"/>
        <v>4.2102675306499034E-2</v>
      </c>
      <c r="AA272" s="114">
        <f t="shared" si="17"/>
        <v>3.9455041808372081E-2</v>
      </c>
      <c r="AB272" s="114">
        <f t="shared" si="18"/>
        <v>3.9291779511156359E-2</v>
      </c>
    </row>
    <row r="273" spans="1:28" ht="13" x14ac:dyDescent="0.3">
      <c r="A273" s="3">
        <v>45519</v>
      </c>
      <c r="B273" s="13">
        <v>0</v>
      </c>
      <c r="J273" s="1">
        <v>43474</v>
      </c>
      <c r="K273">
        <v>72.849999999999994</v>
      </c>
      <c r="L273" s="114">
        <v>7.467846770847629E-3</v>
      </c>
      <c r="N273" s="221">
        <v>45586</v>
      </c>
      <c r="O273" s="222">
        <v>-2.3904382470118541E-3</v>
      </c>
      <c r="P273" s="114">
        <v>1.5126709831753151E-2</v>
      </c>
      <c r="Q273" s="114">
        <v>1.8275815842234464E-2</v>
      </c>
      <c r="R273" s="114">
        <v>1.7466483476975242E-2</v>
      </c>
      <c r="Y273" s="114">
        <f t="shared" si="19"/>
        <v>3.5184727068657828E-2</v>
      </c>
      <c r="Z273" s="114">
        <f t="shared" si="16"/>
        <v>4.250954764903736E-2</v>
      </c>
      <c r="AA273" s="114">
        <f t="shared" si="17"/>
        <v>4.0627040567444414E-2</v>
      </c>
      <c r="AB273" s="114">
        <f t="shared" si="18"/>
        <v>3.9291779511156359E-2</v>
      </c>
    </row>
    <row r="274" spans="1:28" ht="13" x14ac:dyDescent="0.3">
      <c r="A274" s="3">
        <v>45518</v>
      </c>
      <c r="B274" s="13">
        <v>7.0717275220088735E-3</v>
      </c>
      <c r="J274" s="1">
        <v>43475</v>
      </c>
      <c r="K274">
        <v>72.430000000000007</v>
      </c>
      <c r="L274" s="114">
        <v>-5.7652711050101236E-3</v>
      </c>
      <c r="N274" s="221">
        <v>45583</v>
      </c>
      <c r="O274" s="222">
        <v>-5.309264666844472E-4</v>
      </c>
      <c r="P274" s="114">
        <v>1.5126414780027698E-2</v>
      </c>
      <c r="Q274" s="114">
        <v>1.8457907728600238E-2</v>
      </c>
      <c r="R274" s="114">
        <v>1.8005176360653363E-2</v>
      </c>
      <c r="Y274" s="114">
        <f t="shared" si="19"/>
        <v>3.518404077834443E-2</v>
      </c>
      <c r="Z274" s="114">
        <f t="shared" si="16"/>
        <v>4.2933093376724157E-2</v>
      </c>
      <c r="AA274" s="114">
        <f t="shared" si="17"/>
        <v>4.1880040214879725E-2</v>
      </c>
      <c r="AB274" s="114">
        <f t="shared" si="18"/>
        <v>3.9291779511156359E-2</v>
      </c>
    </row>
    <row r="275" spans="1:28" ht="13" x14ac:dyDescent="0.3">
      <c r="A275" s="3">
        <v>45517</v>
      </c>
      <c r="B275" s="13">
        <v>-1.7288575133265476E-3</v>
      </c>
      <c r="J275" s="1">
        <v>43476</v>
      </c>
      <c r="K275">
        <v>71.81</v>
      </c>
      <c r="L275" s="114">
        <v>-8.5599889548530241E-3</v>
      </c>
      <c r="N275" s="221">
        <v>45582</v>
      </c>
      <c r="O275" s="222">
        <v>7.7581594435526787E-3</v>
      </c>
      <c r="P275" s="114">
        <v>1.5128402829457901E-2</v>
      </c>
      <c r="Q275" s="114">
        <v>1.8644891246224985E-2</v>
      </c>
      <c r="R275" s="114">
        <v>1.8570437004265125E-2</v>
      </c>
      <c r="Y275" s="114">
        <f t="shared" si="19"/>
        <v>3.5188664981319076E-2</v>
      </c>
      <c r="Z275" s="114">
        <f t="shared" si="16"/>
        <v>4.3368017038719314E-2</v>
      </c>
      <c r="AA275" s="114">
        <f t="shared" si="17"/>
        <v>4.3194836471920683E-2</v>
      </c>
      <c r="AB275" s="114">
        <f t="shared" si="18"/>
        <v>3.9291779511156359E-2</v>
      </c>
    </row>
    <row r="276" spans="1:28" ht="13" x14ac:dyDescent="0.3">
      <c r="A276" s="3">
        <v>45516</v>
      </c>
      <c r="B276" s="13">
        <v>5.359212050984925E-3</v>
      </c>
      <c r="J276" s="1">
        <v>43479</v>
      </c>
      <c r="K276">
        <v>71.55</v>
      </c>
      <c r="L276" s="114">
        <v>-3.6206656454533508E-3</v>
      </c>
      <c r="N276" s="221">
        <v>45581</v>
      </c>
      <c r="O276" s="222">
        <v>-1.0063559322033778E-2</v>
      </c>
      <c r="P276" s="114">
        <v>1.5143930758653154E-2</v>
      </c>
      <c r="Q276" s="114">
        <v>1.8801584487174994E-2</v>
      </c>
      <c r="R276" s="114">
        <v>1.9053390502428134E-2</v>
      </c>
      <c r="Y276" s="114">
        <f t="shared" si="19"/>
        <v>3.5224782944627241E-2</v>
      </c>
      <c r="Z276" s="114">
        <f t="shared" si="16"/>
        <v>4.3732485517169038E-2</v>
      </c>
      <c r="AA276" s="114">
        <f t="shared" si="17"/>
        <v>4.4318186308647839E-2</v>
      </c>
      <c r="AB276" s="114">
        <f t="shared" si="18"/>
        <v>3.9291779511156359E-2</v>
      </c>
    </row>
    <row r="277" spans="1:28" ht="13" x14ac:dyDescent="0.3">
      <c r="A277" s="3">
        <v>45513</v>
      </c>
      <c r="B277" s="13">
        <v>2.4684187599826267E-3</v>
      </c>
      <c r="J277" s="1">
        <v>43480</v>
      </c>
      <c r="K277">
        <v>71.72</v>
      </c>
      <c r="L277" s="114">
        <v>2.3759608665269282E-3</v>
      </c>
      <c r="N277" s="221">
        <v>45580</v>
      </c>
      <c r="O277" s="222">
        <v>-9.9632931305716453E-3</v>
      </c>
      <c r="P277" s="114">
        <v>1.5156480832204736E-2</v>
      </c>
      <c r="Q277" s="114">
        <v>1.893799332771888E-2</v>
      </c>
      <c r="R277" s="114">
        <v>1.9486907117454384E-2</v>
      </c>
      <c r="Y277" s="114">
        <f t="shared" si="19"/>
        <v>3.5253974415708218E-2</v>
      </c>
      <c r="Z277" s="114">
        <f t="shared" si="16"/>
        <v>4.4049772480274113E-2</v>
      </c>
      <c r="AA277" s="114">
        <f t="shared" si="17"/>
        <v>4.5326545955198902E-2</v>
      </c>
      <c r="AB277" s="114">
        <f t="shared" si="18"/>
        <v>3.9291779511156359E-2</v>
      </c>
    </row>
    <row r="278" spans="1:28" ht="13" x14ac:dyDescent="0.3">
      <c r="A278" s="3">
        <v>45512</v>
      </c>
      <c r="B278" s="13">
        <v>-3.328509406657102E-3</v>
      </c>
      <c r="J278" s="1">
        <v>43481</v>
      </c>
      <c r="K278">
        <v>71.58</v>
      </c>
      <c r="L278" s="114">
        <v>-1.9520356943669907E-3</v>
      </c>
      <c r="N278" s="221">
        <v>45579</v>
      </c>
      <c r="O278" s="222">
        <v>4.4772188569924074E-3</v>
      </c>
      <c r="P278" s="114">
        <v>1.5151609538271188E-2</v>
      </c>
      <c r="Q278" s="114">
        <v>1.9076982208541132E-2</v>
      </c>
      <c r="R278" s="114">
        <v>1.9940963833679222E-2</v>
      </c>
      <c r="Y278" s="114">
        <f t="shared" si="19"/>
        <v>3.5242643786018782E-2</v>
      </c>
      <c r="Z278" s="114">
        <f t="shared" si="16"/>
        <v>4.4373060617066674E-2</v>
      </c>
      <c r="AA278" s="114">
        <f t="shared" si="17"/>
        <v>4.6382681877137871E-2</v>
      </c>
      <c r="AB278" s="114">
        <f t="shared" si="18"/>
        <v>3.9291779511156359E-2</v>
      </c>
    </row>
    <row r="279" spans="1:28" ht="13" x14ac:dyDescent="0.3">
      <c r="A279" s="3">
        <v>45511</v>
      </c>
      <c r="B279" s="13">
        <v>2.7662105889351567E-2</v>
      </c>
      <c r="J279" s="1">
        <v>43482</v>
      </c>
      <c r="K279">
        <v>71.16</v>
      </c>
      <c r="L279" s="114">
        <v>-5.8675607711651543E-3</v>
      </c>
      <c r="N279" s="221">
        <v>45576</v>
      </c>
      <c r="O279" s="222">
        <v>-9.3921210540046825E-3</v>
      </c>
      <c r="P279" s="114">
        <v>1.5158750038395461E-2</v>
      </c>
      <c r="Q279" s="114">
        <v>1.9259870841211859E-2</v>
      </c>
      <c r="R279" s="114">
        <v>2.0536405381078853E-2</v>
      </c>
      <c r="Y279" s="114">
        <f t="shared" si="19"/>
        <v>3.5259252589307843E-2</v>
      </c>
      <c r="Z279" s="114">
        <f t="shared" si="16"/>
        <v>4.4798459576658782E-2</v>
      </c>
      <c r="AA279" s="114">
        <f t="shared" si="17"/>
        <v>4.7767678916389417E-2</v>
      </c>
      <c r="AB279" s="114">
        <f t="shared" si="18"/>
        <v>3.9291779511156359E-2</v>
      </c>
    </row>
    <row r="280" spans="1:28" ht="13" x14ac:dyDescent="0.3">
      <c r="A280" s="3">
        <v>45510</v>
      </c>
      <c r="B280" s="13">
        <v>-1.4365288771621205E-2</v>
      </c>
      <c r="J280" s="1">
        <v>43483</v>
      </c>
      <c r="K280">
        <v>73.34</v>
      </c>
      <c r="L280" s="114">
        <v>3.0635188308038321E-2</v>
      </c>
      <c r="N280" s="221">
        <v>45575</v>
      </c>
      <c r="O280" s="222">
        <v>-9.0486039296794572E-3</v>
      </c>
      <c r="P280" s="114">
        <v>1.5156411510525387E-2</v>
      </c>
      <c r="Q280" s="114">
        <v>1.9408880208934887E-2</v>
      </c>
      <c r="R280" s="114">
        <v>2.1048354401135984E-2</v>
      </c>
      <c r="Y280" s="114">
        <f t="shared" si="19"/>
        <v>3.525381317348205E-2</v>
      </c>
      <c r="Z280" s="114">
        <f t="shared" si="16"/>
        <v>4.5145055365982546E-2</v>
      </c>
      <c r="AA280" s="114">
        <f t="shared" si="17"/>
        <v>4.89584723370423E-2</v>
      </c>
      <c r="AB280" s="114">
        <f t="shared" si="18"/>
        <v>3.9291779511156359E-2</v>
      </c>
    </row>
    <row r="281" spans="1:28" ht="13" x14ac:dyDescent="0.3">
      <c r="A281" s="3">
        <v>45509</v>
      </c>
      <c r="B281" s="13">
        <v>-9.725649586297019E-3</v>
      </c>
      <c r="J281" s="1">
        <v>43486</v>
      </c>
      <c r="K281">
        <v>73.180000000000007</v>
      </c>
      <c r="L281" s="114">
        <v>-2.1816198527406135E-3</v>
      </c>
      <c r="N281" s="221">
        <v>45574</v>
      </c>
      <c r="O281" s="222">
        <v>1.1770860580695864E-2</v>
      </c>
      <c r="P281" s="114">
        <v>1.514990016473574E-2</v>
      </c>
      <c r="Q281" s="114">
        <v>1.9562996992748417E-2</v>
      </c>
      <c r="R281" s="114">
        <v>2.1589018802860065E-2</v>
      </c>
      <c r="Y281" s="114">
        <f t="shared" si="19"/>
        <v>3.5238667783175331E-2</v>
      </c>
      <c r="Z281" s="114">
        <f t="shared" si="16"/>
        <v>4.5503531005132818E-2</v>
      </c>
      <c r="AA281" s="114">
        <f t="shared" si="17"/>
        <v>5.0216057735452513E-2</v>
      </c>
      <c r="AB281" s="114">
        <f t="shared" si="18"/>
        <v>3.9291779511156359E-2</v>
      </c>
    </row>
    <row r="282" spans="1:28" ht="13" x14ac:dyDescent="0.3">
      <c r="A282" s="3">
        <v>45506</v>
      </c>
      <c r="B282" s="13">
        <v>-4.4123768558346002E-2</v>
      </c>
      <c r="J282" s="1">
        <v>43487</v>
      </c>
      <c r="K282">
        <v>72.86</v>
      </c>
      <c r="L282" s="114">
        <v>-4.3727794479366949E-3</v>
      </c>
      <c r="N282" s="221">
        <v>45573</v>
      </c>
      <c r="O282" s="222">
        <v>-1.5198351365275718E-2</v>
      </c>
      <c r="P282" s="114">
        <v>1.513618810904878E-2</v>
      </c>
      <c r="Q282" s="114">
        <v>1.9689665586189443E-2</v>
      </c>
      <c r="R282" s="114">
        <v>2.2067896756771802E-2</v>
      </c>
      <c r="Y282" s="114">
        <f t="shared" si="19"/>
        <v>3.5206773541647467E-2</v>
      </c>
      <c r="Z282" s="114">
        <f t="shared" si="16"/>
        <v>4.5798162153476644E-2</v>
      </c>
      <c r="AA282" s="114">
        <f t="shared" si="17"/>
        <v>5.1329927856251213E-2</v>
      </c>
      <c r="AB282" s="114">
        <f t="shared" si="18"/>
        <v>3.9291779511156359E-2</v>
      </c>
    </row>
    <row r="283" spans="1:28" ht="13" x14ac:dyDescent="0.3">
      <c r="A283" s="3">
        <v>45505</v>
      </c>
      <c r="B283" s="13">
        <v>-3.919477403012938E-2</v>
      </c>
      <c r="J283" s="1">
        <v>43488</v>
      </c>
      <c r="K283">
        <v>72.13</v>
      </c>
      <c r="L283" s="114">
        <v>-1.0019214932747791E-2</v>
      </c>
      <c r="N283" s="221">
        <v>45572</v>
      </c>
      <c r="O283" s="222">
        <v>-4.615384615384608E-3</v>
      </c>
      <c r="P283" s="114">
        <v>1.5120261998867141E-2</v>
      </c>
      <c r="Q283" s="114">
        <v>1.9770493320821671E-2</v>
      </c>
      <c r="R283" s="114">
        <v>2.243507593155418E-2</v>
      </c>
      <c r="Y283" s="114">
        <f t="shared" si="19"/>
        <v>3.5169729409364969E-2</v>
      </c>
      <c r="Z283" s="114">
        <f t="shared" si="16"/>
        <v>4.598616746423121E-2</v>
      </c>
      <c r="AA283" s="114">
        <f t="shared" si="17"/>
        <v>5.2183986616795026E-2</v>
      </c>
      <c r="AB283" s="114">
        <f t="shared" si="18"/>
        <v>3.9291779511156359E-2</v>
      </c>
    </row>
    <row r="284" spans="1:28" ht="13" x14ac:dyDescent="0.3">
      <c r="A284" s="3">
        <v>45504</v>
      </c>
      <c r="B284" s="13">
        <v>-1.2376563528637185E-2</v>
      </c>
      <c r="J284" s="1">
        <v>43489</v>
      </c>
      <c r="K284">
        <v>72.87</v>
      </c>
      <c r="L284" s="114">
        <v>1.0259254124497562E-2</v>
      </c>
      <c r="N284" s="221">
        <v>45569</v>
      </c>
      <c r="O284" s="222">
        <v>1.8276762402088847E-2</v>
      </c>
      <c r="P284" s="114">
        <v>1.5118973808556396E-2</v>
      </c>
      <c r="Q284" s="114">
        <v>1.9960060380668752E-2</v>
      </c>
      <c r="R284" s="114">
        <v>2.311061572022621E-2</v>
      </c>
      <c r="Y284" s="114">
        <f t="shared" si="19"/>
        <v>3.5166733078702175E-2</v>
      </c>
      <c r="Z284" s="114">
        <f t="shared" si="16"/>
        <v>4.6427100445435521E-2</v>
      </c>
      <c r="AA284" s="114">
        <f t="shared" si="17"/>
        <v>5.3755292165246167E-2</v>
      </c>
      <c r="AB284" s="114">
        <f t="shared" si="18"/>
        <v>3.9291779511156359E-2</v>
      </c>
    </row>
    <row r="285" spans="1:28" ht="13" x14ac:dyDescent="0.3">
      <c r="A285" s="3">
        <v>45503</v>
      </c>
      <c r="B285" s="13">
        <v>3.5446489434219464E-2</v>
      </c>
      <c r="J285" s="1">
        <v>43490</v>
      </c>
      <c r="K285">
        <v>74.41</v>
      </c>
      <c r="L285" s="114">
        <v>2.1133525456291918E-2</v>
      </c>
      <c r="N285" s="221">
        <v>45568</v>
      </c>
      <c r="O285" s="222">
        <v>-1.3395157135497247E-2</v>
      </c>
      <c r="P285" s="114">
        <v>1.5111689499192461E-2</v>
      </c>
      <c r="Q285" s="114">
        <v>1.9993039592325366E-2</v>
      </c>
      <c r="R285" s="114">
        <v>2.3385259868771376E-2</v>
      </c>
      <c r="Y285" s="114">
        <f t="shared" si="19"/>
        <v>3.5149789775121662E-2</v>
      </c>
      <c r="Z285" s="114">
        <f t="shared" si="16"/>
        <v>4.6503810091748803E-2</v>
      </c>
      <c r="AA285" s="114">
        <f t="shared" si="17"/>
        <v>5.4394114454762221E-2</v>
      </c>
      <c r="AB285" s="114">
        <f t="shared" si="18"/>
        <v>3.9291779511156359E-2</v>
      </c>
    </row>
    <row r="286" spans="1:28" ht="13" x14ac:dyDescent="0.3">
      <c r="A286" s="3">
        <v>45502</v>
      </c>
      <c r="B286" s="13">
        <v>-9.9878526116884657E-3</v>
      </c>
      <c r="J286" s="1">
        <v>43493</v>
      </c>
      <c r="K286">
        <v>74.19</v>
      </c>
      <c r="L286" s="114">
        <v>-2.956591855933327E-3</v>
      </c>
      <c r="N286" s="221">
        <v>45567</v>
      </c>
      <c r="O286" s="222">
        <v>-1.2863390789811463E-3</v>
      </c>
      <c r="P286" s="114">
        <v>1.5094338720504053E-2</v>
      </c>
      <c r="Q286" s="114">
        <v>2.0104857353875752E-2</v>
      </c>
      <c r="R286" s="114">
        <v>2.3881457351682317E-2</v>
      </c>
      <c r="Y286" s="114">
        <f t="shared" si="19"/>
        <v>3.5109431863892426E-2</v>
      </c>
      <c r="Z286" s="114">
        <f t="shared" si="16"/>
        <v>4.6763898205115E-2</v>
      </c>
      <c r="AA286" s="114">
        <f t="shared" si="17"/>
        <v>5.5548269800013074E-2</v>
      </c>
      <c r="AB286" s="114">
        <f t="shared" si="18"/>
        <v>3.9291779511156359E-2</v>
      </c>
    </row>
    <row r="287" spans="1:28" ht="13" x14ac:dyDescent="0.3">
      <c r="A287" s="3">
        <v>45499</v>
      </c>
      <c r="B287" s="13">
        <v>1.3515339910798469E-3</v>
      </c>
      <c r="J287" s="1">
        <v>43494</v>
      </c>
      <c r="K287">
        <v>73.959999999999994</v>
      </c>
      <c r="L287" s="114">
        <v>-3.1001482679606954E-3</v>
      </c>
      <c r="N287" s="221">
        <v>45566</v>
      </c>
      <c r="O287" s="222">
        <v>-1.9424823410696346E-2</v>
      </c>
      <c r="P287" s="114">
        <v>1.5094377690592449E-2</v>
      </c>
      <c r="Q287" s="114">
        <v>2.0307877333695455E-2</v>
      </c>
      <c r="R287" s="114">
        <v>2.462969849396331E-2</v>
      </c>
      <c r="Y287" s="114">
        <f t="shared" si="19"/>
        <v>3.5109522508318038E-2</v>
      </c>
      <c r="Z287" s="114">
        <f t="shared" si="16"/>
        <v>4.7236122678175632E-2</v>
      </c>
      <c r="AA287" s="114">
        <f t="shared" si="17"/>
        <v>5.728867869695866E-2</v>
      </c>
      <c r="AB287" s="114">
        <f t="shared" si="18"/>
        <v>3.9291779511156359E-2</v>
      </c>
    </row>
    <row r="288" spans="1:28" ht="13" x14ac:dyDescent="0.3">
      <c r="A288" s="3">
        <v>45498</v>
      </c>
      <c r="B288" s="13">
        <v>-6.8456375838926381E-3</v>
      </c>
      <c r="J288" s="1">
        <v>43495</v>
      </c>
      <c r="K288">
        <v>73.430000000000007</v>
      </c>
      <c r="L288" s="114">
        <v>-7.1660356949700783E-3</v>
      </c>
      <c r="N288" s="221">
        <v>45565</v>
      </c>
      <c r="O288" s="222">
        <v>-2.014098690835808E-3</v>
      </c>
      <c r="P288" s="114">
        <v>1.5076038047784074E-2</v>
      </c>
      <c r="Q288" s="114">
        <v>2.0325439440597875E-2</v>
      </c>
      <c r="R288" s="114">
        <v>2.4925049819926919E-2</v>
      </c>
      <c r="Y288" s="114">
        <f t="shared" si="19"/>
        <v>3.5066864499145756E-2</v>
      </c>
      <c r="Z288" s="114">
        <f t="shared" si="16"/>
        <v>4.7276972138830656E-2</v>
      </c>
      <c r="AA288" s="114">
        <f t="shared" si="17"/>
        <v>5.7975665881150017E-2</v>
      </c>
      <c r="AB288" s="114">
        <f t="shared" si="18"/>
        <v>3.9291779511156359E-2</v>
      </c>
    </row>
    <row r="289" spans="1:28" ht="13" x14ac:dyDescent="0.3">
      <c r="A289" s="3">
        <v>45497</v>
      </c>
      <c r="B289" s="13">
        <v>-5.0747863247863588E-3</v>
      </c>
      <c r="J289" s="1">
        <v>43496</v>
      </c>
      <c r="K289">
        <v>73.72</v>
      </c>
      <c r="L289" s="114">
        <v>3.9493395070133736E-3</v>
      </c>
      <c r="N289" s="221">
        <v>45562</v>
      </c>
      <c r="O289" s="222">
        <v>8.6338242762822818E-3</v>
      </c>
      <c r="P289" s="114">
        <v>1.5077695337363549E-2</v>
      </c>
      <c r="Q289" s="114">
        <v>2.0529530070902163E-2</v>
      </c>
      <c r="R289" s="114">
        <v>2.5703189486689995E-2</v>
      </c>
      <c r="Y289" s="114">
        <f t="shared" si="19"/>
        <v>3.5070719354707618E-2</v>
      </c>
      <c r="Z289" s="114">
        <f t="shared" si="16"/>
        <v>4.7751686944918437E-2</v>
      </c>
      <c r="AA289" s="114">
        <f t="shared" si="17"/>
        <v>5.9785618746040929E-2</v>
      </c>
      <c r="AB289" s="114">
        <f t="shared" si="18"/>
        <v>3.9291779511156359E-2</v>
      </c>
    </row>
    <row r="290" spans="1:28" ht="13" x14ac:dyDescent="0.3">
      <c r="A290" s="3">
        <v>45496</v>
      </c>
      <c r="B290" s="13">
        <v>7.8061911170929634E-3</v>
      </c>
      <c r="J290" s="1">
        <v>43497</v>
      </c>
      <c r="K290">
        <v>73.95</v>
      </c>
      <c r="L290" s="114">
        <v>3.1199131850244708E-3</v>
      </c>
      <c r="N290" s="221">
        <v>45561</v>
      </c>
      <c r="O290" s="222">
        <v>4.0147913365029139E-2</v>
      </c>
      <c r="P290" s="114">
        <v>1.5073952441368154E-2</v>
      </c>
      <c r="Q290" s="114">
        <v>2.0701028516385573E-2</v>
      </c>
      <c r="R290" s="114">
        <v>2.6420925265947113E-2</v>
      </c>
      <c r="Y290" s="114">
        <f t="shared" si="19"/>
        <v>3.5062013378622324E-2</v>
      </c>
      <c r="Z290" s="114">
        <f t="shared" si="16"/>
        <v>4.8150592329112847E-2</v>
      </c>
      <c r="AA290" s="114">
        <f t="shared" si="17"/>
        <v>6.1455072168592986E-2</v>
      </c>
      <c r="AB290" s="114">
        <f t="shared" si="18"/>
        <v>3.9291779511156359E-2</v>
      </c>
    </row>
    <row r="291" spans="1:28" ht="13" x14ac:dyDescent="0.3">
      <c r="A291" s="3">
        <v>45495</v>
      </c>
      <c r="B291" s="13">
        <v>1.9204389574759902E-2</v>
      </c>
      <c r="J291" s="1">
        <v>43500</v>
      </c>
      <c r="K291">
        <v>73.14</v>
      </c>
      <c r="L291" s="114">
        <v>-1.0953346855983804E-2</v>
      </c>
      <c r="N291" s="221">
        <v>45560</v>
      </c>
      <c r="O291" s="222">
        <v>-3.0721966205837243E-2</v>
      </c>
      <c r="P291" s="114">
        <v>1.4932335835037721E-2</v>
      </c>
      <c r="Q291" s="114">
        <v>2.0109294999479829E-2</v>
      </c>
      <c r="R291" s="114">
        <v>2.5293048307725306E-2</v>
      </c>
      <c r="Y291" s="114">
        <f t="shared" si="19"/>
        <v>3.4732613152297739E-2</v>
      </c>
      <c r="Z291" s="114">
        <f t="shared" si="16"/>
        <v>4.6774220168790084E-2</v>
      </c>
      <c r="AA291" s="114">
        <f t="shared" si="17"/>
        <v>5.8831630363769059E-2</v>
      </c>
      <c r="AB291" s="114">
        <f t="shared" si="18"/>
        <v>3.9291779511156359E-2</v>
      </c>
    </row>
    <row r="292" spans="1:28" ht="13" x14ac:dyDescent="0.3">
      <c r="A292" s="3">
        <v>45492</v>
      </c>
      <c r="B292" s="13">
        <v>-6.1349693251533648E-3</v>
      </c>
      <c r="J292" s="1">
        <v>43501</v>
      </c>
      <c r="K292">
        <v>73.87</v>
      </c>
      <c r="L292" s="114">
        <v>9.980858627290182E-3</v>
      </c>
      <c r="N292" s="221">
        <v>45559</v>
      </c>
      <c r="O292" s="222">
        <v>3.2513877874702724E-2</v>
      </c>
      <c r="P292" s="114">
        <v>1.4832847461734107E-2</v>
      </c>
      <c r="Q292" s="114">
        <v>1.9833235238536556E-2</v>
      </c>
      <c r="R292" s="114">
        <v>2.4906376610382565E-2</v>
      </c>
      <c r="Y292" s="114">
        <f t="shared" si="19"/>
        <v>3.4501203195993535E-2</v>
      </c>
      <c r="Z292" s="114">
        <f t="shared" si="16"/>
        <v>4.6132105164836033E-2</v>
      </c>
      <c r="AA292" s="114">
        <f t="shared" si="17"/>
        <v>5.7932231995749844E-2</v>
      </c>
      <c r="AB292" s="114">
        <f t="shared" si="18"/>
        <v>3.9291779511156359E-2</v>
      </c>
    </row>
    <row r="293" spans="1:28" ht="13" x14ac:dyDescent="0.3">
      <c r="A293" s="3">
        <v>45491</v>
      </c>
      <c r="B293" s="13">
        <v>5.3453947368420638E-3</v>
      </c>
      <c r="J293" s="1">
        <v>43502</v>
      </c>
      <c r="K293">
        <v>73.540000000000006</v>
      </c>
      <c r="L293" s="114">
        <v>-4.4673074319750679E-3</v>
      </c>
      <c r="N293" s="221">
        <v>45558</v>
      </c>
      <c r="O293" s="222">
        <v>2.464788732394357E-2</v>
      </c>
      <c r="P293" s="114">
        <v>1.494546594282147E-2</v>
      </c>
      <c r="Q293" s="114">
        <v>1.9491368710961791E-2</v>
      </c>
      <c r="R293" s="114">
        <v>2.4340196629833034E-2</v>
      </c>
      <c r="Y293" s="114">
        <f t="shared" si="19"/>
        <v>3.4763153783002737E-2</v>
      </c>
      <c r="Z293" s="114">
        <f t="shared" si="16"/>
        <v>4.5336923621697126E-2</v>
      </c>
      <c r="AA293" s="114">
        <f t="shared" si="17"/>
        <v>5.6615297360991641E-2</v>
      </c>
      <c r="AB293" s="114">
        <f t="shared" si="18"/>
        <v>3.9637142877384159E-2</v>
      </c>
    </row>
    <row r="294" spans="1:28" ht="13" x14ac:dyDescent="0.3">
      <c r="A294" s="3">
        <v>45490</v>
      </c>
      <c r="B294" s="13">
        <v>6.9003588186585451E-3</v>
      </c>
      <c r="J294" s="1">
        <v>43503</v>
      </c>
      <c r="K294">
        <v>71.319999999999993</v>
      </c>
      <c r="L294" s="114">
        <v>-3.0187652977971349E-2</v>
      </c>
      <c r="N294" s="221">
        <v>45555</v>
      </c>
      <c r="O294" s="222">
        <v>-1.7823889332269263E-2</v>
      </c>
      <c r="P294" s="114">
        <v>1.4870843761300078E-2</v>
      </c>
      <c r="Q294" s="114">
        <v>1.9371447645144719E-2</v>
      </c>
      <c r="R294" s="114">
        <v>2.4320424628770869E-2</v>
      </c>
      <c r="Y294" s="114">
        <f t="shared" si="19"/>
        <v>3.4589582588783981E-2</v>
      </c>
      <c r="Z294" s="114">
        <f t="shared" si="16"/>
        <v>4.5057987222606614E-2</v>
      </c>
      <c r="AA294" s="114">
        <f t="shared" si="17"/>
        <v>5.6569307686521041E-2</v>
      </c>
      <c r="AB294" s="114">
        <f t="shared" si="18"/>
        <v>3.9637142877384159E-2</v>
      </c>
    </row>
    <row r="295" spans="1:28" ht="13" x14ac:dyDescent="0.3">
      <c r="A295" s="3">
        <v>45489</v>
      </c>
      <c r="B295" s="13">
        <v>4.1574279379157772E-3</v>
      </c>
      <c r="J295" s="1">
        <v>43504</v>
      </c>
      <c r="K295">
        <v>69.680000000000007</v>
      </c>
      <c r="L295" s="114">
        <v>-2.299495232753767E-2</v>
      </c>
      <c r="N295" s="221">
        <v>45554</v>
      </c>
      <c r="O295" s="222">
        <v>6.6952329941081939E-3</v>
      </c>
      <c r="P295" s="114">
        <v>1.485343904296966E-2</v>
      </c>
      <c r="Q295" s="114">
        <v>1.9401562042340125E-2</v>
      </c>
      <c r="R295" s="114">
        <v>2.4677097492158111E-2</v>
      </c>
      <c r="Y295" s="114">
        <f t="shared" si="19"/>
        <v>3.4549099213947429E-2</v>
      </c>
      <c r="Z295" s="114">
        <f t="shared" si="16"/>
        <v>4.512803331048313E-2</v>
      </c>
      <c r="AA295" s="114">
        <f t="shared" si="17"/>
        <v>5.7398928766759769E-2</v>
      </c>
      <c r="AB295" s="114">
        <f t="shared" si="18"/>
        <v>3.9637142877384159E-2</v>
      </c>
    </row>
    <row r="296" spans="1:28" ht="13" x14ac:dyDescent="0.3">
      <c r="A296" s="3">
        <v>45488</v>
      </c>
      <c r="B296" s="13">
        <v>-3.1772344246442448E-3</v>
      </c>
      <c r="J296" s="1">
        <v>43507</v>
      </c>
      <c r="K296">
        <v>69.61</v>
      </c>
      <c r="L296" s="114">
        <v>-1.0045924225029763E-3</v>
      </c>
      <c r="N296" s="221">
        <v>45553</v>
      </c>
      <c r="O296" s="222">
        <v>2.2173555981385224E-2</v>
      </c>
      <c r="P296" s="114">
        <v>1.4897250756858819E-2</v>
      </c>
      <c r="Q296" s="114">
        <v>1.9575485585513502E-2</v>
      </c>
      <c r="R296" s="114">
        <v>2.5396212903575275E-2</v>
      </c>
      <c r="Y296" s="114">
        <f t="shared" si="19"/>
        <v>3.4651005260453616E-2</v>
      </c>
      <c r="Z296" s="114">
        <f t="shared" si="16"/>
        <v>4.5532579471904408E-2</v>
      </c>
      <c r="AA296" s="114">
        <f t="shared" si="17"/>
        <v>5.9071591213716093E-2</v>
      </c>
      <c r="AB296" s="114">
        <f t="shared" si="18"/>
        <v>3.9637142877384159E-2</v>
      </c>
    </row>
    <row r="297" spans="1:28" ht="13" x14ac:dyDescent="0.3">
      <c r="A297" s="3">
        <v>45485</v>
      </c>
      <c r="B297" s="13">
        <v>7.9365079365078667E-3</v>
      </c>
      <c r="J297" s="1">
        <v>43508</v>
      </c>
      <c r="K297">
        <v>69.86</v>
      </c>
      <c r="L297" s="114">
        <v>3.5914380117799166E-3</v>
      </c>
      <c r="N297" s="221">
        <v>45552</v>
      </c>
      <c r="O297" s="222">
        <v>5.5050922102946008E-3</v>
      </c>
      <c r="P297" s="114">
        <v>1.4848320720066749E-2</v>
      </c>
      <c r="Q297" s="114">
        <v>1.9518669686046406E-2</v>
      </c>
      <c r="R297" s="114">
        <v>2.5588137932775507E-2</v>
      </c>
      <c r="Y297" s="114">
        <f t="shared" si="19"/>
        <v>3.4537193994875259E-2</v>
      </c>
      <c r="Z297" s="114">
        <f t="shared" si="16"/>
        <v>4.5400425689743944E-2</v>
      </c>
      <c r="AA297" s="114">
        <f t="shared" si="17"/>
        <v>5.9518008831635827E-2</v>
      </c>
      <c r="AB297" s="114">
        <f t="shared" si="18"/>
        <v>3.9637142877384159E-2</v>
      </c>
    </row>
    <row r="298" spans="1:28" ht="13" x14ac:dyDescent="0.3">
      <c r="A298" s="3">
        <v>45484</v>
      </c>
      <c r="B298" s="13">
        <v>4.6160302140159969E-3</v>
      </c>
      <c r="J298" s="1">
        <v>43509</v>
      </c>
      <c r="K298">
        <v>70.489999999999995</v>
      </c>
      <c r="L298" s="114">
        <v>9.018036072144223E-3</v>
      </c>
      <c r="N298" s="221">
        <v>45551</v>
      </c>
      <c r="O298" s="222">
        <v>-1.3575889220743959E-2</v>
      </c>
      <c r="P298" s="114">
        <v>1.4846600548733605E-2</v>
      </c>
      <c r="Q298" s="114">
        <v>1.9700895733292451E-2</v>
      </c>
      <c r="R298" s="114">
        <v>2.6355475839973243E-2</v>
      </c>
      <c r="Y298" s="114">
        <f t="shared" si="19"/>
        <v>3.4533192876354368E-2</v>
      </c>
      <c r="Z298" s="114">
        <f t="shared" si="16"/>
        <v>4.5824283475638244E-2</v>
      </c>
      <c r="AA298" s="114">
        <f t="shared" si="17"/>
        <v>6.1302836803777766E-2</v>
      </c>
      <c r="AB298" s="114">
        <f t="shared" si="18"/>
        <v>3.9637142877384159E-2</v>
      </c>
    </row>
    <row r="299" spans="1:28" ht="13" x14ac:dyDescent="0.3">
      <c r="A299" s="3">
        <v>45483</v>
      </c>
      <c r="B299" s="13">
        <v>6.0512243174782087E-3</v>
      </c>
      <c r="J299" s="1">
        <v>43510</v>
      </c>
      <c r="K299">
        <v>69.63</v>
      </c>
      <c r="L299" s="114">
        <v>-1.2200312101007228E-2</v>
      </c>
      <c r="N299" s="221">
        <v>45548</v>
      </c>
      <c r="O299" s="222">
        <v>2.4763494713411258E-2</v>
      </c>
      <c r="P299" s="114">
        <v>1.48324287889095E-2</v>
      </c>
      <c r="Q299" s="114">
        <v>1.9805913643692271E-2</v>
      </c>
      <c r="R299" s="114">
        <v>2.6966346650094421E-2</v>
      </c>
      <c r="Y299" s="114">
        <f t="shared" si="19"/>
        <v>3.4500229363003496E-2</v>
      </c>
      <c r="Z299" s="114">
        <f t="shared" si="16"/>
        <v>4.6068555135228222E-2</v>
      </c>
      <c r="AA299" s="114">
        <f t="shared" si="17"/>
        <v>6.2723722308119623E-2</v>
      </c>
      <c r="AB299" s="114">
        <f t="shared" si="18"/>
        <v>3.9637142877384159E-2</v>
      </c>
    </row>
    <row r="300" spans="1:28" ht="13" x14ac:dyDescent="0.3">
      <c r="A300" s="3">
        <v>45482</v>
      </c>
      <c r="B300" s="13">
        <v>-3.6455412226584129E-3</v>
      </c>
      <c r="J300" s="1">
        <v>43511</v>
      </c>
      <c r="K300">
        <v>70.77</v>
      </c>
      <c r="L300" s="114">
        <v>1.6372253339077991E-2</v>
      </c>
      <c r="N300" s="221">
        <v>45547</v>
      </c>
      <c r="O300" s="222">
        <v>-1.6666666666667299E-3</v>
      </c>
      <c r="P300" s="114">
        <v>1.4761522778098449E-2</v>
      </c>
      <c r="Q300" s="114">
        <v>1.9691394697997178E-2</v>
      </c>
      <c r="R300" s="114">
        <v>2.71008756102648E-2</v>
      </c>
      <c r="Y300" s="114">
        <f t="shared" si="19"/>
        <v>3.4335301981856997E-2</v>
      </c>
      <c r="Z300" s="114">
        <f t="shared" si="16"/>
        <v>4.580218406754144E-2</v>
      </c>
      <c r="AA300" s="114">
        <f t="shared" si="17"/>
        <v>6.3036636669475926E-2</v>
      </c>
      <c r="AB300" s="114">
        <f t="shared" si="18"/>
        <v>3.9637142877384159E-2</v>
      </c>
    </row>
    <row r="301" spans="1:28" ht="13" x14ac:dyDescent="0.3">
      <c r="A301" s="3">
        <v>45481</v>
      </c>
      <c r="B301" s="13">
        <v>4.648542048175725E-3</v>
      </c>
      <c r="J301" s="1">
        <v>43514</v>
      </c>
      <c r="K301">
        <v>70.69</v>
      </c>
      <c r="L301" s="114">
        <v>-1.1304224954076347E-3</v>
      </c>
      <c r="N301" s="221">
        <v>45546</v>
      </c>
      <c r="O301" s="222">
        <v>3.1814273430782442E-2</v>
      </c>
      <c r="P301" s="114">
        <v>1.4763504609800793E-2</v>
      </c>
      <c r="Q301" s="114">
        <v>1.9889640844414823E-2</v>
      </c>
      <c r="R301" s="114">
        <v>2.7949247165061673E-2</v>
      </c>
      <c r="Y301" s="114">
        <f t="shared" si="19"/>
        <v>3.4339911722396643E-2</v>
      </c>
      <c r="Z301" s="114">
        <f t="shared" si="16"/>
        <v>4.6263304604108879E-2</v>
      </c>
      <c r="AA301" s="114">
        <f t="shared" si="17"/>
        <v>6.5009948905933451E-2</v>
      </c>
      <c r="AB301" s="114">
        <f t="shared" si="18"/>
        <v>3.9637142877384159E-2</v>
      </c>
    </row>
    <row r="302" spans="1:28" x14ac:dyDescent="0.25">
      <c r="J302" s="1">
        <v>43515</v>
      </c>
      <c r="K302">
        <v>71.14</v>
      </c>
      <c r="L302" s="114">
        <v>6.3658226057434269E-3</v>
      </c>
      <c r="N302" s="221">
        <v>45545</v>
      </c>
      <c r="O302" s="222">
        <v>-0.10123647604327665</v>
      </c>
      <c r="P302" s="114">
        <v>1.4639222368731379E-2</v>
      </c>
      <c r="Q302" s="114">
        <v>1.9570290209576815E-2</v>
      </c>
      <c r="R302" s="114">
        <v>2.7684228886827041E-2</v>
      </c>
      <c r="Y302" s="114">
        <f t="shared" si="19"/>
        <v>3.405083122966919E-2</v>
      </c>
      <c r="Z302" s="114">
        <f t="shared" si="16"/>
        <v>4.5520495027475676E-2</v>
      </c>
      <c r="AA302" s="114">
        <f t="shared" si="17"/>
        <v>6.43935163907597E-2</v>
      </c>
      <c r="AB302" s="114">
        <f t="shared" si="18"/>
        <v>3.9637142877384159E-2</v>
      </c>
    </row>
    <row r="303" spans="1:28" x14ac:dyDescent="0.25">
      <c r="J303" s="1">
        <v>43516</v>
      </c>
      <c r="K303">
        <v>72.56</v>
      </c>
      <c r="L303" s="114">
        <v>1.9960640989597999E-2</v>
      </c>
      <c r="N303" s="221">
        <v>45544</v>
      </c>
      <c r="O303" s="222">
        <v>-8.6823289070479138E-3</v>
      </c>
      <c r="P303" s="114">
        <v>1.3446275992638233E-2</v>
      </c>
      <c r="Q303" s="114">
        <v>1.3474586624866313E-2</v>
      </c>
      <c r="R303" s="114">
        <v>1.2694741907567057E-2</v>
      </c>
      <c r="Y303" s="114">
        <f t="shared" si="19"/>
        <v>3.1276037958876533E-2</v>
      </c>
      <c r="Z303" s="114">
        <f t="shared" si="16"/>
        <v>3.1341888489439043E-2</v>
      </c>
      <c r="AA303" s="114">
        <f t="shared" si="17"/>
        <v>2.9527969677000974E-2</v>
      </c>
      <c r="AB303" s="114">
        <f t="shared" si="18"/>
        <v>3.9291779511156359E-2</v>
      </c>
    </row>
    <row r="304" spans="1:28" x14ac:dyDescent="0.25">
      <c r="J304" s="1">
        <v>43517</v>
      </c>
      <c r="K304">
        <v>73.02</v>
      </c>
      <c r="L304" s="114">
        <v>6.3395810363835962E-3</v>
      </c>
      <c r="N304" s="221">
        <v>45541</v>
      </c>
      <c r="O304" s="222">
        <v>-2.5143141647996144E-2</v>
      </c>
      <c r="P304" s="114">
        <v>1.3441605566580634E-2</v>
      </c>
      <c r="Q304" s="114">
        <v>1.3554454227712202E-2</v>
      </c>
      <c r="R304" s="114">
        <v>1.2908577961833348E-2</v>
      </c>
      <c r="Y304" s="114">
        <f t="shared" si="19"/>
        <v>3.1265174547866557E-2</v>
      </c>
      <c r="Z304" s="114">
        <f t="shared" si="16"/>
        <v>3.1527660533658582E-2</v>
      </c>
      <c r="AA304" s="114">
        <f t="shared" si="17"/>
        <v>3.0025352339224369E-2</v>
      </c>
      <c r="AB304" s="114">
        <f t="shared" si="18"/>
        <v>3.9291779511156359E-2</v>
      </c>
    </row>
    <row r="305" spans="10:28" x14ac:dyDescent="0.25">
      <c r="J305" s="1">
        <v>43518</v>
      </c>
      <c r="K305">
        <v>73.31</v>
      </c>
      <c r="L305" s="114">
        <v>3.9715146535196696E-3</v>
      </c>
      <c r="N305" s="221">
        <v>45540</v>
      </c>
      <c r="O305" s="222">
        <v>-3.9672700223158091E-3</v>
      </c>
      <c r="P305" s="114">
        <v>1.3369421708359393E-2</v>
      </c>
      <c r="Q305" s="114">
        <v>1.3212067212093172E-2</v>
      </c>
      <c r="R305" s="114">
        <v>1.1701096992537687E-2</v>
      </c>
      <c r="Y305" s="114">
        <f t="shared" si="19"/>
        <v>3.1097274893643948E-2</v>
      </c>
      <c r="Z305" s="114">
        <f t="shared" si="16"/>
        <v>3.0731268335328719E-2</v>
      </c>
      <c r="AA305" s="114">
        <f t="shared" si="17"/>
        <v>2.721675160464266E-2</v>
      </c>
      <c r="AB305" s="114">
        <f t="shared" si="18"/>
        <v>3.9291779511156359E-2</v>
      </c>
    </row>
    <row r="306" spans="10:28" x14ac:dyDescent="0.25">
      <c r="J306" s="1">
        <v>43521</v>
      </c>
      <c r="K306">
        <v>73.81</v>
      </c>
      <c r="L306" s="114">
        <v>6.8203519301595957E-3</v>
      </c>
      <c r="N306" s="221">
        <v>45539</v>
      </c>
      <c r="O306" s="222">
        <v>-1.2245897624295862E-2</v>
      </c>
      <c r="P306" s="114">
        <v>1.3368391759161435E-2</v>
      </c>
      <c r="Q306" s="114">
        <v>1.3333850236998771E-2</v>
      </c>
      <c r="R306" s="114">
        <v>1.202706685258228E-2</v>
      </c>
      <c r="Y306" s="114">
        <f t="shared" si="19"/>
        <v>3.1094879231809501E-2</v>
      </c>
      <c r="Z306" s="114">
        <f t="shared" si="16"/>
        <v>3.1014535651259143E-2</v>
      </c>
      <c r="AA306" s="114">
        <f t="shared" si="17"/>
        <v>2.7974957499106386E-2</v>
      </c>
      <c r="AB306" s="114">
        <f t="shared" si="18"/>
        <v>3.9291779511156359E-2</v>
      </c>
    </row>
    <row r="307" spans="10:28" x14ac:dyDescent="0.25">
      <c r="J307" s="1">
        <v>43522</v>
      </c>
      <c r="K307">
        <v>74.150000000000006</v>
      </c>
      <c r="L307" s="114">
        <v>4.6064218940523429E-3</v>
      </c>
      <c r="N307" s="221">
        <v>45538</v>
      </c>
      <c r="O307" s="222">
        <v>-2.0158387329013761E-2</v>
      </c>
      <c r="P307" s="114">
        <v>1.3360012212202149E-2</v>
      </c>
      <c r="Q307" s="114">
        <v>1.3354883494076375E-2</v>
      </c>
      <c r="R307" s="114">
        <v>1.2012963586853092E-2</v>
      </c>
      <c r="Y307" s="114">
        <f t="shared" si="19"/>
        <v>3.1075388405582199E-2</v>
      </c>
      <c r="Z307" s="114">
        <f t="shared" si="16"/>
        <v>3.1063459007221648E-2</v>
      </c>
      <c r="AA307" s="114">
        <f t="shared" si="17"/>
        <v>2.7942153303020294E-2</v>
      </c>
      <c r="AB307" s="114">
        <f t="shared" si="18"/>
        <v>3.9291779511156359E-2</v>
      </c>
    </row>
    <row r="308" spans="10:28" x14ac:dyDescent="0.25">
      <c r="J308" s="1">
        <v>43523</v>
      </c>
      <c r="K308">
        <v>74.25</v>
      </c>
      <c r="L308" s="114">
        <v>1.3486176668913595E-3</v>
      </c>
      <c r="N308" s="221">
        <v>45537</v>
      </c>
      <c r="O308" s="222">
        <v>-4.0630975143403844E-3</v>
      </c>
      <c r="P308" s="114">
        <v>1.3332209420458825E-2</v>
      </c>
      <c r="Q308" s="114">
        <v>1.3179443491644516E-2</v>
      </c>
      <c r="R308" s="114">
        <v>1.1295341694136334E-2</v>
      </c>
      <c r="Y308" s="114">
        <f t="shared" si="19"/>
        <v>3.1010719111987228E-2</v>
      </c>
      <c r="Z308" s="114">
        <f t="shared" si="16"/>
        <v>3.0655385561565145E-2</v>
      </c>
      <c r="AA308" s="114">
        <f t="shared" si="17"/>
        <v>2.6272964780561115E-2</v>
      </c>
      <c r="AB308" s="114">
        <f t="shared" si="18"/>
        <v>3.9291779511156359E-2</v>
      </c>
    </row>
    <row r="309" spans="10:28" x14ac:dyDescent="0.25">
      <c r="J309" s="1">
        <v>43524</v>
      </c>
      <c r="K309">
        <v>74.39</v>
      </c>
      <c r="L309" s="114">
        <v>1.8855218855218933E-3</v>
      </c>
      <c r="N309" s="221">
        <v>45534</v>
      </c>
      <c r="O309" s="222">
        <v>1.4360938247966078E-3</v>
      </c>
      <c r="P309" s="114">
        <v>1.3331001910911792E-2</v>
      </c>
      <c r="Q309" s="114">
        <v>1.3300268387669423E-2</v>
      </c>
      <c r="R309" s="114">
        <v>1.1604942922018338E-2</v>
      </c>
      <c r="Y309" s="114">
        <f t="shared" si="19"/>
        <v>3.100791044478083E-2</v>
      </c>
      <c r="Z309" s="114">
        <f t="shared" si="16"/>
        <v>3.0936424269719077E-2</v>
      </c>
      <c r="AA309" s="114">
        <f t="shared" si="17"/>
        <v>2.6993097236614656E-2</v>
      </c>
      <c r="AB309" s="114">
        <f t="shared" si="18"/>
        <v>3.9291779511156359E-2</v>
      </c>
    </row>
    <row r="310" spans="10:28" x14ac:dyDescent="0.25">
      <c r="J310" s="1">
        <v>43525</v>
      </c>
      <c r="K310">
        <v>74.81</v>
      </c>
      <c r="L310" s="114">
        <v>5.6459201505578939E-3</v>
      </c>
      <c r="N310" s="221">
        <v>45533</v>
      </c>
      <c r="O310" s="222">
        <v>-4.7846889952143592E-4</v>
      </c>
      <c r="P310" s="114">
        <v>1.3336166915591913E-2</v>
      </c>
      <c r="Q310" s="114">
        <v>1.3433531677101092E-2</v>
      </c>
      <c r="R310" s="114">
        <v>1.1964084472677142E-2</v>
      </c>
      <c r="Y310" s="114">
        <f t="shared" si="19"/>
        <v>3.101992424566679E-2</v>
      </c>
      <c r="Z310" s="114">
        <f t="shared" si="16"/>
        <v>3.1246394680937144E-2</v>
      </c>
      <c r="AA310" s="114">
        <f t="shared" si="17"/>
        <v>2.7828460483447032E-2</v>
      </c>
      <c r="AB310" s="114">
        <f t="shared" si="18"/>
        <v>3.9291779511156359E-2</v>
      </c>
    </row>
    <row r="311" spans="10:28" x14ac:dyDescent="0.25">
      <c r="J311" s="1">
        <v>43528</v>
      </c>
      <c r="K311">
        <v>74.56</v>
      </c>
      <c r="L311" s="114">
        <v>-3.3417992247025798E-3</v>
      </c>
      <c r="N311" s="221">
        <v>45532</v>
      </c>
      <c r="O311" s="222">
        <v>-1.6470588235294185E-2</v>
      </c>
      <c r="P311" s="114">
        <v>1.3452834054261988E-2</v>
      </c>
      <c r="Q311" s="114">
        <v>1.3571430643836415E-2</v>
      </c>
      <c r="R311" s="114">
        <v>1.2339418835519932E-2</v>
      </c>
      <c r="Y311" s="114">
        <f t="shared" si="19"/>
        <v>3.1291292010213384E-2</v>
      </c>
      <c r="Z311" s="114">
        <f t="shared" si="16"/>
        <v>3.1567147677563502E-2</v>
      </c>
      <c r="AA311" s="114">
        <f t="shared" si="17"/>
        <v>2.8701488211419362E-2</v>
      </c>
      <c r="AB311" s="114">
        <f t="shared" si="18"/>
        <v>3.9291779511156359E-2</v>
      </c>
    </row>
    <row r="312" spans="10:28" x14ac:dyDescent="0.25">
      <c r="J312" s="1">
        <v>43529</v>
      </c>
      <c r="K312">
        <v>75.17</v>
      </c>
      <c r="L312" s="114">
        <v>8.1813304721029961E-3</v>
      </c>
      <c r="N312" s="221">
        <v>45531</v>
      </c>
      <c r="O312" s="222">
        <v>0</v>
      </c>
      <c r="P312" s="114">
        <v>1.3425130457206041E-2</v>
      </c>
      <c r="Q312" s="114">
        <v>1.3505427459188372E-2</v>
      </c>
      <c r="R312" s="114">
        <v>1.2027647251249558E-2</v>
      </c>
      <c r="Y312" s="114">
        <f t="shared" si="19"/>
        <v>3.1226853443461253E-2</v>
      </c>
      <c r="Z312" s="114">
        <f t="shared" si="16"/>
        <v>3.1413624270072153E-2</v>
      </c>
      <c r="AA312" s="114">
        <f t="shared" si="17"/>
        <v>2.7976307506406475E-2</v>
      </c>
      <c r="AB312" s="114">
        <f t="shared" si="18"/>
        <v>3.9291779511156359E-2</v>
      </c>
    </row>
    <row r="313" spans="10:28" x14ac:dyDescent="0.25">
      <c r="J313" s="1">
        <v>43530</v>
      </c>
      <c r="K313">
        <v>74.42</v>
      </c>
      <c r="L313" s="114">
        <v>-9.9773845949181848E-3</v>
      </c>
      <c r="N313" s="221">
        <v>45530</v>
      </c>
      <c r="O313" s="222">
        <v>1.1423131841979935E-2</v>
      </c>
      <c r="P313" s="114">
        <v>1.3425984211911325E-2</v>
      </c>
      <c r="Q313" s="114">
        <v>1.3642251658381673E-2</v>
      </c>
      <c r="R313" s="114">
        <v>1.2405570913714217E-2</v>
      </c>
      <c r="Y313" s="114">
        <f t="shared" si="19"/>
        <v>3.1228839276905743E-2</v>
      </c>
      <c r="Z313" s="114">
        <f t="shared" si="16"/>
        <v>3.1731877357395771E-2</v>
      </c>
      <c r="AA313" s="114">
        <f t="shared" si="17"/>
        <v>2.8855357945299268E-2</v>
      </c>
      <c r="AB313" s="114">
        <f t="shared" si="18"/>
        <v>3.9291779511156359E-2</v>
      </c>
    </row>
    <row r="314" spans="10:28" x14ac:dyDescent="0.25">
      <c r="J314" s="1">
        <v>43531</v>
      </c>
      <c r="K314">
        <v>73.03</v>
      </c>
      <c r="L314" s="114">
        <v>-1.8677774791722661E-2</v>
      </c>
      <c r="N314" s="221">
        <v>45527</v>
      </c>
      <c r="O314" s="222">
        <v>8.8835534213686576E-3</v>
      </c>
      <c r="P314" s="114">
        <v>1.3407405625932366E-2</v>
      </c>
      <c r="Q314" s="114">
        <v>1.3683445084183727E-2</v>
      </c>
      <c r="R314" s="114">
        <v>1.2465651237773942E-2</v>
      </c>
      <c r="Y314" s="114">
        <f t="shared" si="19"/>
        <v>3.1185625485918682E-2</v>
      </c>
      <c r="Z314" s="114">
        <f t="shared" si="16"/>
        <v>3.1827693265811349E-2</v>
      </c>
      <c r="AA314" s="114">
        <f t="shared" si="17"/>
        <v>2.899510477906219E-2</v>
      </c>
      <c r="AB314" s="114">
        <f t="shared" si="18"/>
        <v>3.9291779511156359E-2</v>
      </c>
    </row>
    <row r="315" spans="10:28" x14ac:dyDescent="0.25">
      <c r="J315" s="1">
        <v>43532</v>
      </c>
      <c r="K315">
        <v>72.260000000000005</v>
      </c>
      <c r="L315" s="114">
        <v>-1.0543612214158511E-2</v>
      </c>
      <c r="N315" s="221">
        <v>45526</v>
      </c>
      <c r="O315" s="222">
        <v>-5.0167224080267759E-3</v>
      </c>
      <c r="P315" s="114">
        <v>1.3408561731924147E-2</v>
      </c>
      <c r="Q315" s="114">
        <v>1.3763827189389339E-2</v>
      </c>
      <c r="R315" s="114">
        <v>1.265993048326155E-2</v>
      </c>
      <c r="Y315" s="114">
        <f t="shared" si="19"/>
        <v>3.1188314588455567E-2</v>
      </c>
      <c r="Z315" s="114">
        <f t="shared" si="16"/>
        <v>3.2014662042519605E-2</v>
      </c>
      <c r="AA315" s="114">
        <f t="shared" si="17"/>
        <v>2.9446998304066368E-2</v>
      </c>
      <c r="AB315" s="114">
        <f t="shared" si="18"/>
        <v>3.9291779511156359E-2</v>
      </c>
    </row>
    <row r="316" spans="10:28" x14ac:dyDescent="0.25">
      <c r="J316" s="1">
        <v>43535</v>
      </c>
      <c r="K316">
        <v>73.48</v>
      </c>
      <c r="L316" s="114">
        <v>1.6883476335455283E-2</v>
      </c>
      <c r="N316" s="221">
        <v>45525</v>
      </c>
      <c r="O316" s="222">
        <v>1.1111111111111132E-2</v>
      </c>
      <c r="P316" s="114">
        <v>1.3447684933756881E-2</v>
      </c>
      <c r="Q316" s="114">
        <v>1.3885379356699234E-2</v>
      </c>
      <c r="R316" s="114">
        <v>1.2996062811727218E-2</v>
      </c>
      <c r="Y316" s="114">
        <f t="shared" si="19"/>
        <v>3.1279315155918502E-2</v>
      </c>
      <c r="Z316" s="114">
        <f t="shared" si="16"/>
        <v>3.229739238368242E-2</v>
      </c>
      <c r="AA316" s="114">
        <f t="shared" si="17"/>
        <v>3.0228842100077508E-2</v>
      </c>
      <c r="AB316" s="114">
        <f t="shared" si="18"/>
        <v>3.9291779511156359E-2</v>
      </c>
    </row>
    <row r="317" spans="10:28" x14ac:dyDescent="0.25">
      <c r="J317" s="1">
        <v>43536</v>
      </c>
      <c r="K317">
        <v>73.2</v>
      </c>
      <c r="L317" s="114">
        <v>-3.810560696788257E-3</v>
      </c>
      <c r="N317" s="221">
        <v>45524</v>
      </c>
      <c r="O317" s="222">
        <v>-7.2411296162204052E-4</v>
      </c>
      <c r="P317" s="114">
        <v>1.3454912499151643E-2</v>
      </c>
      <c r="Q317" s="114">
        <v>1.3936259342630219E-2</v>
      </c>
      <c r="R317" s="114">
        <v>1.3107178526868093E-2</v>
      </c>
      <c r="Y317" s="114">
        <f t="shared" si="19"/>
        <v>3.1296126473026722E-2</v>
      </c>
      <c r="Z317" s="114">
        <f t="shared" si="16"/>
        <v>3.2415739230957891E-2</v>
      </c>
      <c r="AA317" s="114">
        <f t="shared" si="17"/>
        <v>3.0487297253495187E-2</v>
      </c>
      <c r="AB317" s="114">
        <f t="shared" si="18"/>
        <v>3.9291779511156359E-2</v>
      </c>
    </row>
    <row r="318" spans="10:28" x14ac:dyDescent="0.25">
      <c r="J318" s="1">
        <v>43537</v>
      </c>
      <c r="K318">
        <v>73.64</v>
      </c>
      <c r="L318" s="114">
        <v>6.0109289617486022E-3</v>
      </c>
      <c r="N318" s="221">
        <v>45523</v>
      </c>
      <c r="O318" s="222">
        <v>1.4198286413708648E-2</v>
      </c>
      <c r="P318" s="114">
        <v>1.3469214271609641E-2</v>
      </c>
      <c r="Q318" s="114">
        <v>1.4077318769845176E-2</v>
      </c>
      <c r="R318" s="114">
        <v>1.3517784524294892E-2</v>
      </c>
      <c r="Y318" s="114">
        <f t="shared" si="19"/>
        <v>3.1329392395764023E-2</v>
      </c>
      <c r="Z318" s="114">
        <f t="shared" si="16"/>
        <v>3.2743843458659883E-2</v>
      </c>
      <c r="AA318" s="114">
        <f t="shared" si="17"/>
        <v>3.1442366803509918E-2</v>
      </c>
      <c r="AB318" s="114">
        <f t="shared" si="18"/>
        <v>3.9291779511156359E-2</v>
      </c>
    </row>
    <row r="319" spans="10:28" x14ac:dyDescent="0.25">
      <c r="J319" s="1">
        <v>43538</v>
      </c>
      <c r="K319">
        <v>73.89</v>
      </c>
      <c r="L319" s="114">
        <v>3.3948940793047258E-3</v>
      </c>
      <c r="N319" s="221">
        <v>45520</v>
      </c>
      <c r="O319" s="222">
        <v>-7.3385518591000815E-4</v>
      </c>
      <c r="P319" s="114">
        <v>1.3445853060760377E-2</v>
      </c>
      <c r="Q319" s="114">
        <v>1.4074528559384616E-2</v>
      </c>
      <c r="R319" s="114">
        <v>1.34731813257915E-2</v>
      </c>
      <c r="Y319" s="114">
        <f t="shared" si="19"/>
        <v>3.1275054219328635E-2</v>
      </c>
      <c r="Z319" s="114">
        <f t="shared" si="16"/>
        <v>3.2737353429128618E-2</v>
      </c>
      <c r="AA319" s="114">
        <f t="shared" si="17"/>
        <v>3.1338619763791029E-2</v>
      </c>
      <c r="AB319" s="114">
        <f t="shared" si="18"/>
        <v>3.9291779511156359E-2</v>
      </c>
    </row>
    <row r="320" spans="10:28" x14ac:dyDescent="0.25">
      <c r="J320" s="1">
        <v>43539</v>
      </c>
      <c r="K320">
        <v>74.209999999999994</v>
      </c>
      <c r="L320" s="114">
        <v>4.3307619434293301E-3</v>
      </c>
      <c r="N320" s="221">
        <v>45519</v>
      </c>
      <c r="O320" s="222">
        <v>1.5147752669480988E-2</v>
      </c>
      <c r="P320" s="114">
        <v>1.3446387295408518E-2</v>
      </c>
      <c r="Q320" s="114">
        <v>1.4216747270011935E-2</v>
      </c>
      <c r="R320" s="114">
        <v>1.3895288591634287E-2</v>
      </c>
      <c r="Y320" s="114">
        <f t="shared" si="19"/>
        <v>3.1276296849120214E-2</v>
      </c>
      <c r="Z320" s="114">
        <f t="shared" si="16"/>
        <v>3.3068154150047761E-2</v>
      </c>
      <c r="AA320" s="114">
        <f t="shared" si="17"/>
        <v>3.2320441264141353E-2</v>
      </c>
      <c r="AB320" s="114">
        <f t="shared" si="18"/>
        <v>3.9291779511156359E-2</v>
      </c>
    </row>
    <row r="321" spans="10:28" x14ac:dyDescent="0.25">
      <c r="J321" s="1">
        <v>43542</v>
      </c>
      <c r="K321">
        <v>74.58</v>
      </c>
      <c r="L321" s="114">
        <v>4.9858509634820719E-3</v>
      </c>
      <c r="N321" s="221">
        <v>45518</v>
      </c>
      <c r="O321" s="222">
        <v>1.1554885707108787E-2</v>
      </c>
      <c r="P321" s="114">
        <v>1.3429042722166887E-2</v>
      </c>
      <c r="Q321" s="114">
        <v>1.4197003284186081E-2</v>
      </c>
      <c r="R321" s="114">
        <v>1.3811488448110353E-2</v>
      </c>
      <c r="Y321" s="114">
        <f t="shared" si="19"/>
        <v>3.1235953371760182E-2</v>
      </c>
      <c r="Z321" s="114">
        <f t="shared" si="16"/>
        <v>3.3022229639016826E-2</v>
      </c>
      <c r="AA321" s="114">
        <f t="shared" si="17"/>
        <v>3.212552213030468E-2</v>
      </c>
      <c r="AB321" s="114">
        <f t="shared" si="18"/>
        <v>3.9291779511156359E-2</v>
      </c>
    </row>
    <row r="322" spans="10:28" x14ac:dyDescent="0.25">
      <c r="J322" s="1">
        <v>43543</v>
      </c>
      <c r="K322">
        <v>75.73</v>
      </c>
      <c r="L322" s="114">
        <v>1.5419683561276558E-2</v>
      </c>
      <c r="N322" s="221">
        <v>45517</v>
      </c>
      <c r="O322" s="222">
        <v>1.1432926829268365E-2</v>
      </c>
      <c r="P322" s="114">
        <v>1.3411901079893639E-2</v>
      </c>
      <c r="Q322" s="114">
        <v>1.4245532686430548E-2</v>
      </c>
      <c r="R322" s="114">
        <v>1.3943132605666477E-2</v>
      </c>
      <c r="Y322" s="114">
        <f t="shared" si="19"/>
        <v>3.1196081911832606E-2</v>
      </c>
      <c r="Z322" s="114">
        <f t="shared" ref="Z322:Z385" si="20">Q322*2.326</f>
        <v>3.3135109028637456E-2</v>
      </c>
      <c r="AA322" s="114">
        <f t="shared" ref="AA322:AA385" si="21">R322*2.326</f>
        <v>3.2431726440780226E-2</v>
      </c>
      <c r="AB322" s="114">
        <f t="shared" ref="AB322:AB385" si="22">ABS(PERCENTILE(O322:O621,0.01))</f>
        <v>3.9291779511156359E-2</v>
      </c>
    </row>
    <row r="323" spans="10:28" x14ac:dyDescent="0.25">
      <c r="J323" s="1">
        <v>43544</v>
      </c>
      <c r="K323">
        <v>72.33</v>
      </c>
      <c r="L323" s="114">
        <v>-4.489634226858584E-2</v>
      </c>
      <c r="N323" s="221">
        <v>45516</v>
      </c>
      <c r="O323" s="222">
        <v>-1.3533834586466145E-2</v>
      </c>
      <c r="P323" s="114">
        <v>1.3392516534946287E-2</v>
      </c>
      <c r="Q323" s="114">
        <v>1.4296832246128668E-2</v>
      </c>
      <c r="R323" s="114">
        <v>1.4088181171914868E-2</v>
      </c>
      <c r="Y323" s="114">
        <f t="shared" ref="Y323:Y386" si="23">P323*2.326</f>
        <v>3.1150993460285065E-2</v>
      </c>
      <c r="Z323" s="114">
        <f t="shared" si="20"/>
        <v>3.3254431804495284E-2</v>
      </c>
      <c r="AA323" s="114">
        <f t="shared" si="21"/>
        <v>3.2769109405873985E-2</v>
      </c>
      <c r="AB323" s="114">
        <f t="shared" si="22"/>
        <v>3.9291779511156359E-2</v>
      </c>
    </row>
    <row r="324" spans="10:28" x14ac:dyDescent="0.25">
      <c r="J324" s="1">
        <v>43545</v>
      </c>
      <c r="K324">
        <v>71.349999999999994</v>
      </c>
      <c r="L324" s="114">
        <v>-1.3549011475183243E-2</v>
      </c>
      <c r="N324" s="221">
        <v>45513</v>
      </c>
      <c r="O324" s="222">
        <v>-3.74531835205989E-3</v>
      </c>
      <c r="P324" s="114">
        <v>1.3373063314133066E-2</v>
      </c>
      <c r="Q324" s="114">
        <v>1.4311644769603093E-2</v>
      </c>
      <c r="R324" s="114">
        <v>1.4122826246591601E-2</v>
      </c>
      <c r="Y324" s="114">
        <f t="shared" si="23"/>
        <v>3.1105745268673511E-2</v>
      </c>
      <c r="Z324" s="114">
        <f t="shared" si="20"/>
        <v>3.3288885734096794E-2</v>
      </c>
      <c r="AA324" s="114">
        <f t="shared" si="21"/>
        <v>3.2849693849572065E-2</v>
      </c>
      <c r="AB324" s="114">
        <f t="shared" si="22"/>
        <v>3.9291779511156359E-2</v>
      </c>
    </row>
    <row r="325" spans="10:28" x14ac:dyDescent="0.25">
      <c r="J325" s="1">
        <v>43546</v>
      </c>
      <c r="K325">
        <v>69.819999999999993</v>
      </c>
      <c r="L325" s="114">
        <v>-2.1443587946741432E-2</v>
      </c>
      <c r="N325" s="221">
        <v>45512</v>
      </c>
      <c r="O325" s="222">
        <v>2.2522522522521599E-3</v>
      </c>
      <c r="P325" s="114">
        <v>1.3383378411189481E-2</v>
      </c>
      <c r="Q325" s="114">
        <v>1.4446949626727176E-2</v>
      </c>
      <c r="R325" s="114">
        <v>1.4535816973598108E-2</v>
      </c>
      <c r="Y325" s="114">
        <f t="shared" si="23"/>
        <v>3.1129738184426735E-2</v>
      </c>
      <c r="Z325" s="114">
        <f t="shared" si="20"/>
        <v>3.3603604831767414E-2</v>
      </c>
      <c r="AA325" s="114">
        <f t="shared" si="21"/>
        <v>3.3810310280589201E-2</v>
      </c>
      <c r="AB325" s="114">
        <f t="shared" si="22"/>
        <v>3.9291779511156359E-2</v>
      </c>
    </row>
    <row r="326" spans="10:28" x14ac:dyDescent="0.25">
      <c r="J326" s="1">
        <v>43549</v>
      </c>
      <c r="K326">
        <v>69.06</v>
      </c>
      <c r="L326" s="114">
        <v>-1.088513319965613E-2</v>
      </c>
      <c r="N326" s="221">
        <v>45511</v>
      </c>
      <c r="O326" s="222">
        <v>-2.2471910112358629E-3</v>
      </c>
      <c r="P326" s="114">
        <v>1.3382125525824346E-2</v>
      </c>
      <c r="Q326" s="114">
        <v>1.4589786988002944E-2</v>
      </c>
      <c r="R326" s="114">
        <v>1.4981748349310547E-2</v>
      </c>
      <c r="Y326" s="114">
        <f t="shared" si="23"/>
        <v>3.112682397306743E-2</v>
      </c>
      <c r="Z326" s="114">
        <f t="shared" si="20"/>
        <v>3.3935844534094851E-2</v>
      </c>
      <c r="AA326" s="114">
        <f t="shared" si="21"/>
        <v>3.4847546660496331E-2</v>
      </c>
      <c r="AB326" s="114">
        <f t="shared" si="22"/>
        <v>3.9291779511156359E-2</v>
      </c>
    </row>
    <row r="327" spans="10:28" x14ac:dyDescent="0.25">
      <c r="J327" s="1">
        <v>43550</v>
      </c>
      <c r="K327">
        <v>68.11</v>
      </c>
      <c r="L327" s="114">
        <v>-1.3756154068925613E-2</v>
      </c>
      <c r="N327" s="221">
        <v>45510</v>
      </c>
      <c r="O327" s="222">
        <v>2.7541311967951786E-3</v>
      </c>
      <c r="P327" s="114">
        <v>1.3393111679868449E-2</v>
      </c>
      <c r="Q327" s="114">
        <v>1.4734262308681223E-2</v>
      </c>
      <c r="R327" s="114">
        <v>1.5442060257680565E-2</v>
      </c>
      <c r="Y327" s="114">
        <f t="shared" si="23"/>
        <v>3.1152377767374013E-2</v>
      </c>
      <c r="Z327" s="114">
        <f t="shared" si="20"/>
        <v>3.4271894129992528E-2</v>
      </c>
      <c r="AA327" s="114">
        <f t="shared" si="21"/>
        <v>3.5918232159364995E-2</v>
      </c>
      <c r="AB327" s="114">
        <f t="shared" si="22"/>
        <v>3.9291779511156359E-2</v>
      </c>
    </row>
    <row r="328" spans="10:28" x14ac:dyDescent="0.25">
      <c r="J328" s="1">
        <v>43551</v>
      </c>
      <c r="K328">
        <v>68.33</v>
      </c>
      <c r="L328" s="114">
        <v>3.2300690060196573E-3</v>
      </c>
      <c r="N328" s="221">
        <v>45509</v>
      </c>
      <c r="O328" s="222">
        <v>-2.9876123390818653E-2</v>
      </c>
      <c r="P328" s="114">
        <v>1.3431504016493144E-2</v>
      </c>
      <c r="Q328" s="114">
        <v>1.487890485443541E-2</v>
      </c>
      <c r="R328" s="114">
        <v>1.5912062557625312E-2</v>
      </c>
      <c r="Y328" s="114">
        <f t="shared" si="23"/>
        <v>3.1241678342363053E-2</v>
      </c>
      <c r="Z328" s="114">
        <f t="shared" si="20"/>
        <v>3.4608332691416763E-2</v>
      </c>
      <c r="AA328" s="114">
        <f t="shared" si="21"/>
        <v>3.7011457509036477E-2</v>
      </c>
      <c r="AB328" s="114">
        <f t="shared" si="22"/>
        <v>3.9291779511156359E-2</v>
      </c>
    </row>
    <row r="329" spans="10:28" x14ac:dyDescent="0.25">
      <c r="J329" s="1">
        <v>43552</v>
      </c>
      <c r="K329">
        <v>68.290000000000006</v>
      </c>
      <c r="L329" s="114">
        <v>-5.8539440948327296E-4</v>
      </c>
      <c r="N329" s="221">
        <v>45506</v>
      </c>
      <c r="O329" s="222">
        <v>-9.62232379119554E-3</v>
      </c>
      <c r="P329" s="114">
        <v>1.3347971075246427E-2</v>
      </c>
      <c r="Q329" s="114">
        <v>1.4411005671041196E-2</v>
      </c>
      <c r="R329" s="114">
        <v>1.4573320489014854E-2</v>
      </c>
      <c r="Y329" s="114">
        <f t="shared" si="23"/>
        <v>3.1047380721023192E-2</v>
      </c>
      <c r="Z329" s="114">
        <f t="shared" si="20"/>
        <v>3.3519999190841823E-2</v>
      </c>
      <c r="AA329" s="114">
        <f t="shared" si="21"/>
        <v>3.3897543457448553E-2</v>
      </c>
      <c r="AB329" s="114">
        <f t="shared" si="22"/>
        <v>3.9291779511156359E-2</v>
      </c>
    </row>
    <row r="330" spans="10:28" x14ac:dyDescent="0.25">
      <c r="J330" s="1">
        <v>43553</v>
      </c>
      <c r="K330">
        <v>69.05</v>
      </c>
      <c r="L330" s="114">
        <v>1.1129008639624995E-2</v>
      </c>
      <c r="N330" s="221">
        <v>45505</v>
      </c>
      <c r="O330" s="222">
        <v>-3.3929816407157816E-2</v>
      </c>
      <c r="P330" s="114">
        <v>1.3344231719274138E-2</v>
      </c>
      <c r="Q330" s="114">
        <v>1.4492028527282763E-2</v>
      </c>
      <c r="R330" s="114">
        <v>1.4833340934879542E-2</v>
      </c>
      <c r="Y330" s="114">
        <f t="shared" si="23"/>
        <v>3.1038682979031645E-2</v>
      </c>
      <c r="Z330" s="114">
        <f t="shared" si="20"/>
        <v>3.3708458354459708E-2</v>
      </c>
      <c r="AA330" s="114">
        <f t="shared" si="21"/>
        <v>3.4502351014529815E-2</v>
      </c>
      <c r="AB330" s="114">
        <f t="shared" si="22"/>
        <v>3.9291779511156359E-2</v>
      </c>
    </row>
    <row r="331" spans="10:28" x14ac:dyDescent="0.25">
      <c r="J331" s="1">
        <v>43556</v>
      </c>
      <c r="K331">
        <v>70</v>
      </c>
      <c r="L331" s="114">
        <v>1.3758146270818289E-2</v>
      </c>
      <c r="N331" s="221">
        <v>45504</v>
      </c>
      <c r="O331" s="222">
        <v>-4.856614246068475E-3</v>
      </c>
      <c r="P331" s="114">
        <v>1.3221562124560144E-2</v>
      </c>
      <c r="Q331" s="114">
        <v>1.381303071106945E-2</v>
      </c>
      <c r="R331" s="114">
        <v>1.2672388175454016E-2</v>
      </c>
      <c r="Y331" s="114">
        <f t="shared" si="23"/>
        <v>3.0753353501726897E-2</v>
      </c>
      <c r="Z331" s="114">
        <f t="shared" si="20"/>
        <v>3.2129109433947541E-2</v>
      </c>
      <c r="AA331" s="114">
        <f t="shared" si="21"/>
        <v>2.9475974896106042E-2</v>
      </c>
      <c r="AB331" s="114">
        <f t="shared" si="22"/>
        <v>3.9291779511156359E-2</v>
      </c>
    </row>
    <row r="332" spans="10:28" x14ac:dyDescent="0.25">
      <c r="J332" s="1">
        <v>43557</v>
      </c>
      <c r="K332">
        <v>71.3</v>
      </c>
      <c r="L332" s="114">
        <v>1.857142857142853E-2</v>
      </c>
      <c r="N332" s="221">
        <v>45503</v>
      </c>
      <c r="O332" s="222">
        <v>-6.9332100762655726E-4</v>
      </c>
      <c r="P332" s="114">
        <v>1.322007279405509E-2</v>
      </c>
      <c r="Q332" s="114">
        <v>1.3935712576090845E-2</v>
      </c>
      <c r="R332" s="114">
        <v>1.3012850435275204E-2</v>
      </c>
      <c r="Y332" s="114">
        <f t="shared" si="23"/>
        <v>3.0749889318972139E-2</v>
      </c>
      <c r="Z332" s="114">
        <f t="shared" si="20"/>
        <v>3.2414467451987304E-2</v>
      </c>
      <c r="AA332" s="114">
        <f t="shared" si="21"/>
        <v>3.0267890112450124E-2</v>
      </c>
      <c r="AB332" s="114">
        <f t="shared" si="22"/>
        <v>3.9291779511156359E-2</v>
      </c>
    </row>
    <row r="333" spans="10:28" x14ac:dyDescent="0.25">
      <c r="J333" s="1">
        <v>43558</v>
      </c>
      <c r="K333">
        <v>72.540000000000006</v>
      </c>
      <c r="L333" s="114">
        <v>1.7391304347826216E-2</v>
      </c>
      <c r="N333" s="221">
        <v>45502</v>
      </c>
      <c r="O333" s="222">
        <v>-1.3451892384860838E-2</v>
      </c>
      <c r="P333" s="114">
        <v>1.3220536735970139E-2</v>
      </c>
      <c r="Q333" s="114">
        <v>1.4076555523075261E-2</v>
      </c>
      <c r="R333" s="114">
        <v>1.3420587341670525E-2</v>
      </c>
      <c r="Y333" s="114">
        <f t="shared" si="23"/>
        <v>3.0750968447866543E-2</v>
      </c>
      <c r="Z333" s="114">
        <f t="shared" si="20"/>
        <v>3.2742068146673062E-2</v>
      </c>
      <c r="AA333" s="114">
        <f t="shared" si="21"/>
        <v>3.1216286156725642E-2</v>
      </c>
      <c r="AB333" s="114">
        <f t="shared" si="22"/>
        <v>3.9291779511156359E-2</v>
      </c>
    </row>
    <row r="334" spans="10:28" x14ac:dyDescent="0.25">
      <c r="J334" s="1">
        <v>43559</v>
      </c>
      <c r="K334">
        <v>73.34</v>
      </c>
      <c r="L334" s="114">
        <v>1.1028398125172279E-2</v>
      </c>
      <c r="N334" s="221">
        <v>45499</v>
      </c>
      <c r="O334" s="222">
        <v>-2.5017057084375581E-3</v>
      </c>
      <c r="P334" s="114">
        <v>1.3202579806679358E-2</v>
      </c>
      <c r="Q334" s="114">
        <v>1.4088712766126027E-2</v>
      </c>
      <c r="R334" s="114">
        <v>1.3418586664421436E-2</v>
      </c>
      <c r="Y334" s="114">
        <f t="shared" si="23"/>
        <v>3.0709200630336188E-2</v>
      </c>
      <c r="Z334" s="114">
        <f t="shared" si="20"/>
        <v>3.2770345894009137E-2</v>
      </c>
      <c r="AA334" s="114">
        <f t="shared" si="21"/>
        <v>3.121163258144426E-2</v>
      </c>
      <c r="AB334" s="114">
        <f t="shared" si="22"/>
        <v>3.9291779511156359E-2</v>
      </c>
    </row>
    <row r="335" spans="10:28" x14ac:dyDescent="0.25">
      <c r="J335" s="1">
        <v>43560</v>
      </c>
      <c r="K335">
        <v>73.540000000000006</v>
      </c>
      <c r="L335" s="114">
        <v>2.7270248159258635E-3</v>
      </c>
      <c r="N335" s="221">
        <v>45498</v>
      </c>
      <c r="O335" s="222">
        <v>-1.1910112359550588E-2</v>
      </c>
      <c r="P335" s="114">
        <v>1.3274241413884325E-2</v>
      </c>
      <c r="Q335" s="114">
        <v>1.4228041632300263E-2</v>
      </c>
      <c r="R335" s="114">
        <v>1.3825775973509669E-2</v>
      </c>
      <c r="Y335" s="114">
        <f t="shared" si="23"/>
        <v>3.0875885528694941E-2</v>
      </c>
      <c r="Z335" s="114">
        <f t="shared" si="20"/>
        <v>3.3094424836730411E-2</v>
      </c>
      <c r="AA335" s="114">
        <f t="shared" si="21"/>
        <v>3.215875491438349E-2</v>
      </c>
      <c r="AB335" s="114">
        <f t="shared" si="22"/>
        <v>3.9291779511156359E-2</v>
      </c>
    </row>
    <row r="336" spans="10:28" x14ac:dyDescent="0.25">
      <c r="J336" s="1">
        <v>43563</v>
      </c>
      <c r="K336">
        <v>73.27</v>
      </c>
      <c r="L336" s="114">
        <v>-3.6714713081317679E-3</v>
      </c>
      <c r="N336" s="221">
        <v>45497</v>
      </c>
      <c r="O336" s="222">
        <v>-9.5704429111951855E-3</v>
      </c>
      <c r="P336" s="114">
        <v>1.3278056823035666E-2</v>
      </c>
      <c r="Q336" s="114">
        <v>1.427139520204437E-2</v>
      </c>
      <c r="R336" s="114">
        <v>1.3939116652657048E-2</v>
      </c>
      <c r="Y336" s="114">
        <f t="shared" si="23"/>
        <v>3.088476017038096E-2</v>
      </c>
      <c r="Z336" s="114">
        <f t="shared" si="20"/>
        <v>3.3195265239955203E-2</v>
      </c>
      <c r="AA336" s="114">
        <f t="shared" si="21"/>
        <v>3.2422385334080296E-2</v>
      </c>
      <c r="AB336" s="114">
        <f t="shared" si="22"/>
        <v>3.9291779511156359E-2</v>
      </c>
    </row>
    <row r="337" spans="10:28" x14ac:dyDescent="0.25">
      <c r="J337" s="1">
        <v>43564</v>
      </c>
      <c r="K337">
        <v>73.150000000000006</v>
      </c>
      <c r="L337" s="114">
        <v>-1.6377780810698831E-3</v>
      </c>
      <c r="N337" s="221">
        <v>45496</v>
      </c>
      <c r="O337" s="222">
        <v>-1.4909011181758381E-2</v>
      </c>
      <c r="P337" s="114">
        <v>1.3296641290874727E-2</v>
      </c>
      <c r="Q337" s="114">
        <v>1.4351460626748242E-2</v>
      </c>
      <c r="R337" s="114">
        <v>1.4172319831599139E-2</v>
      </c>
      <c r="Y337" s="114">
        <f t="shared" si="23"/>
        <v>3.0927987642574616E-2</v>
      </c>
      <c r="Z337" s="114">
        <f t="shared" si="20"/>
        <v>3.338149741781641E-2</v>
      </c>
      <c r="AA337" s="114">
        <f t="shared" si="21"/>
        <v>3.2964815928299598E-2</v>
      </c>
      <c r="AB337" s="114">
        <f t="shared" si="22"/>
        <v>3.9291779511156359E-2</v>
      </c>
    </row>
    <row r="338" spans="10:28" x14ac:dyDescent="0.25">
      <c r="J338" s="1">
        <v>43565</v>
      </c>
      <c r="K338">
        <v>73.09</v>
      </c>
      <c r="L338" s="114">
        <v>-8.2023239917979865E-4</v>
      </c>
      <c r="N338" s="221">
        <v>45495</v>
      </c>
      <c r="O338" s="222">
        <v>1.4908767245215882E-2</v>
      </c>
      <c r="P338" s="114">
        <v>1.3272298702255464E-2</v>
      </c>
      <c r="Q338" s="114">
        <v>1.4339545477390416E-2</v>
      </c>
      <c r="R338" s="114">
        <v>1.4123992430936228E-2</v>
      </c>
      <c r="Y338" s="114">
        <f t="shared" si="23"/>
        <v>3.0871366781446211E-2</v>
      </c>
      <c r="Z338" s="114">
        <f t="shared" si="20"/>
        <v>3.335378278041011E-2</v>
      </c>
      <c r="AA338" s="114">
        <f t="shared" si="21"/>
        <v>3.2852406394357665E-2</v>
      </c>
      <c r="AB338" s="114">
        <f t="shared" si="22"/>
        <v>3.9291779511156359E-2</v>
      </c>
    </row>
    <row r="339" spans="10:28" x14ac:dyDescent="0.25">
      <c r="J339" s="1">
        <v>43566</v>
      </c>
      <c r="K339">
        <v>73.459999999999994</v>
      </c>
      <c r="L339" s="114">
        <v>5.0622520180597938E-3</v>
      </c>
      <c r="N339" s="221">
        <v>45492</v>
      </c>
      <c r="O339" s="222">
        <v>-1.7704918032786936E-2</v>
      </c>
      <c r="P339" s="114">
        <v>1.3242826280927577E-2</v>
      </c>
      <c r="Q339" s="114">
        <v>1.4327337976100892E-2</v>
      </c>
      <c r="R339" s="114">
        <v>1.4072414604959648E-2</v>
      </c>
      <c r="Y339" s="114">
        <f t="shared" si="23"/>
        <v>3.0802813929437546E-2</v>
      </c>
      <c r="Z339" s="114">
        <f t="shared" si="20"/>
        <v>3.3325388132410677E-2</v>
      </c>
      <c r="AA339" s="114">
        <f t="shared" si="21"/>
        <v>3.2732436371136146E-2</v>
      </c>
      <c r="AB339" s="114">
        <f t="shared" si="22"/>
        <v>3.9291779511156359E-2</v>
      </c>
    </row>
    <row r="340" spans="10:28" x14ac:dyDescent="0.25">
      <c r="J340" s="1">
        <v>43567</v>
      </c>
      <c r="K340">
        <v>75.180000000000007</v>
      </c>
      <c r="L340" s="114">
        <v>2.3414102913150193E-2</v>
      </c>
      <c r="N340" s="221">
        <v>45491</v>
      </c>
      <c r="O340" s="222">
        <v>2.2803487592220058E-2</v>
      </c>
      <c r="P340" s="114">
        <v>1.3226734593783511E-2</v>
      </c>
      <c r="Q340" s="114">
        <v>1.4250021157961078E-2</v>
      </c>
      <c r="R340" s="114">
        <v>1.380814612526929E-2</v>
      </c>
      <c r="Y340" s="114">
        <f t="shared" si="23"/>
        <v>3.0765384665140446E-2</v>
      </c>
      <c r="Z340" s="114">
        <f t="shared" si="20"/>
        <v>3.3145549213417468E-2</v>
      </c>
      <c r="AA340" s="114">
        <f t="shared" si="21"/>
        <v>3.2117747887376369E-2</v>
      </c>
      <c r="AB340" s="114">
        <f t="shared" si="22"/>
        <v>3.9291779511156359E-2</v>
      </c>
    </row>
    <row r="341" spans="10:28" x14ac:dyDescent="0.25">
      <c r="J341" s="1">
        <v>43570</v>
      </c>
      <c r="K341">
        <v>75.540000000000006</v>
      </c>
      <c r="L341" s="114">
        <v>4.7885075818036634E-3</v>
      </c>
      <c r="N341" s="221">
        <v>45490</v>
      </c>
      <c r="O341" s="222">
        <v>3.5898586493156065E-3</v>
      </c>
      <c r="P341" s="114">
        <v>1.3161580725482633E-2</v>
      </c>
      <c r="Q341" s="114">
        <v>1.4020825970757371E-2</v>
      </c>
      <c r="R341" s="114">
        <v>1.3024729202034985E-2</v>
      </c>
      <c r="Y341" s="114">
        <f t="shared" si="23"/>
        <v>3.0613836767472605E-2</v>
      </c>
      <c r="Z341" s="114">
        <f t="shared" si="20"/>
        <v>3.2612441207981645E-2</v>
      </c>
      <c r="AA341" s="114">
        <f t="shared" si="21"/>
        <v>3.0295520123933377E-2</v>
      </c>
      <c r="AB341" s="114">
        <f t="shared" si="22"/>
        <v>3.9291779511156359E-2</v>
      </c>
    </row>
    <row r="342" spans="10:28" x14ac:dyDescent="0.25">
      <c r="J342" s="1">
        <v>43571</v>
      </c>
      <c r="K342">
        <v>76.459999999999994</v>
      </c>
      <c r="L342" s="114">
        <v>1.2178978024887311E-2</v>
      </c>
      <c r="N342" s="221">
        <v>45489</v>
      </c>
      <c r="O342" s="222">
        <v>-1.6114790286975648E-2</v>
      </c>
      <c r="P342" s="114">
        <v>1.3175421668258556E-2</v>
      </c>
      <c r="Q342" s="114">
        <v>1.4153849024937154E-2</v>
      </c>
      <c r="R342" s="114">
        <v>1.3403331820677246E-2</v>
      </c>
      <c r="Y342" s="114">
        <f t="shared" si="23"/>
        <v>3.06460308003694E-2</v>
      </c>
      <c r="Z342" s="114">
        <f t="shared" si="20"/>
        <v>3.2921852832003821E-2</v>
      </c>
      <c r="AA342" s="114">
        <f t="shared" si="21"/>
        <v>3.1176149814895276E-2</v>
      </c>
      <c r="AB342" s="114">
        <f t="shared" si="22"/>
        <v>3.9291779511156359E-2</v>
      </c>
    </row>
    <row r="343" spans="10:28" x14ac:dyDescent="0.25">
      <c r="J343" s="1">
        <v>43572</v>
      </c>
      <c r="K343">
        <v>77.36</v>
      </c>
      <c r="L343" s="114">
        <v>1.1770860580695864E-2</v>
      </c>
      <c r="N343" s="221">
        <v>45488</v>
      </c>
      <c r="O343" s="222">
        <v>-1.5003261578604149E-2</v>
      </c>
      <c r="P343" s="114">
        <v>1.3145076723166104E-2</v>
      </c>
      <c r="Q343" s="114">
        <v>1.4110651894555865E-2</v>
      </c>
      <c r="R343" s="114">
        <v>1.3211379518070202E-2</v>
      </c>
      <c r="Y343" s="114">
        <f t="shared" si="23"/>
        <v>3.0575448458084357E-2</v>
      </c>
      <c r="Z343" s="114">
        <f t="shared" si="20"/>
        <v>3.2821376306736941E-2</v>
      </c>
      <c r="AA343" s="114">
        <f t="shared" si="21"/>
        <v>3.0729668759031291E-2</v>
      </c>
      <c r="AB343" s="114">
        <f t="shared" si="22"/>
        <v>3.9291779511156359E-2</v>
      </c>
    </row>
    <row r="344" spans="10:28" x14ac:dyDescent="0.25">
      <c r="J344" s="1">
        <v>43573</v>
      </c>
      <c r="K344">
        <v>77.86</v>
      </c>
      <c r="L344" s="114">
        <v>6.4632885211995863E-3</v>
      </c>
      <c r="N344" s="221">
        <v>45485</v>
      </c>
      <c r="O344" s="222">
        <v>1.0991426687183996E-2</v>
      </c>
      <c r="P344" s="114">
        <v>1.3131525818726533E-2</v>
      </c>
      <c r="Q344" s="114">
        <v>1.4091697415456851E-2</v>
      </c>
      <c r="R344" s="114">
        <v>1.3088677795603543E-2</v>
      </c>
      <c r="Y344" s="114">
        <f t="shared" si="23"/>
        <v>3.0543929054357915E-2</v>
      </c>
      <c r="Z344" s="114">
        <f t="shared" si="20"/>
        <v>3.2777288188352641E-2</v>
      </c>
      <c r="AA344" s="114">
        <f t="shared" si="21"/>
        <v>3.0444264552573843E-2</v>
      </c>
      <c r="AB344" s="114">
        <f t="shared" si="22"/>
        <v>3.9291779511156359E-2</v>
      </c>
    </row>
    <row r="345" spans="10:28" x14ac:dyDescent="0.25">
      <c r="J345" s="1">
        <v>43574</v>
      </c>
      <c r="K345">
        <v>77.86</v>
      </c>
      <c r="L345" s="114">
        <v>0</v>
      </c>
      <c r="N345" s="221">
        <v>45484</v>
      </c>
      <c r="O345" s="222">
        <v>1.3366005791935875E-2</v>
      </c>
      <c r="P345" s="114">
        <v>1.3118192983367132E-2</v>
      </c>
      <c r="Q345" s="114">
        <v>1.4147611059168931E-2</v>
      </c>
      <c r="R345" s="114">
        <v>1.3211245963668072E-2</v>
      </c>
      <c r="Y345" s="114">
        <f t="shared" si="23"/>
        <v>3.0512916879311947E-2</v>
      </c>
      <c r="Z345" s="114">
        <f t="shared" si="20"/>
        <v>3.2907343323626936E-2</v>
      </c>
      <c r="AA345" s="114">
        <f t="shared" si="21"/>
        <v>3.0729358111491935E-2</v>
      </c>
      <c r="AB345" s="114">
        <f t="shared" si="22"/>
        <v>3.9291779511156359E-2</v>
      </c>
    </row>
    <row r="346" spans="10:28" x14ac:dyDescent="0.25">
      <c r="J346" s="1">
        <v>43577</v>
      </c>
      <c r="K346">
        <v>77.86</v>
      </c>
      <c r="L346" s="114">
        <v>0</v>
      </c>
      <c r="N346" s="221">
        <v>45483</v>
      </c>
      <c r="O346" s="222">
        <v>2.2551252847380455E-2</v>
      </c>
      <c r="P346" s="114">
        <v>1.3156102382908839E-2</v>
      </c>
      <c r="Q346" s="114">
        <v>1.4163698175831201E-2</v>
      </c>
      <c r="R346" s="114">
        <v>1.3201306085718996E-2</v>
      </c>
      <c r="Y346" s="114">
        <f t="shared" si="23"/>
        <v>3.060109414264596E-2</v>
      </c>
      <c r="Z346" s="114">
        <f t="shared" si="20"/>
        <v>3.2944761956983377E-2</v>
      </c>
      <c r="AA346" s="114">
        <f t="shared" si="21"/>
        <v>3.0706237955382385E-2</v>
      </c>
      <c r="AB346" s="114">
        <f t="shared" si="22"/>
        <v>3.9291779511156359E-2</v>
      </c>
    </row>
    <row r="347" spans="10:28" x14ac:dyDescent="0.25">
      <c r="J347" s="1">
        <v>43578</v>
      </c>
      <c r="K347">
        <v>77.39</v>
      </c>
      <c r="L347" s="114">
        <v>-6.0364757256614289E-3</v>
      </c>
      <c r="N347" s="221">
        <v>45482</v>
      </c>
      <c r="O347" s="222">
        <v>5.4970224461750343E-3</v>
      </c>
      <c r="P347" s="114">
        <v>1.3100442868943673E-2</v>
      </c>
      <c r="Q347" s="114">
        <v>1.3939793376769011E-2</v>
      </c>
      <c r="R347" s="114">
        <v>1.2366776958863877E-2</v>
      </c>
      <c r="Y347" s="114">
        <f t="shared" si="23"/>
        <v>3.0471630113162982E-2</v>
      </c>
      <c r="Z347" s="114">
        <f t="shared" si="20"/>
        <v>3.2423959394364717E-2</v>
      </c>
      <c r="AA347" s="114">
        <f t="shared" si="21"/>
        <v>2.8765123206317376E-2</v>
      </c>
      <c r="AB347" s="114">
        <f t="shared" si="22"/>
        <v>3.9291779511156359E-2</v>
      </c>
    </row>
    <row r="348" spans="10:28" x14ac:dyDescent="0.25">
      <c r="J348" s="1">
        <v>43579</v>
      </c>
      <c r="K348">
        <v>76.58</v>
      </c>
      <c r="L348" s="114">
        <v>-1.0466468535986592E-2</v>
      </c>
      <c r="N348" s="221">
        <v>45481</v>
      </c>
      <c r="O348" s="222">
        <v>-1.3723696248856879E-3</v>
      </c>
      <c r="P348" s="114">
        <v>1.3107100739521572E-2</v>
      </c>
      <c r="Q348" s="114">
        <v>1.4059285348789981E-2</v>
      </c>
      <c r="R348" s="114">
        <v>1.2679525167482572E-2</v>
      </c>
      <c r="Y348" s="114">
        <f t="shared" si="23"/>
        <v>3.048711632012718E-2</v>
      </c>
      <c r="Z348" s="114">
        <f t="shared" si="20"/>
        <v>3.2701897721285497E-2</v>
      </c>
      <c r="AA348" s="114">
        <f t="shared" si="21"/>
        <v>2.9492575539564463E-2</v>
      </c>
      <c r="AB348" s="114">
        <f t="shared" si="22"/>
        <v>3.9291779511156359E-2</v>
      </c>
    </row>
    <row r="349" spans="10:28" x14ac:dyDescent="0.25">
      <c r="J349" s="1">
        <v>43580</v>
      </c>
      <c r="K349">
        <v>75.89</v>
      </c>
      <c r="L349" s="114">
        <v>-9.0101854270044097E-3</v>
      </c>
      <c r="N349" s="221">
        <v>45478</v>
      </c>
      <c r="O349" s="222">
        <v>-9.7395243488108667E-3</v>
      </c>
      <c r="P349" s="114">
        <v>1.3113551001275156E-2</v>
      </c>
      <c r="Q349" s="114">
        <v>1.4200473353938359E-2</v>
      </c>
      <c r="R349" s="114">
        <v>1.3073334664934544E-2</v>
      </c>
      <c r="Y349" s="114">
        <f t="shared" si="23"/>
        <v>3.0502119628966016E-2</v>
      </c>
      <c r="Z349" s="114">
        <f t="shared" si="20"/>
        <v>3.3030301021260623E-2</v>
      </c>
      <c r="AA349" s="114">
        <f t="shared" si="21"/>
        <v>3.0408576430637751E-2</v>
      </c>
      <c r="AB349" s="114">
        <f t="shared" si="22"/>
        <v>3.9291779511156359E-2</v>
      </c>
    </row>
    <row r="350" spans="10:28" x14ac:dyDescent="0.25">
      <c r="J350" s="1">
        <v>43581</v>
      </c>
      <c r="K350">
        <v>76.28</v>
      </c>
      <c r="L350" s="114">
        <v>5.1390169982870014E-3</v>
      </c>
      <c r="N350" s="221">
        <v>45477</v>
      </c>
      <c r="O350" s="222">
        <v>-7.1958623791320061E-3</v>
      </c>
      <c r="P350" s="114">
        <v>1.3925930374076892E-2</v>
      </c>
      <c r="Q350" s="114">
        <v>1.4289731253446221E-2</v>
      </c>
      <c r="R350" s="114">
        <v>1.3257698798385304E-2</v>
      </c>
      <c r="Y350" s="114">
        <f t="shared" si="23"/>
        <v>3.2391714050102854E-2</v>
      </c>
      <c r="Z350" s="114">
        <f t="shared" si="20"/>
        <v>3.3237914895515912E-2</v>
      </c>
      <c r="AA350" s="114">
        <f t="shared" si="21"/>
        <v>3.0837407405044218E-2</v>
      </c>
      <c r="AB350" s="114">
        <f t="shared" si="22"/>
        <v>3.9637142877384159E-2</v>
      </c>
    </row>
    <row r="351" spans="10:28" x14ac:dyDescent="0.25">
      <c r="J351" s="1">
        <v>43584</v>
      </c>
      <c r="K351">
        <v>76</v>
      </c>
      <c r="L351" s="114">
        <v>-3.6706869428421753E-3</v>
      </c>
      <c r="N351" s="221">
        <v>45476</v>
      </c>
      <c r="O351" s="222">
        <v>7.7045094040334534E-3</v>
      </c>
      <c r="P351" s="114">
        <v>1.3921157327510729E-2</v>
      </c>
      <c r="Q351" s="114">
        <v>1.4397837410877605E-2</v>
      </c>
      <c r="R351" s="114">
        <v>1.3552881110331459E-2</v>
      </c>
      <c r="Y351" s="114">
        <f t="shared" si="23"/>
        <v>3.2380611943789953E-2</v>
      </c>
      <c r="Z351" s="114">
        <f t="shared" si="20"/>
        <v>3.3489369817701307E-2</v>
      </c>
      <c r="AA351" s="114">
        <f t="shared" si="21"/>
        <v>3.1524001462630971E-2</v>
      </c>
      <c r="AB351" s="114">
        <f t="shared" si="22"/>
        <v>3.9637142877384159E-2</v>
      </c>
    </row>
    <row r="352" spans="10:28" x14ac:dyDescent="0.25">
      <c r="J352" s="1">
        <v>43585</v>
      </c>
      <c r="K352">
        <v>75.97</v>
      </c>
      <c r="L352" s="114">
        <v>-3.9473684210527811E-4</v>
      </c>
      <c r="N352" s="221">
        <v>45475</v>
      </c>
      <c r="O352" s="222">
        <v>-1.0538116591928225E-2</v>
      </c>
      <c r="P352" s="114">
        <v>1.3912883073337013E-2</v>
      </c>
      <c r="Q352" s="114">
        <v>1.4501969597154489E-2</v>
      </c>
      <c r="R352" s="114">
        <v>1.3842542288130323E-2</v>
      </c>
      <c r="Y352" s="114">
        <f t="shared" si="23"/>
        <v>3.2361366028581889E-2</v>
      </c>
      <c r="Z352" s="114">
        <f t="shared" si="20"/>
        <v>3.3731581282981343E-2</v>
      </c>
      <c r="AA352" s="114">
        <f t="shared" si="21"/>
        <v>3.2197753362191134E-2</v>
      </c>
      <c r="AB352" s="114">
        <f t="shared" si="22"/>
        <v>3.9637142877384159E-2</v>
      </c>
    </row>
    <row r="353" spans="10:28" x14ac:dyDescent="0.25">
      <c r="J353" s="1">
        <v>43586</v>
      </c>
      <c r="K353">
        <v>75.97</v>
      </c>
      <c r="L353" s="114">
        <v>0</v>
      </c>
      <c r="N353" s="221">
        <v>45474</v>
      </c>
      <c r="O353" s="222">
        <v>7.4542579625027847E-3</v>
      </c>
      <c r="P353" s="114">
        <v>1.3901091772584738E-2</v>
      </c>
      <c r="Q353" s="114">
        <v>1.4571299396869001E-2</v>
      </c>
      <c r="R353" s="114">
        <v>1.4027058305251697E-2</v>
      </c>
      <c r="Y353" s="114">
        <f t="shared" si="23"/>
        <v>3.2333939463032105E-2</v>
      </c>
      <c r="Z353" s="114">
        <f t="shared" si="20"/>
        <v>3.3892842397117297E-2</v>
      </c>
      <c r="AA353" s="114">
        <f t="shared" si="21"/>
        <v>3.2626937618015446E-2</v>
      </c>
      <c r="AB353" s="114">
        <f t="shared" si="22"/>
        <v>3.9637142877384159E-2</v>
      </c>
    </row>
    <row r="354" spans="10:28" x14ac:dyDescent="0.25">
      <c r="J354" s="1">
        <v>43587</v>
      </c>
      <c r="K354">
        <v>75.790000000000006</v>
      </c>
      <c r="L354" s="114">
        <v>-2.3693563248649812E-3</v>
      </c>
      <c r="N354" s="221">
        <v>45471</v>
      </c>
      <c r="O354" s="222">
        <v>2.7180067950170906E-3</v>
      </c>
      <c r="P354" s="114">
        <v>1.3922785613919315E-2</v>
      </c>
      <c r="Q354" s="114">
        <v>1.46807671569846E-2</v>
      </c>
      <c r="R354" s="114">
        <v>1.4344707935718747E-2</v>
      </c>
      <c r="Y354" s="114">
        <f t="shared" si="23"/>
        <v>3.2384399337976329E-2</v>
      </c>
      <c r="Z354" s="114">
        <f t="shared" si="20"/>
        <v>3.414746440714618E-2</v>
      </c>
      <c r="AA354" s="114">
        <f t="shared" si="21"/>
        <v>3.336579065848181E-2</v>
      </c>
      <c r="AB354" s="114">
        <f t="shared" si="22"/>
        <v>3.9637142877384159E-2</v>
      </c>
    </row>
    <row r="355" spans="10:28" x14ac:dyDescent="0.25">
      <c r="J355" s="1">
        <v>43588</v>
      </c>
      <c r="K355">
        <v>75.86</v>
      </c>
      <c r="L355" s="114">
        <v>9.2360469718951279E-4</v>
      </c>
      <c r="N355" s="221">
        <v>45470</v>
      </c>
      <c r="O355" s="222">
        <v>3.4090909090908768E-3</v>
      </c>
      <c r="P355" s="114">
        <v>1.4072729148693239E-2</v>
      </c>
      <c r="Q355" s="114">
        <v>1.482672493167028E-2</v>
      </c>
      <c r="R355" s="114">
        <v>1.4779492429269406E-2</v>
      </c>
      <c r="Y355" s="114">
        <f t="shared" si="23"/>
        <v>3.2733167999860473E-2</v>
      </c>
      <c r="Z355" s="114">
        <f t="shared" si="20"/>
        <v>3.4486962191065076E-2</v>
      </c>
      <c r="AA355" s="114">
        <f t="shared" si="21"/>
        <v>3.4377099390480642E-2</v>
      </c>
      <c r="AB355" s="114">
        <f t="shared" si="22"/>
        <v>3.9637142877384159E-2</v>
      </c>
    </row>
    <row r="356" spans="10:28" x14ac:dyDescent="0.25">
      <c r="J356" s="1">
        <v>43591</v>
      </c>
      <c r="K356">
        <v>74.11</v>
      </c>
      <c r="L356" s="114">
        <v>-2.3068810967571844E-2</v>
      </c>
      <c r="N356" s="221">
        <v>45469</v>
      </c>
      <c r="O356" s="222">
        <v>-2.3957409050576715E-2</v>
      </c>
      <c r="P356" s="114">
        <v>1.4129818846518451E-2</v>
      </c>
      <c r="Q356" s="114">
        <v>1.4969904327381316E-2</v>
      </c>
      <c r="R356" s="114">
        <v>1.5219531214861196E-2</v>
      </c>
      <c r="Y356" s="114">
        <f t="shared" si="23"/>
        <v>3.2865958637001917E-2</v>
      </c>
      <c r="Z356" s="114">
        <f t="shared" si="20"/>
        <v>3.4819997465488944E-2</v>
      </c>
      <c r="AA356" s="114">
        <f t="shared" si="21"/>
        <v>3.5400629605767141E-2</v>
      </c>
      <c r="AB356" s="114">
        <f t="shared" si="22"/>
        <v>3.9637142877384159E-2</v>
      </c>
    </row>
    <row r="357" spans="10:28" x14ac:dyDescent="0.25">
      <c r="J357" s="1">
        <v>43592</v>
      </c>
      <c r="K357">
        <v>72.33</v>
      </c>
      <c r="L357" s="114">
        <v>-2.4018351099716652E-2</v>
      </c>
      <c r="N357" s="221">
        <v>45468</v>
      </c>
      <c r="O357" s="222">
        <v>5.1282051282050579E-3</v>
      </c>
      <c r="P357" s="114">
        <v>1.4073316104415272E-2</v>
      </c>
      <c r="Q357" s="114">
        <v>1.47291705419141E-2</v>
      </c>
      <c r="R357" s="114">
        <v>1.4483911963410158E-2</v>
      </c>
      <c r="Y357" s="114">
        <f t="shared" si="23"/>
        <v>3.2734533258869922E-2</v>
      </c>
      <c r="Z357" s="114">
        <f t="shared" si="20"/>
        <v>3.4260050680492198E-2</v>
      </c>
      <c r="AA357" s="114">
        <f t="shared" si="21"/>
        <v>3.368957922689203E-2</v>
      </c>
      <c r="AB357" s="114">
        <f t="shared" si="22"/>
        <v>3.9637142877384159E-2</v>
      </c>
    </row>
    <row r="358" spans="10:28" x14ac:dyDescent="0.25">
      <c r="J358" s="1">
        <v>43593</v>
      </c>
      <c r="K358">
        <v>71.88</v>
      </c>
      <c r="L358" s="114">
        <v>-6.2214848610535438E-3</v>
      </c>
      <c r="N358" s="221">
        <v>45467</v>
      </c>
      <c r="O358" s="222">
        <v>2.6315789473684178E-2</v>
      </c>
      <c r="P358" s="114">
        <v>1.4088236839081997E-2</v>
      </c>
      <c r="Q358" s="114">
        <v>1.4860638319204998E-2</v>
      </c>
      <c r="R358" s="114">
        <v>1.4882725831267212E-2</v>
      </c>
      <c r="Y358" s="114">
        <f t="shared" si="23"/>
        <v>3.2769238887704728E-2</v>
      </c>
      <c r="Z358" s="114">
        <f t="shared" si="20"/>
        <v>3.4565844730470828E-2</v>
      </c>
      <c r="AA358" s="114">
        <f t="shared" si="21"/>
        <v>3.4617220283527539E-2</v>
      </c>
      <c r="AB358" s="114">
        <f t="shared" si="22"/>
        <v>3.9637142877384159E-2</v>
      </c>
    </row>
    <row r="359" spans="10:28" x14ac:dyDescent="0.25">
      <c r="J359" s="1">
        <v>43594</v>
      </c>
      <c r="K359">
        <v>70.319999999999993</v>
      </c>
      <c r="L359" s="114">
        <v>-2.17028380634391E-2</v>
      </c>
      <c r="N359" s="221">
        <v>45464</v>
      </c>
      <c r="O359" s="222">
        <v>-1.2429378531073383E-2</v>
      </c>
      <c r="P359" s="114">
        <v>1.400346391495192E-2</v>
      </c>
      <c r="Q359" s="114">
        <v>1.453263228572239E-2</v>
      </c>
      <c r="R359" s="114">
        <v>1.383582620269538E-2</v>
      </c>
      <c r="Y359" s="114">
        <f t="shared" si="23"/>
        <v>3.2572057066178169E-2</v>
      </c>
      <c r="Z359" s="114">
        <f t="shared" si="20"/>
        <v>3.3802902696590281E-2</v>
      </c>
      <c r="AA359" s="114">
        <f t="shared" si="21"/>
        <v>3.2182131747469457E-2</v>
      </c>
      <c r="AB359" s="114">
        <f t="shared" si="22"/>
        <v>3.9637142877384159E-2</v>
      </c>
    </row>
    <row r="360" spans="10:28" x14ac:dyDescent="0.25">
      <c r="J360" s="1">
        <v>43595</v>
      </c>
      <c r="K360">
        <v>69.819999999999993</v>
      </c>
      <c r="L360" s="114">
        <v>-7.1103526734926058E-3</v>
      </c>
      <c r="N360" s="221">
        <v>45463</v>
      </c>
      <c r="O360" s="222">
        <v>-4.2754275427542244E-3</v>
      </c>
      <c r="P360" s="114">
        <v>1.3997784171431993E-2</v>
      </c>
      <c r="Q360" s="114">
        <v>1.4572209895396855E-2</v>
      </c>
      <c r="R360" s="114">
        <v>1.3920775825726255E-2</v>
      </c>
      <c r="Y360" s="114">
        <f t="shared" si="23"/>
        <v>3.2558845982750814E-2</v>
      </c>
      <c r="Z360" s="114">
        <f t="shared" si="20"/>
        <v>3.3894960216693082E-2</v>
      </c>
      <c r="AA360" s="114">
        <f t="shared" si="21"/>
        <v>3.2379724570639271E-2</v>
      </c>
      <c r="AB360" s="114">
        <f t="shared" si="22"/>
        <v>3.9637142877384159E-2</v>
      </c>
    </row>
    <row r="361" spans="10:28" x14ac:dyDescent="0.25">
      <c r="J361" s="1">
        <v>43598</v>
      </c>
      <c r="K361">
        <v>68.459999999999994</v>
      </c>
      <c r="L361" s="114">
        <v>-1.9478659409911194E-2</v>
      </c>
      <c r="N361" s="221">
        <v>45462</v>
      </c>
      <c r="O361" s="222">
        <v>1.2070143475290394E-2</v>
      </c>
      <c r="P361" s="114">
        <v>1.399636599858085E-2</v>
      </c>
      <c r="Q361" s="114">
        <v>1.4707161999125929E-2</v>
      </c>
      <c r="R361" s="114">
        <v>1.4317495719183393E-2</v>
      </c>
      <c r="Y361" s="114">
        <f t="shared" si="23"/>
        <v>3.2555547312699058E-2</v>
      </c>
      <c r="Z361" s="114">
        <f t="shared" si="20"/>
        <v>3.4208858809966915E-2</v>
      </c>
      <c r="AA361" s="114">
        <f t="shared" si="21"/>
        <v>3.3302495042820575E-2</v>
      </c>
      <c r="AB361" s="114">
        <f t="shared" si="22"/>
        <v>3.9637142877384159E-2</v>
      </c>
    </row>
    <row r="362" spans="10:28" x14ac:dyDescent="0.25">
      <c r="J362" s="1">
        <v>43599</v>
      </c>
      <c r="K362">
        <v>68.5</v>
      </c>
      <c r="L362" s="114">
        <v>5.842827928718413E-4</v>
      </c>
      <c r="N362" s="221">
        <v>45461</v>
      </c>
      <c r="O362" s="222">
        <v>-5.6612318840579719E-3</v>
      </c>
      <c r="P362" s="114">
        <v>1.3978184472667309E-2</v>
      </c>
      <c r="Q362" s="114">
        <v>1.4755721602137811E-2</v>
      </c>
      <c r="R362" s="114">
        <v>1.4449080871655716E-2</v>
      </c>
      <c r="Y362" s="114">
        <f t="shared" si="23"/>
        <v>3.251325708342416E-2</v>
      </c>
      <c r="Z362" s="114">
        <f t="shared" si="20"/>
        <v>3.4321808446572552E-2</v>
      </c>
      <c r="AA362" s="114">
        <f t="shared" si="21"/>
        <v>3.3608562107471193E-2</v>
      </c>
      <c r="AB362" s="114">
        <f t="shared" si="22"/>
        <v>3.9637142877384159E-2</v>
      </c>
    </row>
    <row r="363" spans="10:28" x14ac:dyDescent="0.25">
      <c r="J363" s="1">
        <v>43600</v>
      </c>
      <c r="K363">
        <v>70.44</v>
      </c>
      <c r="L363" s="114">
        <v>2.8321167883211644E-2</v>
      </c>
      <c r="N363" s="221">
        <v>45460</v>
      </c>
      <c r="O363" s="222">
        <v>1.8685121107266323E-2</v>
      </c>
      <c r="P363" s="114">
        <v>1.3978244805935184E-2</v>
      </c>
      <c r="Q363" s="114">
        <v>1.4883312743261901E-2</v>
      </c>
      <c r="R363" s="114">
        <v>1.4834296273142299E-2</v>
      </c>
      <c r="Y363" s="114">
        <f t="shared" si="23"/>
        <v>3.251339741860524E-2</v>
      </c>
      <c r="Z363" s="114">
        <f t="shared" si="20"/>
        <v>3.4618585440827181E-2</v>
      </c>
      <c r="AA363" s="114">
        <f t="shared" si="21"/>
        <v>3.4504573131328986E-2</v>
      </c>
      <c r="AB363" s="114">
        <f t="shared" si="22"/>
        <v>3.9637142877384159E-2</v>
      </c>
    </row>
    <row r="364" spans="10:28" x14ac:dyDescent="0.25">
      <c r="J364" s="1">
        <v>43601</v>
      </c>
      <c r="K364">
        <v>70</v>
      </c>
      <c r="L364" s="114">
        <v>-6.2464508801816825E-3</v>
      </c>
      <c r="N364" s="221">
        <v>45457</v>
      </c>
      <c r="O364" s="222">
        <v>-1.9230769230769263E-2</v>
      </c>
      <c r="P364" s="114">
        <v>1.3942974565639241E-2</v>
      </c>
      <c r="Q364" s="114">
        <v>1.4795265910378063E-2</v>
      </c>
      <c r="R364" s="114">
        <v>1.4553946631332321E-2</v>
      </c>
      <c r="Y364" s="114">
        <f t="shared" si="23"/>
        <v>3.2431358839676877E-2</v>
      </c>
      <c r="Z364" s="114">
        <f t="shared" si="20"/>
        <v>3.4413788507539372E-2</v>
      </c>
      <c r="AA364" s="114">
        <f t="shared" si="21"/>
        <v>3.3852479864478979E-2</v>
      </c>
      <c r="AB364" s="114">
        <f t="shared" si="22"/>
        <v>3.9637142877384159E-2</v>
      </c>
    </row>
    <row r="365" spans="10:28" x14ac:dyDescent="0.25">
      <c r="J365" s="1">
        <v>43602</v>
      </c>
      <c r="K365">
        <v>66.13</v>
      </c>
      <c r="L365" s="114">
        <v>-5.5285714285714348E-2</v>
      </c>
      <c r="N365" s="221">
        <v>45456</v>
      </c>
      <c r="O365" s="222">
        <v>-1.9520851818988365E-2</v>
      </c>
      <c r="P365" s="114">
        <v>1.3901996518256767E-2</v>
      </c>
      <c r="Q365" s="114">
        <v>1.4690430368466895E-2</v>
      </c>
      <c r="R365" s="114">
        <v>1.4203236570528398E-2</v>
      </c>
      <c r="Y365" s="114">
        <f t="shared" si="23"/>
        <v>3.2336043901465245E-2</v>
      </c>
      <c r="Z365" s="114">
        <f t="shared" si="20"/>
        <v>3.4169941037054001E-2</v>
      </c>
      <c r="AA365" s="114">
        <f t="shared" si="21"/>
        <v>3.3036728263049056E-2</v>
      </c>
      <c r="AB365" s="114">
        <f t="shared" si="22"/>
        <v>3.9637142877384159E-2</v>
      </c>
    </row>
    <row r="366" spans="10:28" x14ac:dyDescent="0.25">
      <c r="J366" s="1">
        <v>43605</v>
      </c>
      <c r="K366">
        <v>64.900000000000006</v>
      </c>
      <c r="L366" s="114">
        <v>-1.8599727808861179E-2</v>
      </c>
      <c r="N366" s="221">
        <v>45455</v>
      </c>
      <c r="O366" s="222">
        <v>-1.0101010101010119E-2</v>
      </c>
      <c r="P366" s="114">
        <v>1.3919332398527575E-2</v>
      </c>
      <c r="Q366" s="114">
        <v>1.4575775887544188E-2</v>
      </c>
      <c r="R366" s="114">
        <v>1.3794391009057978E-2</v>
      </c>
      <c r="Y366" s="114">
        <f t="shared" si="23"/>
        <v>3.2376367158975142E-2</v>
      </c>
      <c r="Z366" s="114">
        <f t="shared" si="20"/>
        <v>3.3903254714427782E-2</v>
      </c>
      <c r="AA366" s="114">
        <f t="shared" si="21"/>
        <v>3.2085753487068859E-2</v>
      </c>
      <c r="AB366" s="114">
        <f t="shared" si="22"/>
        <v>3.9637142877384159E-2</v>
      </c>
    </row>
    <row r="367" spans="10:28" x14ac:dyDescent="0.25">
      <c r="J367" s="1">
        <v>43606</v>
      </c>
      <c r="K367">
        <v>64.819999999999993</v>
      </c>
      <c r="L367" s="114">
        <v>-1.2326656394454931E-3</v>
      </c>
      <c r="N367" s="221">
        <v>45454</v>
      </c>
      <c r="O367" s="222">
        <v>-4.154821780013071E-3</v>
      </c>
      <c r="P367" s="114">
        <v>1.3913072960958749E-2</v>
      </c>
      <c r="Q367" s="114">
        <v>1.4652624624936657E-2</v>
      </c>
      <c r="R367" s="114">
        <v>1.399708932241368E-2</v>
      </c>
      <c r="Y367" s="114">
        <f t="shared" si="23"/>
        <v>3.2361807707190049E-2</v>
      </c>
      <c r="Z367" s="114">
        <f t="shared" si="20"/>
        <v>3.4082004877602663E-2</v>
      </c>
      <c r="AA367" s="114">
        <f t="shared" si="21"/>
        <v>3.2557229763934221E-2</v>
      </c>
      <c r="AB367" s="114">
        <f t="shared" si="22"/>
        <v>3.9637142877384159E-2</v>
      </c>
    </row>
    <row r="368" spans="10:28" x14ac:dyDescent="0.25">
      <c r="J368" s="1">
        <v>43607</v>
      </c>
      <c r="K368">
        <v>64.17</v>
      </c>
      <c r="L368" s="114">
        <v>-1.0027769207034735E-2</v>
      </c>
      <c r="N368" s="221">
        <v>45453</v>
      </c>
      <c r="O368" s="222">
        <v>8.7546509082948453E-4</v>
      </c>
      <c r="P368" s="114">
        <v>1.3919902931497766E-2</v>
      </c>
      <c r="Q368" s="114">
        <v>1.4789289967486805E-2</v>
      </c>
      <c r="R368" s="114">
        <v>1.4398683331992058E-2</v>
      </c>
      <c r="Y368" s="114">
        <f t="shared" si="23"/>
        <v>3.2377694218663801E-2</v>
      </c>
      <c r="Z368" s="114">
        <f t="shared" si="20"/>
        <v>3.4399888464374306E-2</v>
      </c>
      <c r="AA368" s="114">
        <f t="shared" si="21"/>
        <v>3.3491337430213527E-2</v>
      </c>
      <c r="AB368" s="114">
        <f t="shared" si="22"/>
        <v>3.9637142877384159E-2</v>
      </c>
    </row>
    <row r="369" spans="10:28" x14ac:dyDescent="0.25">
      <c r="J369" s="1">
        <v>43608</v>
      </c>
      <c r="K369">
        <v>63.4</v>
      </c>
      <c r="L369" s="114">
        <v>-1.1999376655758192E-2</v>
      </c>
      <c r="N369" s="221">
        <v>45450</v>
      </c>
      <c r="O369" s="222">
        <v>-6.561679790026496E-4</v>
      </c>
      <c r="P369" s="114">
        <v>1.3919763702094941E-2</v>
      </c>
      <c r="Q369" s="114">
        <v>1.4938606427113711E-2</v>
      </c>
      <c r="R369" s="114">
        <v>1.4849460741214701E-2</v>
      </c>
      <c r="Y369" s="114">
        <f t="shared" si="23"/>
        <v>3.2377370371072835E-2</v>
      </c>
      <c r="Z369" s="114">
        <f t="shared" si="20"/>
        <v>3.4747198549466493E-2</v>
      </c>
      <c r="AA369" s="114">
        <f t="shared" si="21"/>
        <v>3.4539845684065394E-2</v>
      </c>
      <c r="AB369" s="114">
        <f t="shared" si="22"/>
        <v>3.9637142877384159E-2</v>
      </c>
    </row>
    <row r="370" spans="10:28" x14ac:dyDescent="0.25">
      <c r="J370" s="1">
        <v>43609</v>
      </c>
      <c r="K370">
        <v>63.86</v>
      </c>
      <c r="L370" s="114">
        <v>7.2555205047318749E-3</v>
      </c>
      <c r="N370" s="221">
        <v>45449</v>
      </c>
      <c r="O370" s="222">
        <v>-2.1824530772588699E-3</v>
      </c>
      <c r="P370" s="114">
        <v>1.3924869360558007E-2</v>
      </c>
      <c r="Q370" s="114">
        <v>1.5089746631016998E-2</v>
      </c>
      <c r="R370" s="114">
        <v>1.531515210086716E-2</v>
      </c>
      <c r="Y370" s="114">
        <f t="shared" si="23"/>
        <v>3.2389246132657923E-2</v>
      </c>
      <c r="Z370" s="114">
        <f t="shared" si="20"/>
        <v>3.5098750663745543E-2</v>
      </c>
      <c r="AA370" s="114">
        <f t="shared" si="21"/>
        <v>3.5623043786617015E-2</v>
      </c>
      <c r="AB370" s="114">
        <f t="shared" si="22"/>
        <v>3.9637142877384159E-2</v>
      </c>
    </row>
    <row r="371" spans="10:28" x14ac:dyDescent="0.25">
      <c r="J371" s="1">
        <v>43612</v>
      </c>
      <c r="K371">
        <v>63.65</v>
      </c>
      <c r="L371" s="114">
        <v>-3.2884434700908372E-3</v>
      </c>
      <c r="N371" s="221">
        <v>45448</v>
      </c>
      <c r="O371" s="222">
        <v>-7.5806800953000086E-3</v>
      </c>
      <c r="P371" s="114">
        <v>1.3924440571068763E-2</v>
      </c>
      <c r="Q371" s="114">
        <v>1.5239453548512775E-2</v>
      </c>
      <c r="R371" s="114">
        <v>1.5786746989695656E-2</v>
      </c>
      <c r="Y371" s="114">
        <f t="shared" si="23"/>
        <v>3.2388248768305941E-2</v>
      </c>
      <c r="Z371" s="114">
        <f t="shared" si="20"/>
        <v>3.5446968953840717E-2</v>
      </c>
      <c r="AA371" s="114">
        <f t="shared" si="21"/>
        <v>3.6719973498032098E-2</v>
      </c>
      <c r="AB371" s="114">
        <f t="shared" si="22"/>
        <v>3.9637142877384159E-2</v>
      </c>
    </row>
    <row r="372" spans="10:28" x14ac:dyDescent="0.25">
      <c r="J372" s="1">
        <v>43613</v>
      </c>
      <c r="K372">
        <v>64.05</v>
      </c>
      <c r="L372" s="114">
        <v>6.284367635506655E-3</v>
      </c>
      <c r="N372" s="221">
        <v>45447</v>
      </c>
      <c r="O372" s="222">
        <v>-8.8020609703734782E-3</v>
      </c>
      <c r="P372" s="114">
        <v>1.395796800715525E-2</v>
      </c>
      <c r="Q372" s="114">
        <v>1.5356306889085E-2</v>
      </c>
      <c r="R372" s="114">
        <v>1.6169756967009601E-2</v>
      </c>
      <c r="Y372" s="114">
        <f t="shared" si="23"/>
        <v>3.2466233584643109E-2</v>
      </c>
      <c r="Z372" s="114">
        <f t="shared" si="20"/>
        <v>3.571876982401171E-2</v>
      </c>
      <c r="AA372" s="114">
        <f t="shared" si="21"/>
        <v>3.7610854705264332E-2</v>
      </c>
      <c r="AB372" s="114">
        <f t="shared" si="22"/>
        <v>3.9637142877384159E-2</v>
      </c>
    </row>
    <row r="373" spans="10:28" x14ac:dyDescent="0.25">
      <c r="J373" s="1">
        <v>43614</v>
      </c>
      <c r="K373">
        <v>63.24</v>
      </c>
      <c r="L373" s="114">
        <v>-1.2646370023419128E-2</v>
      </c>
      <c r="N373" s="221">
        <v>45446</v>
      </c>
      <c r="O373" s="222">
        <v>-2.7831299507600632E-3</v>
      </c>
      <c r="P373" s="114">
        <v>1.3996085100418767E-2</v>
      </c>
      <c r="Q373" s="114">
        <v>1.5461540461549964E-2</v>
      </c>
      <c r="R373" s="114">
        <v>1.6528906460123487E-2</v>
      </c>
      <c r="Y373" s="114">
        <f t="shared" si="23"/>
        <v>3.2554893943574054E-2</v>
      </c>
      <c r="Z373" s="114">
        <f t="shared" si="20"/>
        <v>3.596354311356522E-2</v>
      </c>
      <c r="AA373" s="114">
        <f t="shared" si="21"/>
        <v>3.8446236426247234E-2</v>
      </c>
      <c r="AB373" s="114">
        <f t="shared" si="22"/>
        <v>3.9637142877384159E-2</v>
      </c>
    </row>
    <row r="374" spans="10:28" x14ac:dyDescent="0.25">
      <c r="J374" s="1">
        <v>43615</v>
      </c>
      <c r="K374">
        <v>63.14</v>
      </c>
      <c r="L374" s="114">
        <v>-1.5812776723592888E-3</v>
      </c>
      <c r="N374" s="221">
        <v>45443</v>
      </c>
      <c r="O374" s="222">
        <v>6.6810344827586696E-3</v>
      </c>
      <c r="P374" s="114">
        <v>1.3995227731702435E-2</v>
      </c>
      <c r="Q374" s="114">
        <v>1.5613152619664812E-2</v>
      </c>
      <c r="R374" s="114">
        <v>1.7033758718833992E-2</v>
      </c>
      <c r="Y374" s="114">
        <f t="shared" si="23"/>
        <v>3.2552899703939868E-2</v>
      </c>
      <c r="Z374" s="114">
        <f t="shared" si="20"/>
        <v>3.6316192993340352E-2</v>
      </c>
      <c r="AA374" s="114">
        <f t="shared" si="21"/>
        <v>3.9620522780007869E-2</v>
      </c>
      <c r="AB374" s="114">
        <f t="shared" si="22"/>
        <v>3.9637142877384159E-2</v>
      </c>
    </row>
    <row r="375" spans="10:28" x14ac:dyDescent="0.25">
      <c r="J375" s="1">
        <v>43616</v>
      </c>
      <c r="K375">
        <v>62.11</v>
      </c>
      <c r="L375" s="114">
        <v>-1.63129553373456E-2</v>
      </c>
      <c r="N375" s="221">
        <v>45442</v>
      </c>
      <c r="O375" s="222">
        <v>7.8192875760208398E-3</v>
      </c>
      <c r="P375" s="114">
        <v>1.3989719312073457E-2</v>
      </c>
      <c r="Q375" s="114">
        <v>1.5742452701860702E-2</v>
      </c>
      <c r="R375" s="114">
        <v>1.7487708835084121E-2</v>
      </c>
      <c r="Y375" s="114">
        <f t="shared" si="23"/>
        <v>3.2540087119882863E-2</v>
      </c>
      <c r="Z375" s="114">
        <f t="shared" si="20"/>
        <v>3.6616944984527992E-2</v>
      </c>
      <c r="AA375" s="114">
        <f t="shared" si="21"/>
        <v>4.0676410750405664E-2</v>
      </c>
      <c r="AB375" s="114">
        <f t="shared" si="22"/>
        <v>3.9637142877384159E-2</v>
      </c>
    </row>
    <row r="376" spans="10:28" x14ac:dyDescent="0.25">
      <c r="J376" s="1">
        <v>43619</v>
      </c>
      <c r="K376">
        <v>61.35</v>
      </c>
      <c r="L376" s="114">
        <v>-1.2236354854290742E-2</v>
      </c>
      <c r="N376" s="221">
        <v>45441</v>
      </c>
      <c r="O376" s="222">
        <v>-1.8546152206352536E-2</v>
      </c>
      <c r="P376" s="114">
        <v>1.3982884919551446E-2</v>
      </c>
      <c r="Q376" s="114">
        <v>1.5862699940118841E-2</v>
      </c>
      <c r="R376" s="114">
        <v>1.7928685107682384E-2</v>
      </c>
      <c r="Y376" s="114">
        <f t="shared" si="23"/>
        <v>3.2524190322876664E-2</v>
      </c>
      <c r="Z376" s="114">
        <f t="shared" si="20"/>
        <v>3.6896640060716426E-2</v>
      </c>
      <c r="AA376" s="114">
        <f t="shared" si="21"/>
        <v>4.1702121560469228E-2</v>
      </c>
      <c r="AB376" s="114">
        <f t="shared" si="22"/>
        <v>3.9637142877384159E-2</v>
      </c>
    </row>
    <row r="377" spans="10:28" x14ac:dyDescent="0.25">
      <c r="J377" s="1">
        <v>43620</v>
      </c>
      <c r="K377">
        <v>63.52</v>
      </c>
      <c r="L377" s="114">
        <v>3.53708231458843E-2</v>
      </c>
      <c r="N377" s="221">
        <v>45440</v>
      </c>
      <c r="O377" s="222">
        <v>4.265301770099386E-4</v>
      </c>
      <c r="P377" s="114">
        <v>1.3992435324231492E-2</v>
      </c>
      <c r="Q377" s="114">
        <v>1.5803556387744902E-2</v>
      </c>
      <c r="R377" s="114">
        <v>1.7888548699863505E-2</v>
      </c>
      <c r="Y377" s="114">
        <f t="shared" si="23"/>
        <v>3.2546404564162454E-2</v>
      </c>
      <c r="Z377" s="114">
        <f t="shared" si="20"/>
        <v>3.6759072157894646E-2</v>
      </c>
      <c r="AA377" s="114">
        <f t="shared" si="21"/>
        <v>4.1608764275882511E-2</v>
      </c>
      <c r="AB377" s="114">
        <f t="shared" si="22"/>
        <v>3.9637142877384159E-2</v>
      </c>
    </row>
    <row r="378" spans="10:28" x14ac:dyDescent="0.25">
      <c r="J378" s="1">
        <v>43621</v>
      </c>
      <c r="K378">
        <v>63.17</v>
      </c>
      <c r="L378" s="114">
        <v>-5.5100755667506522E-3</v>
      </c>
      <c r="N378" s="221">
        <v>45439</v>
      </c>
      <c r="O378" s="222">
        <v>8.6040008604000556E-3</v>
      </c>
      <c r="P378" s="114">
        <v>1.399387521061417E-2</v>
      </c>
      <c r="Q378" s="114">
        <v>1.5963614307212645E-2</v>
      </c>
      <c r="R378" s="114">
        <v>1.8450314499198161E-2</v>
      </c>
      <c r="Y378" s="114">
        <f t="shared" si="23"/>
        <v>3.2549753739888561E-2</v>
      </c>
      <c r="Z378" s="114">
        <f t="shared" si="20"/>
        <v>3.7131366878576613E-2</v>
      </c>
      <c r="AA378" s="114">
        <f t="shared" si="21"/>
        <v>4.2915431525134926E-2</v>
      </c>
      <c r="AB378" s="114">
        <f t="shared" si="22"/>
        <v>3.9637142877384159E-2</v>
      </c>
    </row>
    <row r="379" spans="10:28" x14ac:dyDescent="0.25">
      <c r="J379" s="1">
        <v>43622</v>
      </c>
      <c r="K379">
        <v>62.43</v>
      </c>
      <c r="L379" s="114">
        <v>-1.171442140256454E-2</v>
      </c>
      <c r="N379" s="221">
        <v>45436</v>
      </c>
      <c r="O379" s="222">
        <v>1.1531766753698894E-2</v>
      </c>
      <c r="P379" s="114">
        <v>1.3984680131841756E-2</v>
      </c>
      <c r="Q379" s="114">
        <v>1.6078464601530059E-2</v>
      </c>
      <c r="R379" s="114">
        <v>1.8905486515569267E-2</v>
      </c>
      <c r="Y379" s="114">
        <f t="shared" si="23"/>
        <v>3.2528365986663928E-2</v>
      </c>
      <c r="Z379" s="114">
        <f t="shared" si="20"/>
        <v>3.7398508663158921E-2</v>
      </c>
      <c r="AA379" s="114">
        <f t="shared" si="21"/>
        <v>4.3974161635214115E-2</v>
      </c>
      <c r="AB379" s="114">
        <f t="shared" si="22"/>
        <v>3.9637142877384159E-2</v>
      </c>
    </row>
    <row r="380" spans="10:28" x14ac:dyDescent="0.25">
      <c r="J380" s="1">
        <v>43623</v>
      </c>
      <c r="K380">
        <v>62.3</v>
      </c>
      <c r="L380" s="114">
        <v>-2.0823322120775679E-3</v>
      </c>
      <c r="N380" s="221">
        <v>45435</v>
      </c>
      <c r="O380" s="222">
        <v>-9.6961861667743104E-3</v>
      </c>
      <c r="P380" s="114">
        <v>1.397248973671485E-2</v>
      </c>
      <c r="Q380" s="114">
        <v>1.6157674649851923E-2</v>
      </c>
      <c r="R380" s="114">
        <v>1.9280640760170931E-2</v>
      </c>
      <c r="Y380" s="114">
        <f t="shared" si="23"/>
        <v>3.2500011127598739E-2</v>
      </c>
      <c r="Z380" s="114">
        <f t="shared" si="20"/>
        <v>3.7582751235555573E-2</v>
      </c>
      <c r="AA380" s="114">
        <f t="shared" si="21"/>
        <v>4.4846770408157585E-2</v>
      </c>
      <c r="AB380" s="114">
        <f t="shared" si="22"/>
        <v>3.9637142877384159E-2</v>
      </c>
    </row>
    <row r="381" spans="10:28" x14ac:dyDescent="0.25">
      <c r="J381" s="1">
        <v>43626</v>
      </c>
      <c r="K381">
        <v>62.3</v>
      </c>
      <c r="L381" s="114">
        <v>0</v>
      </c>
      <c r="N381" s="221">
        <v>45434</v>
      </c>
      <c r="O381" s="222">
        <v>-1.9437988590745865E-2</v>
      </c>
      <c r="P381" s="114">
        <v>1.3993494642477913E-2</v>
      </c>
      <c r="Q381" s="114">
        <v>1.626297172993435E-2</v>
      </c>
      <c r="R381" s="114">
        <v>1.9735003641095764E-2</v>
      </c>
      <c r="Y381" s="114">
        <f t="shared" si="23"/>
        <v>3.2548868538403629E-2</v>
      </c>
      <c r="Z381" s="114">
        <f t="shared" si="20"/>
        <v>3.7827672243827298E-2</v>
      </c>
      <c r="AA381" s="114">
        <f t="shared" si="21"/>
        <v>4.5903618469188751E-2</v>
      </c>
      <c r="AB381" s="114">
        <f t="shared" si="22"/>
        <v>3.9637142877384159E-2</v>
      </c>
    </row>
    <row r="382" spans="10:28" x14ac:dyDescent="0.25">
      <c r="J382" s="1">
        <v>43627</v>
      </c>
      <c r="K382">
        <v>62.89</v>
      </c>
      <c r="L382" s="114">
        <v>9.4703049759230079E-3</v>
      </c>
      <c r="N382" s="221">
        <v>45433</v>
      </c>
      <c r="O382" s="222">
        <v>-5.254308532997058E-3</v>
      </c>
      <c r="P382" s="114">
        <v>1.3952048889958246E-2</v>
      </c>
      <c r="Q382" s="114">
        <v>1.6191363951087778E-2</v>
      </c>
      <c r="R382" s="114">
        <v>1.9753810421271639E-2</v>
      </c>
      <c r="Y382" s="114">
        <f t="shared" si="23"/>
        <v>3.2452465718042882E-2</v>
      </c>
      <c r="Z382" s="114">
        <f t="shared" si="20"/>
        <v>3.7661112550230171E-2</v>
      </c>
      <c r="AA382" s="114">
        <f t="shared" si="21"/>
        <v>4.5947363039877835E-2</v>
      </c>
      <c r="AB382" s="114">
        <f t="shared" si="22"/>
        <v>3.9637142877384159E-2</v>
      </c>
    </row>
    <row r="383" spans="10:28" x14ac:dyDescent="0.25">
      <c r="J383" s="1">
        <v>43628</v>
      </c>
      <c r="K383">
        <v>62.73</v>
      </c>
      <c r="L383" s="114">
        <v>-2.5441246621085022E-3</v>
      </c>
      <c r="N383" s="221">
        <v>45432</v>
      </c>
      <c r="O383" s="222">
        <v>-9.9875156054932152E-3</v>
      </c>
      <c r="P383" s="114">
        <v>1.3954046602588605E-2</v>
      </c>
      <c r="Q383" s="114">
        <v>1.6338299438213504E-2</v>
      </c>
      <c r="R383" s="114">
        <v>2.0331208601141942E-2</v>
      </c>
      <c r="Y383" s="114">
        <f t="shared" si="23"/>
        <v>3.2457112397621099E-2</v>
      </c>
      <c r="Z383" s="114">
        <f t="shared" si="20"/>
        <v>3.8002884493284615E-2</v>
      </c>
      <c r="AA383" s="114">
        <f t="shared" si="21"/>
        <v>4.7290391206256159E-2</v>
      </c>
      <c r="AB383" s="114">
        <f t="shared" si="22"/>
        <v>3.9637142877384159E-2</v>
      </c>
    </row>
    <row r="384" spans="10:28" x14ac:dyDescent="0.25">
      <c r="J384" s="1">
        <v>43629</v>
      </c>
      <c r="K384">
        <v>62.87</v>
      </c>
      <c r="L384" s="114">
        <v>2.2317870237525995E-3</v>
      </c>
      <c r="N384" s="221">
        <v>45429</v>
      </c>
      <c r="O384" s="222">
        <v>-4.9689440993787764E-3</v>
      </c>
      <c r="P384" s="114">
        <v>1.3954067555629245E-2</v>
      </c>
      <c r="Q384" s="114">
        <v>1.6442248732668651E-2</v>
      </c>
      <c r="R384" s="114">
        <v>2.0817673931816317E-2</v>
      </c>
      <c r="Y384" s="114">
        <f t="shared" si="23"/>
        <v>3.2457161134393626E-2</v>
      </c>
      <c r="Z384" s="114">
        <f t="shared" si="20"/>
        <v>3.8244670552187283E-2</v>
      </c>
      <c r="AA384" s="114">
        <f t="shared" si="21"/>
        <v>4.8421909565404757E-2</v>
      </c>
      <c r="AB384" s="114">
        <f t="shared" si="22"/>
        <v>3.9637142877384159E-2</v>
      </c>
    </row>
    <row r="385" spans="10:28" x14ac:dyDescent="0.25">
      <c r="J385" s="1">
        <v>43630</v>
      </c>
      <c r="K385">
        <v>62.47</v>
      </c>
      <c r="L385" s="114">
        <v>-6.3623349769365133E-3</v>
      </c>
      <c r="N385" s="221">
        <v>45428</v>
      </c>
      <c r="O385" s="222">
        <v>-6.213592233009714E-2</v>
      </c>
      <c r="P385" s="114">
        <v>1.3957137422275008E-2</v>
      </c>
      <c r="Q385" s="114">
        <v>1.6593802301790219E-2</v>
      </c>
      <c r="R385" s="114">
        <v>2.1435060847630426E-2</v>
      </c>
      <c r="Y385" s="114">
        <f t="shared" si="23"/>
        <v>3.2464301644211671E-2</v>
      </c>
      <c r="Z385" s="114">
        <f t="shared" si="20"/>
        <v>3.859718415396405E-2</v>
      </c>
      <c r="AA385" s="114">
        <f t="shared" si="21"/>
        <v>4.9857951531588375E-2</v>
      </c>
      <c r="AB385" s="114">
        <f t="shared" si="22"/>
        <v>3.9637142877384159E-2</v>
      </c>
    </row>
    <row r="386" spans="10:28" x14ac:dyDescent="0.25">
      <c r="J386" s="1">
        <v>43633</v>
      </c>
      <c r="K386">
        <v>62.19</v>
      </c>
      <c r="L386" s="114">
        <v>-4.4821514326877088E-3</v>
      </c>
      <c r="N386" s="221">
        <v>45427</v>
      </c>
      <c r="O386" s="222">
        <v>-1.4354066985645933E-2</v>
      </c>
      <c r="P386" s="114">
        <v>1.3486892820247932E-2</v>
      </c>
      <c r="Q386" s="114">
        <v>1.4217665213901887E-2</v>
      </c>
      <c r="R386" s="114">
        <v>1.5567610357783158E-2</v>
      </c>
      <c r="Y386" s="114">
        <f t="shared" si="23"/>
        <v>3.1370512699896692E-2</v>
      </c>
      <c r="Z386" s="114">
        <f t="shared" ref="Z386:Z449" si="24">Q386*2.326</f>
        <v>3.307028928753579E-2</v>
      </c>
      <c r="AA386" s="114">
        <f t="shared" ref="AA386:AA449" si="25">R386*2.326</f>
        <v>3.6210261692203628E-2</v>
      </c>
      <c r="AB386" s="114">
        <f t="shared" ref="AB386:AB449" si="26">ABS(PERCENTILE(O386:O685,0.01))</f>
        <v>3.9291779511156359E-2</v>
      </c>
    </row>
    <row r="387" spans="10:28" x14ac:dyDescent="0.25">
      <c r="J387" s="1">
        <v>43634</v>
      </c>
      <c r="K387">
        <v>63.51</v>
      </c>
      <c r="L387" s="114">
        <v>2.1225277375783894E-2</v>
      </c>
      <c r="N387" s="221">
        <v>45426</v>
      </c>
      <c r="O387" s="222">
        <v>1.063829787234037E-2</v>
      </c>
      <c r="P387" s="114">
        <v>1.3464004989141191E-2</v>
      </c>
      <c r="Q387" s="114">
        <v>1.4214567597817062E-2</v>
      </c>
      <c r="R387" s="114">
        <v>1.5641874303652707E-2</v>
      </c>
      <c r="Y387" s="114">
        <f t="shared" ref="Y387:Y450" si="27">P387*2.326</f>
        <v>3.1317275604742408E-2</v>
      </c>
      <c r="Z387" s="114">
        <f t="shared" si="24"/>
        <v>3.3063084232522487E-2</v>
      </c>
      <c r="AA387" s="114">
        <f t="shared" si="25"/>
        <v>3.6382999630296196E-2</v>
      </c>
      <c r="AB387" s="114">
        <f t="shared" si="26"/>
        <v>3.9291779511156359E-2</v>
      </c>
    </row>
    <row r="388" spans="10:28" x14ac:dyDescent="0.25">
      <c r="J388" s="1">
        <v>43635</v>
      </c>
      <c r="K388">
        <v>64.010000000000005</v>
      </c>
      <c r="L388" s="114">
        <v>7.8727759407968365E-3</v>
      </c>
      <c r="N388" s="221">
        <v>45425</v>
      </c>
      <c r="O388" s="222">
        <v>1.5717092337917571E-2</v>
      </c>
      <c r="P388" s="114">
        <v>1.3495383444781003E-2</v>
      </c>
      <c r="Q388" s="114">
        <v>1.4278615509135948E-2</v>
      </c>
      <c r="R388" s="114">
        <v>1.5907907472355848E-2</v>
      </c>
      <c r="Y388" s="114">
        <f t="shared" si="27"/>
        <v>3.1390261892560611E-2</v>
      </c>
      <c r="Z388" s="114">
        <f t="shared" si="24"/>
        <v>3.321205967425022E-2</v>
      </c>
      <c r="AA388" s="114">
        <f t="shared" si="25"/>
        <v>3.7001792780699705E-2</v>
      </c>
      <c r="AB388" s="114">
        <f t="shared" si="26"/>
        <v>3.9291779511156359E-2</v>
      </c>
    </row>
    <row r="389" spans="10:28" x14ac:dyDescent="0.25">
      <c r="J389" s="1">
        <v>43636</v>
      </c>
      <c r="K389">
        <v>64.47</v>
      </c>
      <c r="L389" s="114">
        <v>7.1863771285735623E-3</v>
      </c>
      <c r="N389" s="221">
        <v>45422</v>
      </c>
      <c r="O389" s="222">
        <v>9.832841691248212E-4</v>
      </c>
      <c r="P389" s="114">
        <v>1.3477879432016003E-2</v>
      </c>
      <c r="Q389" s="114">
        <v>1.4247574457180506E-2</v>
      </c>
      <c r="R389" s="114">
        <v>1.5920009509313188E-2</v>
      </c>
      <c r="Y389" s="114">
        <f t="shared" si="27"/>
        <v>3.134954755886922E-2</v>
      </c>
      <c r="Z389" s="114">
        <f t="shared" si="24"/>
        <v>3.3139858187401859E-2</v>
      </c>
      <c r="AA389" s="114">
        <f t="shared" si="25"/>
        <v>3.7029942118662479E-2</v>
      </c>
      <c r="AB389" s="114">
        <f t="shared" si="26"/>
        <v>3.9291779511156359E-2</v>
      </c>
    </row>
    <row r="390" spans="10:28" x14ac:dyDescent="0.25">
      <c r="J390" s="1">
        <v>43637</v>
      </c>
      <c r="K390">
        <v>64.430000000000007</v>
      </c>
      <c r="L390" s="114">
        <v>-6.2044361718616473E-4</v>
      </c>
      <c r="N390" s="221">
        <v>45421</v>
      </c>
      <c r="O390" s="222">
        <v>9.4292803970223611E-3</v>
      </c>
      <c r="P390" s="114">
        <v>1.3498055007895712E-2</v>
      </c>
      <c r="Q390" s="114">
        <v>1.4391539153237227E-2</v>
      </c>
      <c r="R390" s="114">
        <v>1.6418356744622834E-2</v>
      </c>
      <c r="Y390" s="114">
        <f t="shared" si="27"/>
        <v>3.1396475948365428E-2</v>
      </c>
      <c r="Z390" s="114">
        <f t="shared" si="24"/>
        <v>3.3474720070429793E-2</v>
      </c>
      <c r="AA390" s="114">
        <f t="shared" si="25"/>
        <v>3.8189097787992711E-2</v>
      </c>
      <c r="AB390" s="114">
        <f t="shared" si="26"/>
        <v>3.9291779511156359E-2</v>
      </c>
    </row>
    <row r="391" spans="10:28" x14ac:dyDescent="0.25">
      <c r="J391" s="1">
        <v>43640</v>
      </c>
      <c r="K391">
        <v>63.55</v>
      </c>
      <c r="L391" s="114">
        <v>-1.365823374204578E-2</v>
      </c>
      <c r="N391" s="221">
        <v>45420</v>
      </c>
      <c r="O391" s="222">
        <v>-3.9561487130600627E-2</v>
      </c>
      <c r="P391" s="114">
        <v>1.3491823967285722E-2</v>
      </c>
      <c r="Q391" s="114">
        <v>1.4474855235112974E-2</v>
      </c>
      <c r="R391" s="114">
        <v>1.6765839077945034E-2</v>
      </c>
      <c r="Y391" s="114">
        <f t="shared" si="27"/>
        <v>3.1381982547906591E-2</v>
      </c>
      <c r="Z391" s="114">
        <f t="shared" si="24"/>
        <v>3.3668513276872779E-2</v>
      </c>
      <c r="AA391" s="114">
        <f t="shared" si="25"/>
        <v>3.8997341695300149E-2</v>
      </c>
      <c r="AB391" s="114">
        <f t="shared" si="26"/>
        <v>3.9291779511156359E-2</v>
      </c>
    </row>
    <row r="392" spans="10:28" x14ac:dyDescent="0.25">
      <c r="J392" s="1">
        <v>43641</v>
      </c>
      <c r="K392">
        <v>63.24</v>
      </c>
      <c r="L392" s="114">
        <v>-4.8780487804877294E-3</v>
      </c>
      <c r="N392" s="221">
        <v>45419</v>
      </c>
      <c r="O392" s="222">
        <v>1.3037180106228957E-2</v>
      </c>
      <c r="P392" s="114">
        <v>1.3293150660326701E-2</v>
      </c>
      <c r="Q392" s="114">
        <v>1.3484632377956324E-2</v>
      </c>
      <c r="R392" s="114">
        <v>1.4111511975133311E-2</v>
      </c>
      <c r="Y392" s="114">
        <f t="shared" si="27"/>
        <v>3.0919868435919907E-2</v>
      </c>
      <c r="Z392" s="114">
        <f t="shared" si="24"/>
        <v>3.1365254911126413E-2</v>
      </c>
      <c r="AA392" s="114">
        <f t="shared" si="25"/>
        <v>3.2823376854160084E-2</v>
      </c>
      <c r="AB392" s="114">
        <f t="shared" si="26"/>
        <v>3.1484967639712078E-2</v>
      </c>
    </row>
    <row r="393" spans="10:28" x14ac:dyDescent="0.25">
      <c r="J393" s="1">
        <v>43642</v>
      </c>
      <c r="K393">
        <v>64.599999999999994</v>
      </c>
      <c r="L393" s="114">
        <v>2.1505376344085898E-2</v>
      </c>
      <c r="N393" s="221">
        <v>45418</v>
      </c>
      <c r="O393" s="222">
        <v>5.8280718795531254E-3</v>
      </c>
      <c r="P393" s="114">
        <v>1.327760672769757E-2</v>
      </c>
      <c r="Q393" s="114">
        <v>1.3493335050531048E-2</v>
      </c>
      <c r="R393" s="114">
        <v>1.4177322551410998E-2</v>
      </c>
      <c r="Y393" s="114">
        <f t="shared" si="27"/>
        <v>3.0883713248624548E-2</v>
      </c>
      <c r="Z393" s="114">
        <f t="shared" si="24"/>
        <v>3.1385497327535219E-2</v>
      </c>
      <c r="AA393" s="114">
        <f t="shared" si="25"/>
        <v>3.2976452254581984E-2</v>
      </c>
      <c r="AB393" s="114">
        <f t="shared" si="26"/>
        <v>3.1484967639712078E-2</v>
      </c>
    </row>
    <row r="394" spans="10:28" x14ac:dyDescent="0.25">
      <c r="J394" s="1">
        <v>43643</v>
      </c>
      <c r="K394">
        <v>65.09</v>
      </c>
      <c r="L394" s="114">
        <v>7.5851393188855901E-3</v>
      </c>
      <c r="N394" s="221">
        <v>45415</v>
      </c>
      <c r="O394" s="222">
        <v>7.8316201664218998E-3</v>
      </c>
      <c r="P394" s="114">
        <v>1.3349166219032423E-2</v>
      </c>
      <c r="Q394" s="114">
        <v>1.3605751101389417E-2</v>
      </c>
      <c r="R394" s="114">
        <v>1.4548469600164895E-2</v>
      </c>
      <c r="Y394" s="114">
        <f t="shared" si="27"/>
        <v>3.1050160625469416E-2</v>
      </c>
      <c r="Z394" s="114">
        <f t="shared" si="24"/>
        <v>3.1646977061831782E-2</v>
      </c>
      <c r="AA394" s="114">
        <f t="shared" si="25"/>
        <v>3.3839740289983544E-2</v>
      </c>
      <c r="AB394" s="114">
        <f t="shared" si="26"/>
        <v>3.1484967639712078E-2</v>
      </c>
    </row>
    <row r="395" spans="10:28" x14ac:dyDescent="0.25">
      <c r="J395" s="1">
        <v>43644</v>
      </c>
      <c r="K395">
        <v>64.849999999999994</v>
      </c>
      <c r="L395" s="114">
        <v>-3.6872023352282853E-3</v>
      </c>
      <c r="N395" s="221">
        <v>45414</v>
      </c>
      <c r="O395" s="222">
        <v>-5.3554040895812767E-3</v>
      </c>
      <c r="P395" s="114">
        <v>1.3391429517151754E-2</v>
      </c>
      <c r="Q395" s="114">
        <v>1.3698729041314471E-2</v>
      </c>
      <c r="R395" s="114">
        <v>1.487457889118449E-2</v>
      </c>
      <c r="Y395" s="114">
        <f t="shared" si="27"/>
        <v>3.1148465056894978E-2</v>
      </c>
      <c r="Z395" s="114">
        <f t="shared" si="24"/>
        <v>3.1863243750097463E-2</v>
      </c>
      <c r="AA395" s="114">
        <f t="shared" si="25"/>
        <v>3.4598270500895124E-2</v>
      </c>
      <c r="AB395" s="114">
        <f t="shared" si="26"/>
        <v>3.1484967639712078E-2</v>
      </c>
    </row>
    <row r="396" spans="10:28" x14ac:dyDescent="0.25">
      <c r="J396" s="1">
        <v>43647</v>
      </c>
      <c r="K396">
        <v>65.11</v>
      </c>
      <c r="L396" s="114">
        <v>4.0092521202776425E-3</v>
      </c>
      <c r="N396" s="221">
        <v>45413</v>
      </c>
      <c r="O396" s="222">
        <v>0</v>
      </c>
      <c r="P396" s="114">
        <v>1.3438095323643253E-2</v>
      </c>
      <c r="Q396" s="114">
        <v>1.3817123562269768E-2</v>
      </c>
      <c r="R396" s="114">
        <v>1.5282178333382175E-2</v>
      </c>
      <c r="Y396" s="114">
        <f t="shared" si="27"/>
        <v>3.1257009722794209E-2</v>
      </c>
      <c r="Z396" s="114">
        <f t="shared" si="24"/>
        <v>3.2138629405839482E-2</v>
      </c>
      <c r="AA396" s="114">
        <f t="shared" si="25"/>
        <v>3.554634680344694E-2</v>
      </c>
      <c r="AB396" s="114">
        <f t="shared" si="26"/>
        <v>3.1484967639712078E-2</v>
      </c>
    </row>
    <row r="397" spans="10:28" x14ac:dyDescent="0.25">
      <c r="J397" s="1">
        <v>43648</v>
      </c>
      <c r="K397">
        <v>65.239999999999995</v>
      </c>
      <c r="L397" s="114">
        <v>1.996621102749124E-3</v>
      </c>
      <c r="N397" s="221">
        <v>45412</v>
      </c>
      <c r="O397" s="222">
        <v>-3.9289055191768035E-2</v>
      </c>
      <c r="P397" s="114">
        <v>1.3438953623304233E-2</v>
      </c>
      <c r="Q397" s="114">
        <v>1.3957109629785995E-2</v>
      </c>
      <c r="R397" s="114">
        <v>1.576236341913519E-2</v>
      </c>
      <c r="Y397" s="114">
        <f t="shared" si="27"/>
        <v>3.1259006127805647E-2</v>
      </c>
      <c r="Z397" s="114">
        <f t="shared" si="24"/>
        <v>3.2464236998882227E-2</v>
      </c>
      <c r="AA397" s="114">
        <f t="shared" si="25"/>
        <v>3.6663257312908454E-2</v>
      </c>
      <c r="AB397" s="114">
        <f t="shared" si="26"/>
        <v>3.1484967639712078E-2</v>
      </c>
    </row>
    <row r="398" spans="10:28" x14ac:dyDescent="0.25">
      <c r="J398" s="1">
        <v>43649</v>
      </c>
      <c r="K398">
        <v>66.47</v>
      </c>
      <c r="L398" s="114">
        <v>1.8853464132434151E-2</v>
      </c>
      <c r="N398" s="221">
        <v>45411</v>
      </c>
      <c r="O398" s="222">
        <v>2.3441162681669008E-3</v>
      </c>
      <c r="P398" s="114">
        <v>1.3243886691048727E-2</v>
      </c>
      <c r="Q398" s="114">
        <v>1.293264090929278E-2</v>
      </c>
      <c r="R398" s="114">
        <v>1.2875604053186104E-2</v>
      </c>
      <c r="Y398" s="114">
        <f t="shared" si="27"/>
        <v>3.0805280443379341E-2</v>
      </c>
      <c r="Z398" s="114">
        <f t="shared" si="24"/>
        <v>3.0081322755015009E-2</v>
      </c>
      <c r="AA398" s="114">
        <f t="shared" si="25"/>
        <v>2.9948655027710876E-2</v>
      </c>
      <c r="AB398" s="114">
        <f t="shared" si="26"/>
        <v>3.0295707147955531E-2</v>
      </c>
    </row>
    <row r="399" spans="10:28" x14ac:dyDescent="0.25">
      <c r="J399" s="1">
        <v>43650</v>
      </c>
      <c r="K399">
        <v>67.209999999999994</v>
      </c>
      <c r="L399" s="114">
        <v>1.1132841883556415E-2</v>
      </c>
      <c r="N399" s="221">
        <v>45408</v>
      </c>
      <c r="O399" s="222">
        <v>1.426533523537803E-2</v>
      </c>
      <c r="P399" s="114">
        <v>1.3243772372963801E-2</v>
      </c>
      <c r="Q399" s="114">
        <v>1.3059332041996038E-2</v>
      </c>
      <c r="R399" s="114">
        <v>1.3266959711190938E-2</v>
      </c>
      <c r="Y399" s="114">
        <f t="shared" si="27"/>
        <v>3.0805014539513804E-2</v>
      </c>
      <c r="Z399" s="114">
        <f t="shared" si="24"/>
        <v>3.0376006329682785E-2</v>
      </c>
      <c r="AA399" s="114">
        <f t="shared" si="25"/>
        <v>3.0858948288230121E-2</v>
      </c>
      <c r="AB399" s="114">
        <f t="shared" si="26"/>
        <v>3.0295707147955531E-2</v>
      </c>
    </row>
    <row r="400" spans="10:28" x14ac:dyDescent="0.25">
      <c r="J400" s="1">
        <v>43651</v>
      </c>
      <c r="K400">
        <v>66.84</v>
      </c>
      <c r="L400" s="114">
        <v>-5.5051331647074896E-3</v>
      </c>
      <c r="N400" s="221">
        <v>45407</v>
      </c>
      <c r="O400" s="222">
        <v>-1.1748120300751879E-2</v>
      </c>
      <c r="P400" s="114">
        <v>1.3253823730696434E-2</v>
      </c>
      <c r="Q400" s="114">
        <v>1.3033780936281436E-2</v>
      </c>
      <c r="R400" s="114">
        <v>1.3200670222938065E-2</v>
      </c>
      <c r="Y400" s="114">
        <f t="shared" si="27"/>
        <v>3.0828393997599905E-2</v>
      </c>
      <c r="Z400" s="114">
        <f t="shared" si="24"/>
        <v>3.031657445779062E-2</v>
      </c>
      <c r="AA400" s="114">
        <f t="shared" si="25"/>
        <v>3.0704758938553942E-2</v>
      </c>
      <c r="AB400" s="114">
        <f t="shared" si="26"/>
        <v>3.0295707147955531E-2</v>
      </c>
    </row>
    <row r="401" spans="10:28" x14ac:dyDescent="0.25">
      <c r="J401" s="1">
        <v>43654</v>
      </c>
      <c r="K401">
        <v>66.790000000000006</v>
      </c>
      <c r="L401" s="114">
        <v>-7.4805505685214178E-4</v>
      </c>
      <c r="N401" s="221">
        <v>45406</v>
      </c>
      <c r="O401" s="222">
        <v>-2.8116213683223724E-3</v>
      </c>
      <c r="P401" s="114">
        <v>1.3235541974630189E-2</v>
      </c>
      <c r="Q401" s="114">
        <v>1.3058337596505497E-2</v>
      </c>
      <c r="R401" s="114">
        <v>1.3287996278969242E-2</v>
      </c>
      <c r="Y401" s="114">
        <f t="shared" si="27"/>
        <v>3.078587063298982E-2</v>
      </c>
      <c r="Z401" s="114">
        <f t="shared" si="24"/>
        <v>3.0373693249471787E-2</v>
      </c>
      <c r="AA401" s="114">
        <f t="shared" si="25"/>
        <v>3.0907879344882459E-2</v>
      </c>
      <c r="AB401" s="114">
        <f t="shared" si="26"/>
        <v>3.0295707147955531E-2</v>
      </c>
    </row>
    <row r="402" spans="10:28" x14ac:dyDescent="0.25">
      <c r="J402" s="1">
        <v>43655</v>
      </c>
      <c r="K402">
        <v>66.180000000000007</v>
      </c>
      <c r="L402" s="114">
        <v>-9.1331037580476022E-3</v>
      </c>
      <c r="N402" s="221">
        <v>45405</v>
      </c>
      <c r="O402" s="222">
        <v>5.1813471502590407E-3</v>
      </c>
      <c r="P402" s="114">
        <v>1.3260595024962497E-2</v>
      </c>
      <c r="Q402" s="114">
        <v>1.3184932770863581E-2</v>
      </c>
      <c r="R402" s="114">
        <v>1.3687101097057525E-2</v>
      </c>
      <c r="Y402" s="114">
        <f t="shared" si="27"/>
        <v>3.0844144028062771E-2</v>
      </c>
      <c r="Z402" s="114">
        <f t="shared" si="24"/>
        <v>3.0668153625028692E-2</v>
      </c>
      <c r="AA402" s="114">
        <f t="shared" si="25"/>
        <v>3.1836197151755806E-2</v>
      </c>
      <c r="AB402" s="114">
        <f t="shared" si="26"/>
        <v>3.0295707147955531E-2</v>
      </c>
    </row>
    <row r="403" spans="10:28" x14ac:dyDescent="0.25">
      <c r="J403" s="1">
        <v>43656</v>
      </c>
      <c r="K403">
        <v>65.739999999999995</v>
      </c>
      <c r="L403" s="114">
        <v>-6.6485343003930475E-3</v>
      </c>
      <c r="N403" s="221">
        <v>45404</v>
      </c>
      <c r="O403" s="222">
        <v>1.887682869277988E-3</v>
      </c>
      <c r="P403" s="114">
        <v>1.3259886814822005E-2</v>
      </c>
      <c r="Q403" s="114">
        <v>1.3297919617764883E-2</v>
      </c>
      <c r="R403" s="114">
        <v>1.405634387179535E-2</v>
      </c>
      <c r="Y403" s="114">
        <f t="shared" si="27"/>
        <v>3.0842496731275985E-2</v>
      </c>
      <c r="Z403" s="114">
        <f t="shared" si="24"/>
        <v>3.093096103092112E-2</v>
      </c>
      <c r="AA403" s="114">
        <f t="shared" si="25"/>
        <v>3.2695055845795983E-2</v>
      </c>
      <c r="AB403" s="114">
        <f t="shared" si="26"/>
        <v>3.0295707147955531E-2</v>
      </c>
    </row>
    <row r="404" spans="10:28" x14ac:dyDescent="0.25">
      <c r="J404" s="1">
        <v>43657</v>
      </c>
      <c r="K404">
        <v>65</v>
      </c>
      <c r="L404" s="114">
        <v>-1.1256464861575829E-2</v>
      </c>
      <c r="N404" s="221">
        <v>45401</v>
      </c>
      <c r="O404" s="222">
        <v>-7.494145199063205E-3</v>
      </c>
      <c r="P404" s="114">
        <v>1.3274669095891286E-2</v>
      </c>
      <c r="Q404" s="114">
        <v>1.3430168597183347E-2</v>
      </c>
      <c r="R404" s="114">
        <v>1.449016549188511E-2</v>
      </c>
      <c r="Y404" s="114">
        <f t="shared" si="27"/>
        <v>3.087688031704313E-2</v>
      </c>
      <c r="Z404" s="114">
        <f t="shared" si="24"/>
        <v>3.1238572157048467E-2</v>
      </c>
      <c r="AA404" s="114">
        <f t="shared" si="25"/>
        <v>3.3704124934124766E-2</v>
      </c>
      <c r="AB404" s="114">
        <f t="shared" si="26"/>
        <v>3.0295707147955531E-2</v>
      </c>
    </row>
    <row r="405" spans="10:28" x14ac:dyDescent="0.25">
      <c r="J405" s="1">
        <v>43658</v>
      </c>
      <c r="K405">
        <v>66.09</v>
      </c>
      <c r="L405" s="114">
        <v>1.6769230769230821E-2</v>
      </c>
      <c r="N405" s="221">
        <v>45400</v>
      </c>
      <c r="O405" s="222">
        <v>9.4562647754137114E-3</v>
      </c>
      <c r="P405" s="114">
        <v>1.3319084866960417E-2</v>
      </c>
      <c r="Q405" s="114">
        <v>1.3524707317639073E-2</v>
      </c>
      <c r="R405" s="114">
        <v>1.4825049365667555E-2</v>
      </c>
      <c r="Y405" s="114">
        <f t="shared" si="27"/>
        <v>3.0980191400549931E-2</v>
      </c>
      <c r="Z405" s="114">
        <f t="shared" si="24"/>
        <v>3.1458469220828483E-2</v>
      </c>
      <c r="AA405" s="114">
        <f t="shared" si="25"/>
        <v>3.4483064824542733E-2</v>
      </c>
      <c r="AB405" s="114">
        <f t="shared" si="26"/>
        <v>3.0295707147955531E-2</v>
      </c>
    </row>
    <row r="406" spans="10:28" x14ac:dyDescent="0.25">
      <c r="J406" s="1">
        <v>43661</v>
      </c>
      <c r="K406">
        <v>66.45</v>
      </c>
      <c r="L406" s="114">
        <v>5.4471175669541447E-3</v>
      </c>
      <c r="N406" s="221">
        <v>45399</v>
      </c>
      <c r="O406" s="222">
        <v>-1.075771749298415E-2</v>
      </c>
      <c r="P406" s="114">
        <v>1.3324572153719834E-2</v>
      </c>
      <c r="Q406" s="114">
        <v>1.3595002999521254E-2</v>
      </c>
      <c r="R406" s="114">
        <v>1.5103079581105062E-2</v>
      </c>
      <c r="Y406" s="114">
        <f t="shared" si="27"/>
        <v>3.0992954829552333E-2</v>
      </c>
      <c r="Z406" s="114">
        <f t="shared" si="24"/>
        <v>3.1621976976886436E-2</v>
      </c>
      <c r="AA406" s="114">
        <f t="shared" si="25"/>
        <v>3.5129763105650372E-2</v>
      </c>
      <c r="AB406" s="114">
        <f t="shared" si="26"/>
        <v>3.0295707147955531E-2</v>
      </c>
    </row>
    <row r="407" spans="10:28" x14ac:dyDescent="0.25">
      <c r="J407" s="1">
        <v>43662</v>
      </c>
      <c r="K407">
        <v>67.11</v>
      </c>
      <c r="L407" s="114">
        <v>9.9322799097064946E-3</v>
      </c>
      <c r="N407" s="221">
        <v>45398</v>
      </c>
      <c r="O407" s="222">
        <v>-2.0164986251145635E-2</v>
      </c>
      <c r="P407" s="114">
        <v>1.3314263552402308E-2</v>
      </c>
      <c r="Q407" s="114">
        <v>1.3646497058681787E-2</v>
      </c>
      <c r="R407" s="114">
        <v>1.5338704473094723E-2</v>
      </c>
      <c r="Y407" s="114">
        <f t="shared" si="27"/>
        <v>3.096897702288777E-2</v>
      </c>
      <c r="Z407" s="114">
        <f t="shared" si="24"/>
        <v>3.1741752158493841E-2</v>
      </c>
      <c r="AA407" s="114">
        <f t="shared" si="25"/>
        <v>3.5677826604418324E-2</v>
      </c>
      <c r="AB407" s="114">
        <f t="shared" si="26"/>
        <v>3.0295707147955531E-2</v>
      </c>
    </row>
    <row r="408" spans="10:28" x14ac:dyDescent="0.25">
      <c r="J408" s="1">
        <v>43663</v>
      </c>
      <c r="K408">
        <v>66.61</v>
      </c>
      <c r="L408" s="114">
        <v>-7.450454477723141E-3</v>
      </c>
      <c r="N408" s="221">
        <v>45397</v>
      </c>
      <c r="O408" s="222">
        <v>-5.0159598723211246E-3</v>
      </c>
      <c r="P408" s="114">
        <v>1.3272552070466601E-2</v>
      </c>
      <c r="Q408" s="114">
        <v>1.3480425087512272E-2</v>
      </c>
      <c r="R408" s="114">
        <v>1.4977936064402279E-2</v>
      </c>
      <c r="Y408" s="114">
        <f t="shared" si="27"/>
        <v>3.0871956115905316E-2</v>
      </c>
      <c r="Z408" s="114">
        <f t="shared" si="24"/>
        <v>3.1355468753553543E-2</v>
      </c>
      <c r="AA408" s="114">
        <f t="shared" si="25"/>
        <v>3.4838679285799701E-2</v>
      </c>
      <c r="AB408" s="114">
        <f t="shared" si="26"/>
        <v>3.0295707147955531E-2</v>
      </c>
    </row>
    <row r="409" spans="10:28" x14ac:dyDescent="0.25">
      <c r="J409" s="1">
        <v>43664</v>
      </c>
      <c r="K409">
        <v>66</v>
      </c>
      <c r="L409" s="114">
        <v>-9.1577841164990157E-3</v>
      </c>
      <c r="N409" s="221">
        <v>45394</v>
      </c>
      <c r="O409" s="222">
        <v>-1.747311827956979E-2</v>
      </c>
      <c r="P409" s="114">
        <v>1.3268988826444552E-2</v>
      </c>
      <c r="Q409" s="114">
        <v>1.3598106165131598E-2</v>
      </c>
      <c r="R409" s="114">
        <v>1.5396496473929659E-2</v>
      </c>
      <c r="Y409" s="114">
        <f t="shared" si="27"/>
        <v>3.0863668010310031E-2</v>
      </c>
      <c r="Z409" s="114">
        <f t="shared" si="24"/>
        <v>3.1629194940096098E-2</v>
      </c>
      <c r="AA409" s="114">
        <f t="shared" si="25"/>
        <v>3.5812250798360389E-2</v>
      </c>
      <c r="AB409" s="114">
        <f t="shared" si="26"/>
        <v>3.0295707147955531E-2</v>
      </c>
    </row>
    <row r="410" spans="10:28" x14ac:dyDescent="0.25">
      <c r="J410" s="1">
        <v>43665</v>
      </c>
      <c r="K410">
        <v>66.47</v>
      </c>
      <c r="L410" s="114">
        <v>7.1212121212121038E-3</v>
      </c>
      <c r="N410" s="221">
        <v>45393</v>
      </c>
      <c r="O410" s="222">
        <v>4.4822949350064689E-4</v>
      </c>
      <c r="P410" s="114">
        <v>1.3228501585252692E-2</v>
      </c>
      <c r="Q410" s="114">
        <v>1.3507051664016284E-2</v>
      </c>
      <c r="R410" s="114">
        <v>1.5254351030035466E-2</v>
      </c>
      <c r="Y410" s="114">
        <f t="shared" si="27"/>
        <v>3.0769494687297762E-2</v>
      </c>
      <c r="Z410" s="114">
        <f t="shared" si="24"/>
        <v>3.1417402170501874E-2</v>
      </c>
      <c r="AA410" s="114">
        <f t="shared" si="25"/>
        <v>3.5481620495862495E-2</v>
      </c>
      <c r="AB410" s="114">
        <f t="shared" si="26"/>
        <v>3.0295707147955531E-2</v>
      </c>
    </row>
    <row r="411" spans="10:28" x14ac:dyDescent="0.25">
      <c r="J411" s="1">
        <v>43668</v>
      </c>
      <c r="K411">
        <v>66.67</v>
      </c>
      <c r="L411" s="114">
        <v>3.0088761847450406E-3</v>
      </c>
      <c r="N411" s="221">
        <v>45392</v>
      </c>
      <c r="O411" s="222">
        <v>-1.8909410729991253E-2</v>
      </c>
      <c r="P411" s="114">
        <v>1.3230694935193455E-2</v>
      </c>
      <c r="Q411" s="114">
        <v>1.3643769594671899E-2</v>
      </c>
      <c r="R411" s="114">
        <v>1.5733254207738114E-2</v>
      </c>
      <c r="Y411" s="114">
        <f t="shared" si="27"/>
        <v>3.0774596419259979E-2</v>
      </c>
      <c r="Z411" s="114">
        <f t="shared" si="24"/>
        <v>3.1735408077206838E-2</v>
      </c>
      <c r="AA411" s="114">
        <f t="shared" si="25"/>
        <v>3.6595549287198853E-2</v>
      </c>
      <c r="AB411" s="114">
        <f t="shared" si="26"/>
        <v>3.0295707147955531E-2</v>
      </c>
    </row>
    <row r="412" spans="10:28" x14ac:dyDescent="0.25">
      <c r="J412" s="1">
        <v>43669</v>
      </c>
      <c r="K412">
        <v>69.239999999999995</v>
      </c>
      <c r="L412" s="114">
        <v>3.8548072596370081E-2</v>
      </c>
      <c r="N412" s="221">
        <v>45391</v>
      </c>
      <c r="O412" s="222">
        <v>-1.0443864229765037E-2</v>
      </c>
      <c r="P412" s="114">
        <v>1.3201169923715377E-2</v>
      </c>
      <c r="Q412" s="114">
        <v>1.3514864950575443E-2</v>
      </c>
      <c r="R412" s="114">
        <v>1.5508451337029274E-2</v>
      </c>
      <c r="Y412" s="114">
        <f t="shared" si="27"/>
        <v>3.0705921242561968E-2</v>
      </c>
      <c r="Z412" s="114">
        <f t="shared" si="24"/>
        <v>3.1435575875038479E-2</v>
      </c>
      <c r="AA412" s="114">
        <f t="shared" si="25"/>
        <v>3.6072657809930089E-2</v>
      </c>
      <c r="AB412" s="114">
        <f t="shared" si="26"/>
        <v>3.0295707147955531E-2</v>
      </c>
    </row>
    <row r="413" spans="10:28" x14ac:dyDescent="0.25">
      <c r="J413" s="1">
        <v>43670</v>
      </c>
      <c r="K413">
        <v>69.86</v>
      </c>
      <c r="L413" s="114">
        <v>8.9543616406701984E-3</v>
      </c>
      <c r="N413" s="221">
        <v>45390</v>
      </c>
      <c r="O413" s="222">
        <v>1.861702127659582E-2</v>
      </c>
      <c r="P413" s="114">
        <v>1.3186179296811158E-2</v>
      </c>
      <c r="Q413" s="114">
        <v>1.3569967465736006E-2</v>
      </c>
      <c r="R413" s="114">
        <v>1.5776619004386056E-2</v>
      </c>
      <c r="Y413" s="114">
        <f t="shared" si="27"/>
        <v>3.0671053044382755E-2</v>
      </c>
      <c r="Z413" s="114">
        <f t="shared" si="24"/>
        <v>3.156374432530195E-2</v>
      </c>
      <c r="AA413" s="114">
        <f t="shared" si="25"/>
        <v>3.6696415804201965E-2</v>
      </c>
      <c r="AB413" s="114">
        <f t="shared" si="26"/>
        <v>3.0295707147955531E-2</v>
      </c>
    </row>
    <row r="414" spans="10:28" x14ac:dyDescent="0.25">
      <c r="J414" s="1">
        <v>43671</v>
      </c>
      <c r="K414">
        <v>69.05</v>
      </c>
      <c r="L414" s="114">
        <v>-1.1594617807042689E-2</v>
      </c>
      <c r="N414" s="221">
        <v>45387</v>
      </c>
      <c r="O414" s="222">
        <v>-1.3986013986014061E-2</v>
      </c>
      <c r="P414" s="114">
        <v>1.3145164538297725E-2</v>
      </c>
      <c r="Q414" s="114">
        <v>1.3446863010247542E-2</v>
      </c>
      <c r="R414" s="114">
        <v>1.55777425179976E-2</v>
      </c>
      <c r="Y414" s="114">
        <f t="shared" si="27"/>
        <v>3.0575652716080509E-2</v>
      </c>
      <c r="Z414" s="114">
        <f t="shared" si="24"/>
        <v>3.1277403361835786E-2</v>
      </c>
      <c r="AA414" s="114">
        <f t="shared" si="25"/>
        <v>3.6233829096862416E-2</v>
      </c>
      <c r="AB414" s="114">
        <f t="shared" si="26"/>
        <v>3.0295707147955531E-2</v>
      </c>
    </row>
    <row r="415" spans="10:28" x14ac:dyDescent="0.25">
      <c r="J415" s="1">
        <v>43672</v>
      </c>
      <c r="K415">
        <v>68.77</v>
      </c>
      <c r="L415" s="114">
        <v>-4.0550325850832892E-3</v>
      </c>
      <c r="N415" s="221">
        <v>45386</v>
      </c>
      <c r="O415" s="222">
        <v>3.0166591625394045E-2</v>
      </c>
      <c r="P415" s="114">
        <v>1.3123331640585543E-2</v>
      </c>
      <c r="Q415" s="114">
        <v>1.3435338184453607E-2</v>
      </c>
      <c r="R415" s="114">
        <v>1.5673854997267242E-2</v>
      </c>
      <c r="Y415" s="114">
        <f t="shared" si="27"/>
        <v>3.0524869396001974E-2</v>
      </c>
      <c r="Z415" s="114">
        <f t="shared" si="24"/>
        <v>3.1250596617039092E-2</v>
      </c>
      <c r="AA415" s="114">
        <f t="shared" si="25"/>
        <v>3.6457386723643605E-2</v>
      </c>
      <c r="AB415" s="114">
        <f t="shared" si="26"/>
        <v>3.0295707147955531E-2</v>
      </c>
    </row>
    <row r="416" spans="10:28" x14ac:dyDescent="0.25">
      <c r="J416" s="1">
        <v>43675</v>
      </c>
      <c r="K416">
        <v>68.39</v>
      </c>
      <c r="L416" s="114">
        <v>-5.5256652610149119E-3</v>
      </c>
      <c r="N416" s="221">
        <v>45385</v>
      </c>
      <c r="O416" s="222">
        <v>4.1256446319737378E-2</v>
      </c>
      <c r="P416" s="114">
        <v>1.3022717779435825E-2</v>
      </c>
      <c r="Q416" s="114">
        <v>1.286898337506912E-2</v>
      </c>
      <c r="R416" s="114">
        <v>1.4257074966310835E-2</v>
      </c>
      <c r="Y416" s="114">
        <f t="shared" si="27"/>
        <v>3.029084155496773E-2</v>
      </c>
      <c r="Z416" s="114">
        <f t="shared" si="24"/>
        <v>2.9933255330410774E-2</v>
      </c>
      <c r="AA416" s="114">
        <f t="shared" si="25"/>
        <v>3.3161956371639004E-2</v>
      </c>
      <c r="AB416" s="114">
        <f t="shared" si="26"/>
        <v>3.0295707147955531E-2</v>
      </c>
    </row>
    <row r="417" spans="10:28" x14ac:dyDescent="0.25">
      <c r="J417" s="1">
        <v>43676</v>
      </c>
      <c r="K417">
        <v>67.209999999999994</v>
      </c>
      <c r="L417" s="114">
        <v>-1.7253984500658091E-2</v>
      </c>
      <c r="N417" s="221">
        <v>45384</v>
      </c>
      <c r="O417" s="222">
        <v>-4.2016806722688016E-3</v>
      </c>
      <c r="P417" s="114">
        <v>1.2807272091373076E-2</v>
      </c>
      <c r="Q417" s="114">
        <v>1.158589181531974E-2</v>
      </c>
      <c r="R417" s="114">
        <v>1.0372761213744659E-2</v>
      </c>
      <c r="Y417" s="114">
        <f t="shared" si="27"/>
        <v>2.9789714884533774E-2</v>
      </c>
      <c r="Z417" s="114">
        <f t="shared" si="24"/>
        <v>2.6948784362433715E-2</v>
      </c>
      <c r="AA417" s="114">
        <f t="shared" si="25"/>
        <v>2.4127042583170076E-2</v>
      </c>
      <c r="AB417" s="114">
        <f t="shared" si="26"/>
        <v>3.0295707147955531E-2</v>
      </c>
    </row>
    <row r="418" spans="10:28" x14ac:dyDescent="0.25">
      <c r="J418" s="1">
        <v>43677</v>
      </c>
      <c r="K418">
        <v>66.930000000000007</v>
      </c>
      <c r="L418" s="114">
        <v>-4.1660467192380143E-3</v>
      </c>
      <c r="N418" s="221">
        <v>45383</v>
      </c>
      <c r="O418" s="222">
        <v>0</v>
      </c>
      <c r="P418" s="114">
        <v>1.2805322547571831E-2</v>
      </c>
      <c r="Q418" s="114">
        <v>1.1687793550530446E-2</v>
      </c>
      <c r="R418" s="114">
        <v>1.064589261958053E-2</v>
      </c>
      <c r="Y418" s="114">
        <f t="shared" si="27"/>
        <v>2.978518024565208E-2</v>
      </c>
      <c r="Z418" s="114">
        <f t="shared" si="24"/>
        <v>2.7185807798533818E-2</v>
      </c>
      <c r="AA418" s="114">
        <f t="shared" si="25"/>
        <v>2.4762346233144314E-2</v>
      </c>
      <c r="AB418" s="114">
        <f t="shared" si="26"/>
        <v>3.0295707147955531E-2</v>
      </c>
    </row>
    <row r="419" spans="10:28" x14ac:dyDescent="0.25">
      <c r="J419" s="1">
        <v>43678</v>
      </c>
      <c r="K419">
        <v>67.44</v>
      </c>
      <c r="L419" s="114">
        <v>7.6199013895112931E-3</v>
      </c>
      <c r="N419" s="221">
        <v>45380</v>
      </c>
      <c r="O419" s="222">
        <v>0</v>
      </c>
      <c r="P419" s="114">
        <v>1.2808843795507223E-2</v>
      </c>
      <c r="Q419" s="114">
        <v>1.1806179398497032E-2</v>
      </c>
      <c r="R419" s="114">
        <v>1.0980399829709078E-2</v>
      </c>
      <c r="Y419" s="114">
        <f t="shared" si="27"/>
        <v>2.9793370668349802E-2</v>
      </c>
      <c r="Z419" s="114">
        <f t="shared" si="24"/>
        <v>2.7461173280904097E-2</v>
      </c>
      <c r="AA419" s="114">
        <f t="shared" si="25"/>
        <v>2.5540410003903315E-2</v>
      </c>
      <c r="AB419" s="114">
        <f t="shared" si="26"/>
        <v>3.0295707147955531E-2</v>
      </c>
    </row>
    <row r="420" spans="10:28" x14ac:dyDescent="0.25">
      <c r="J420" s="1">
        <v>43679</v>
      </c>
      <c r="K420">
        <v>64.92</v>
      </c>
      <c r="L420" s="114">
        <v>-3.7366548042704568E-2</v>
      </c>
      <c r="N420" s="221">
        <v>45379</v>
      </c>
      <c r="O420" s="222">
        <v>7.1468873424862791E-3</v>
      </c>
      <c r="P420" s="114">
        <v>1.2810338256522631E-2</v>
      </c>
      <c r="Q420" s="114">
        <v>1.1925747316933927E-2</v>
      </c>
      <c r="R420" s="114">
        <v>1.1325417673134892E-2</v>
      </c>
      <c r="Y420" s="114">
        <f t="shared" si="27"/>
        <v>2.9796846784671639E-2</v>
      </c>
      <c r="Z420" s="114">
        <f t="shared" si="24"/>
        <v>2.7739288259188317E-2</v>
      </c>
      <c r="AA420" s="114">
        <f t="shared" si="25"/>
        <v>2.634292150771176E-2</v>
      </c>
      <c r="AB420" s="114">
        <f t="shared" si="26"/>
        <v>3.0295707147955531E-2</v>
      </c>
    </row>
    <row r="421" spans="10:28" x14ac:dyDescent="0.25">
      <c r="J421" s="1">
        <v>43682</v>
      </c>
      <c r="K421">
        <v>63.34</v>
      </c>
      <c r="L421" s="114">
        <v>-2.4337646333949449E-2</v>
      </c>
      <c r="N421" s="221">
        <v>45378</v>
      </c>
      <c r="O421" s="222">
        <v>1.8811136192635659E-4</v>
      </c>
      <c r="P421" s="114">
        <v>1.2836853130717672E-2</v>
      </c>
      <c r="Q421" s="114">
        <v>1.200374123850355E-2</v>
      </c>
      <c r="R421" s="114">
        <v>1.1540880419522987E-2</v>
      </c>
      <c r="Y421" s="114">
        <f t="shared" si="27"/>
        <v>2.9858520382049305E-2</v>
      </c>
      <c r="Z421" s="114">
        <f t="shared" si="24"/>
        <v>2.7920702120759259E-2</v>
      </c>
      <c r="AA421" s="114">
        <f t="shared" si="25"/>
        <v>2.684408785581047E-2</v>
      </c>
      <c r="AB421" s="114">
        <f t="shared" si="26"/>
        <v>3.0295707147955531E-2</v>
      </c>
    </row>
    <row r="422" spans="10:28" x14ac:dyDescent="0.25">
      <c r="J422" s="1">
        <v>43683</v>
      </c>
      <c r="K422">
        <v>62.8</v>
      </c>
      <c r="L422" s="114">
        <v>-8.5254183770130439E-3</v>
      </c>
      <c r="N422" s="221">
        <v>45377</v>
      </c>
      <c r="O422" s="222">
        <v>1.8846588767432023E-3</v>
      </c>
      <c r="P422" s="114">
        <v>1.2965614414819165E-2</v>
      </c>
      <c r="Q422" s="114">
        <v>1.2127586439564429E-2</v>
      </c>
      <c r="R422" s="114">
        <v>1.1903414411786896E-2</v>
      </c>
      <c r="Y422" s="114">
        <f t="shared" si="27"/>
        <v>3.0158019128869378E-2</v>
      </c>
      <c r="Z422" s="114">
        <f t="shared" si="24"/>
        <v>2.8208766058426864E-2</v>
      </c>
      <c r="AA422" s="114">
        <f t="shared" si="25"/>
        <v>2.7687341921816318E-2</v>
      </c>
      <c r="AB422" s="114">
        <f t="shared" si="26"/>
        <v>3.0295707147955531E-2</v>
      </c>
    </row>
    <row r="423" spans="10:28" x14ac:dyDescent="0.25">
      <c r="J423" s="1">
        <v>43684</v>
      </c>
      <c r="K423">
        <v>62.2</v>
      </c>
      <c r="L423" s="114">
        <v>-9.5541401273884444E-3</v>
      </c>
      <c r="N423" s="221">
        <v>45376</v>
      </c>
      <c r="O423" s="222">
        <v>1.5891250239326162E-2</v>
      </c>
      <c r="P423" s="114">
        <v>1.2988241507873984E-2</v>
      </c>
      <c r="Q423" s="114">
        <v>1.2247856764534508E-2</v>
      </c>
      <c r="R423" s="114">
        <v>1.2268197874011011E-2</v>
      </c>
      <c r="Y423" s="114">
        <f t="shared" si="27"/>
        <v>3.0210649747314886E-2</v>
      </c>
      <c r="Z423" s="114">
        <f t="shared" si="24"/>
        <v>2.8488514834307269E-2</v>
      </c>
      <c r="AA423" s="114">
        <f t="shared" si="25"/>
        <v>2.8535828254949613E-2</v>
      </c>
      <c r="AB423" s="114">
        <f t="shared" si="26"/>
        <v>3.0295707147955531E-2</v>
      </c>
    </row>
    <row r="424" spans="10:28" x14ac:dyDescent="0.25">
      <c r="J424" s="1">
        <v>43685</v>
      </c>
      <c r="K424">
        <v>62.62</v>
      </c>
      <c r="L424" s="114">
        <v>6.7524115755626139E-3</v>
      </c>
      <c r="N424" s="221">
        <v>45373</v>
      </c>
      <c r="O424" s="222">
        <v>-1.5293442936342076E-3</v>
      </c>
      <c r="P424" s="114">
        <v>1.2987469961343151E-2</v>
      </c>
      <c r="Q424" s="114">
        <v>1.2162230052169357E-2</v>
      </c>
      <c r="R424" s="114">
        <v>1.1999856783248412E-2</v>
      </c>
      <c r="Y424" s="114">
        <f t="shared" si="27"/>
        <v>3.0208855130084169E-2</v>
      </c>
      <c r="Z424" s="114">
        <f t="shared" si="24"/>
        <v>2.8289347101345924E-2</v>
      </c>
      <c r="AA424" s="114">
        <f t="shared" si="25"/>
        <v>2.7911666877835806E-2</v>
      </c>
      <c r="AB424" s="114">
        <f t="shared" si="26"/>
        <v>3.0295707147955531E-2</v>
      </c>
    </row>
    <row r="425" spans="10:28" x14ac:dyDescent="0.25">
      <c r="J425" s="1">
        <v>43686</v>
      </c>
      <c r="K425">
        <v>61.12</v>
      </c>
      <c r="L425" s="114">
        <v>-2.3954008304056213E-2</v>
      </c>
      <c r="N425" s="221">
        <v>45372</v>
      </c>
      <c r="O425" s="222">
        <v>-1.802140041299044E-2</v>
      </c>
      <c r="P425" s="114">
        <v>1.2988636497174867E-2</v>
      </c>
      <c r="Q425" s="114">
        <v>1.228347361929373E-2</v>
      </c>
      <c r="R425" s="114">
        <v>1.2370874730488103E-2</v>
      </c>
      <c r="Y425" s="114">
        <f t="shared" si="27"/>
        <v>3.0211568492428741E-2</v>
      </c>
      <c r="Z425" s="114">
        <f t="shared" si="24"/>
        <v>2.8571359638477217E-2</v>
      </c>
      <c r="AA425" s="114">
        <f t="shared" si="25"/>
        <v>2.8774654623115327E-2</v>
      </c>
      <c r="AB425" s="114">
        <f t="shared" si="26"/>
        <v>3.0295707147955531E-2</v>
      </c>
    </row>
    <row r="426" spans="10:28" x14ac:dyDescent="0.25">
      <c r="J426" s="1">
        <v>43689</v>
      </c>
      <c r="K426">
        <v>61.12</v>
      </c>
      <c r="L426" s="114">
        <v>0</v>
      </c>
      <c r="N426" s="221">
        <v>45371</v>
      </c>
      <c r="O426" s="222">
        <v>-4.6711509715994014E-3</v>
      </c>
      <c r="P426" s="114">
        <v>1.2953563371299682E-2</v>
      </c>
      <c r="Q426" s="114">
        <v>1.2137905723836514E-2</v>
      </c>
      <c r="R426" s="114">
        <v>1.1919601645052277E-2</v>
      </c>
      <c r="Y426" s="114">
        <f t="shared" si="27"/>
        <v>3.0129988401643059E-2</v>
      </c>
      <c r="Z426" s="114">
        <f t="shared" si="24"/>
        <v>2.8232768713643733E-2</v>
      </c>
      <c r="AA426" s="114">
        <f t="shared" si="25"/>
        <v>2.7724993426391599E-2</v>
      </c>
      <c r="AB426" s="114">
        <f t="shared" si="26"/>
        <v>3.0295707147955531E-2</v>
      </c>
    </row>
    <row r="427" spans="10:28" x14ac:dyDescent="0.25">
      <c r="J427" s="1">
        <v>43690</v>
      </c>
      <c r="K427">
        <v>61.25</v>
      </c>
      <c r="L427" s="114">
        <v>2.1269633507853825E-3</v>
      </c>
      <c r="N427" s="221">
        <v>45370</v>
      </c>
      <c r="O427" s="222">
        <v>9.049773755656184E-3</v>
      </c>
      <c r="P427" s="114">
        <v>1.29522427368282E-2</v>
      </c>
      <c r="Q427" s="114">
        <v>1.2242659465152626E-2</v>
      </c>
      <c r="R427" s="114">
        <v>1.2237356663008925E-2</v>
      </c>
      <c r="Y427" s="114">
        <f t="shared" si="27"/>
        <v>3.0126916605862395E-2</v>
      </c>
      <c r="Z427" s="114">
        <f t="shared" si="24"/>
        <v>2.847642591594501E-2</v>
      </c>
      <c r="AA427" s="114">
        <f t="shared" si="25"/>
        <v>2.8464091598158759E-2</v>
      </c>
      <c r="AB427" s="114">
        <f t="shared" si="26"/>
        <v>3.0295707147955531E-2</v>
      </c>
    </row>
    <row r="428" spans="10:28" x14ac:dyDescent="0.25">
      <c r="J428" s="1">
        <v>43691</v>
      </c>
      <c r="K428">
        <v>59.48</v>
      </c>
      <c r="L428" s="114">
        <v>-2.8897959183673522E-2</v>
      </c>
      <c r="N428" s="221">
        <v>45369</v>
      </c>
      <c r="O428" s="222">
        <v>2.4570024570025055E-3</v>
      </c>
      <c r="P428" s="114">
        <v>1.2943837177304813E-2</v>
      </c>
      <c r="Q428" s="114">
        <v>1.2298866938984725E-2</v>
      </c>
      <c r="R428" s="114">
        <v>1.2413059085652559E-2</v>
      </c>
      <c r="Y428" s="114">
        <f t="shared" si="27"/>
        <v>3.0107365274410994E-2</v>
      </c>
      <c r="Z428" s="114">
        <f t="shared" si="24"/>
        <v>2.8607164500078473E-2</v>
      </c>
      <c r="AA428" s="114">
        <f t="shared" si="25"/>
        <v>2.8872775433227853E-2</v>
      </c>
      <c r="AB428" s="114">
        <f t="shared" si="26"/>
        <v>3.0295707147955531E-2</v>
      </c>
    </row>
    <row r="429" spans="10:28" x14ac:dyDescent="0.25">
      <c r="J429" s="1">
        <v>43692</v>
      </c>
      <c r="K429">
        <v>59.05</v>
      </c>
      <c r="L429" s="114">
        <v>-7.2293207800941447E-3</v>
      </c>
      <c r="N429" s="221">
        <v>45366</v>
      </c>
      <c r="O429" s="222">
        <v>3.7943464238284147E-3</v>
      </c>
      <c r="P429" s="114">
        <v>1.2998455789577142E-2</v>
      </c>
      <c r="Q429" s="114">
        <v>1.2419451217137802E-2</v>
      </c>
      <c r="R429" s="114">
        <v>1.2788035646703416E-2</v>
      </c>
      <c r="Y429" s="114">
        <f t="shared" si="27"/>
        <v>3.0234408166556433E-2</v>
      </c>
      <c r="Z429" s="114">
        <f t="shared" si="24"/>
        <v>2.8887643531062528E-2</v>
      </c>
      <c r="AA429" s="114">
        <f t="shared" si="25"/>
        <v>2.9744970914232147E-2</v>
      </c>
      <c r="AB429" s="114">
        <f t="shared" si="26"/>
        <v>3.0295707147955531E-2</v>
      </c>
    </row>
    <row r="430" spans="10:28" x14ac:dyDescent="0.25">
      <c r="J430" s="1">
        <v>43693</v>
      </c>
      <c r="K430">
        <v>59.64</v>
      </c>
      <c r="L430" s="114">
        <v>9.9915325994920142E-3</v>
      </c>
      <c r="N430" s="221">
        <v>45365</v>
      </c>
      <c r="O430" s="222">
        <v>-3.0174793008279677E-2</v>
      </c>
      <c r="P430" s="114">
        <v>1.2998948026506321E-2</v>
      </c>
      <c r="Q430" s="114">
        <v>1.2533523419460443E-2</v>
      </c>
      <c r="R430" s="114">
        <v>1.3154969602635506E-2</v>
      </c>
      <c r="Y430" s="114">
        <f t="shared" si="27"/>
        <v>3.0235553109653705E-2</v>
      </c>
      <c r="Z430" s="114">
        <f t="shared" si="24"/>
        <v>2.9152975473664994E-2</v>
      </c>
      <c r="AA430" s="114">
        <f t="shared" si="25"/>
        <v>3.0598459295730188E-2</v>
      </c>
      <c r="AB430" s="114">
        <f t="shared" si="26"/>
        <v>3.0295707147955531E-2</v>
      </c>
    </row>
    <row r="431" spans="10:28" x14ac:dyDescent="0.25">
      <c r="J431" s="1">
        <v>43696</v>
      </c>
      <c r="K431">
        <v>60.45</v>
      </c>
      <c r="L431" s="114">
        <v>1.3581488933601648E-2</v>
      </c>
      <c r="N431" s="221">
        <v>45364</v>
      </c>
      <c r="O431" s="222">
        <v>-6.0351133869787545E-3</v>
      </c>
      <c r="P431" s="114">
        <v>1.2897516738168389E-2</v>
      </c>
      <c r="Q431" s="114">
        <v>1.1904032512589556E-2</v>
      </c>
      <c r="R431" s="114">
        <v>1.1224125669803077E-2</v>
      </c>
      <c r="Y431" s="114">
        <f t="shared" si="27"/>
        <v>2.9999623932979672E-2</v>
      </c>
      <c r="Z431" s="114">
        <f t="shared" si="24"/>
        <v>2.7688779624283309E-2</v>
      </c>
      <c r="AA431" s="114">
        <f t="shared" si="25"/>
        <v>2.610731630796196E-2</v>
      </c>
      <c r="AB431" s="114">
        <f t="shared" si="26"/>
        <v>3.0295707147955531E-2</v>
      </c>
    </row>
    <row r="432" spans="10:28" x14ac:dyDescent="0.25">
      <c r="J432" s="1">
        <v>43697</v>
      </c>
      <c r="K432">
        <v>59.9</v>
      </c>
      <c r="L432" s="114">
        <v>-9.0984284532672332E-3</v>
      </c>
      <c r="N432" s="221">
        <v>45363</v>
      </c>
      <c r="O432" s="222">
        <v>2.3395096387797118E-2</v>
      </c>
      <c r="P432" s="114">
        <v>1.2896377112367729E-2</v>
      </c>
      <c r="Q432" s="114">
        <v>1.1993665132104465E-2</v>
      </c>
      <c r="R432" s="114">
        <v>1.1475952719173298E-2</v>
      </c>
      <c r="Y432" s="114">
        <f t="shared" si="27"/>
        <v>2.9996973163367337E-2</v>
      </c>
      <c r="Z432" s="114">
        <f t="shared" si="24"/>
        <v>2.7897265097274988E-2</v>
      </c>
      <c r="AA432" s="114">
        <f t="shared" si="25"/>
        <v>2.6693066024797093E-2</v>
      </c>
      <c r="AB432" s="114">
        <f t="shared" si="26"/>
        <v>3.0295707147955531E-2</v>
      </c>
    </row>
    <row r="433" spans="10:28" x14ac:dyDescent="0.25">
      <c r="J433" s="1">
        <v>43698</v>
      </c>
      <c r="K433">
        <v>60.88</v>
      </c>
      <c r="L433" s="114">
        <v>1.6360601001669518E-2</v>
      </c>
      <c r="N433" s="221">
        <v>45362</v>
      </c>
      <c r="O433" s="222">
        <v>-1.3084112149532763E-3</v>
      </c>
      <c r="P433" s="114">
        <v>1.2829084323792704E-2</v>
      </c>
      <c r="Q433" s="114">
        <v>1.1644814793301074E-2</v>
      </c>
      <c r="R433" s="114">
        <v>1.0255131492478548E-2</v>
      </c>
      <c r="Y433" s="114">
        <f t="shared" si="27"/>
        <v>2.984045013714183E-2</v>
      </c>
      <c r="Z433" s="114">
        <f t="shared" si="24"/>
        <v>2.7085839209218299E-2</v>
      </c>
      <c r="AA433" s="114">
        <f t="shared" si="25"/>
        <v>2.3853435851505105E-2</v>
      </c>
      <c r="AB433" s="114">
        <f t="shared" si="26"/>
        <v>3.0295707147955531E-2</v>
      </c>
    </row>
    <row r="434" spans="10:28" x14ac:dyDescent="0.25">
      <c r="J434" s="1">
        <v>43699</v>
      </c>
      <c r="K434">
        <v>60.85</v>
      </c>
      <c r="L434" s="114">
        <v>-4.9277266754272557E-4</v>
      </c>
      <c r="N434" s="221">
        <v>45359</v>
      </c>
      <c r="O434" s="222">
        <v>0</v>
      </c>
      <c r="P434" s="114">
        <v>1.282893576599089E-2</v>
      </c>
      <c r="Q434" s="114">
        <v>1.176122264658805E-2</v>
      </c>
      <c r="R434" s="114">
        <v>1.0572193830604825E-2</v>
      </c>
      <c r="Y434" s="114">
        <f t="shared" si="27"/>
        <v>2.984010459169481E-2</v>
      </c>
      <c r="Z434" s="114">
        <f t="shared" si="24"/>
        <v>2.7356603875963805E-2</v>
      </c>
      <c r="AA434" s="114">
        <f t="shared" si="25"/>
        <v>2.4590922849986825E-2</v>
      </c>
      <c r="AB434" s="114">
        <f t="shared" si="26"/>
        <v>3.0295707147955531E-2</v>
      </c>
    </row>
    <row r="435" spans="10:28" x14ac:dyDescent="0.25">
      <c r="J435" s="1">
        <v>43700</v>
      </c>
      <c r="K435">
        <v>58.78</v>
      </c>
      <c r="L435" s="114">
        <v>-3.4018077239112578E-2</v>
      </c>
      <c r="N435" s="221">
        <v>45358</v>
      </c>
      <c r="O435" s="222">
        <v>-8.708541782471723E-3</v>
      </c>
      <c r="P435" s="114">
        <v>1.2857616878190066E-2</v>
      </c>
      <c r="Q435" s="114">
        <v>1.188078025884756E-2</v>
      </c>
      <c r="R435" s="114">
        <v>1.090438533774594E-2</v>
      </c>
      <c r="Y435" s="114">
        <f t="shared" si="27"/>
        <v>2.9906816858670096E-2</v>
      </c>
      <c r="Z435" s="114">
        <f t="shared" si="24"/>
        <v>2.7634694882079425E-2</v>
      </c>
      <c r="AA435" s="114">
        <f t="shared" si="25"/>
        <v>2.5363600295597057E-2</v>
      </c>
      <c r="AB435" s="114">
        <f t="shared" si="26"/>
        <v>3.0295707147955531E-2</v>
      </c>
    </row>
    <row r="436" spans="10:28" x14ac:dyDescent="0.25">
      <c r="J436" s="1">
        <v>43703</v>
      </c>
      <c r="K436">
        <v>59.61</v>
      </c>
      <c r="L436" s="114">
        <v>1.4120449132357915E-2</v>
      </c>
      <c r="N436" s="221">
        <v>45357</v>
      </c>
      <c r="O436" s="222">
        <v>-1.0088041085840136E-2</v>
      </c>
      <c r="P436" s="114">
        <v>1.2871521694457037E-2</v>
      </c>
      <c r="Q436" s="114">
        <v>1.1936869027787261E-2</v>
      </c>
      <c r="R436" s="114">
        <v>1.1029713139417936E-2</v>
      </c>
      <c r="Y436" s="114">
        <f t="shared" si="27"/>
        <v>2.9939159461307069E-2</v>
      </c>
      <c r="Z436" s="114">
        <f t="shared" si="24"/>
        <v>2.776515735863317E-2</v>
      </c>
      <c r="AA436" s="114">
        <f t="shared" si="25"/>
        <v>2.565511276228612E-2</v>
      </c>
      <c r="AB436" s="114">
        <f t="shared" si="26"/>
        <v>3.0295707147955531E-2</v>
      </c>
    </row>
    <row r="437" spans="10:28" x14ac:dyDescent="0.25">
      <c r="J437" s="1">
        <v>43704</v>
      </c>
      <c r="K437">
        <v>59.41</v>
      </c>
      <c r="L437" s="114">
        <v>-3.3551417547391855E-3</v>
      </c>
      <c r="N437" s="221">
        <v>45356</v>
      </c>
      <c r="O437" s="222">
        <v>-6.5597667638483854E-3</v>
      </c>
      <c r="P437" s="114">
        <v>1.2875297826339149E-2</v>
      </c>
      <c r="Q437" s="114">
        <v>1.1971627752206487E-2</v>
      </c>
      <c r="R437" s="114">
        <v>1.1087104717663875E-2</v>
      </c>
      <c r="Y437" s="114">
        <f t="shared" si="27"/>
        <v>2.994794274406486E-2</v>
      </c>
      <c r="Z437" s="114">
        <f t="shared" si="24"/>
        <v>2.784600615163229E-2</v>
      </c>
      <c r="AA437" s="114">
        <f t="shared" si="25"/>
        <v>2.5788605573286175E-2</v>
      </c>
      <c r="AB437" s="114">
        <f t="shared" si="26"/>
        <v>3.0295707147955531E-2</v>
      </c>
    </row>
    <row r="438" spans="10:28" x14ac:dyDescent="0.25">
      <c r="J438" s="1">
        <v>43705</v>
      </c>
      <c r="K438">
        <v>59.55</v>
      </c>
      <c r="L438" s="114">
        <v>2.3565056387813595E-3</v>
      </c>
      <c r="N438" s="221">
        <v>45355</v>
      </c>
      <c r="O438" s="222">
        <v>2.923976608187202E-3</v>
      </c>
      <c r="P438" s="114">
        <v>1.2873711609768489E-2</v>
      </c>
      <c r="Q438" s="114">
        <v>1.205657549995901E-2</v>
      </c>
      <c r="R438" s="114">
        <v>1.1314745536404465E-2</v>
      </c>
      <c r="Y438" s="114">
        <f t="shared" si="27"/>
        <v>2.9944253204321505E-2</v>
      </c>
      <c r="Z438" s="114">
        <f t="shared" si="24"/>
        <v>2.8043594612904659E-2</v>
      </c>
      <c r="AA438" s="114">
        <f t="shared" si="25"/>
        <v>2.6318098117676787E-2</v>
      </c>
      <c r="AB438" s="114">
        <f t="shared" si="26"/>
        <v>3.0295707147955531E-2</v>
      </c>
    </row>
    <row r="439" spans="10:28" x14ac:dyDescent="0.25">
      <c r="J439" s="1">
        <v>43706</v>
      </c>
      <c r="K439">
        <v>60.08</v>
      </c>
      <c r="L439" s="114">
        <v>8.900083963056275E-3</v>
      </c>
      <c r="N439" s="221">
        <v>45352</v>
      </c>
      <c r="O439" s="222">
        <v>-1.277605402445707E-3</v>
      </c>
      <c r="P439" s="114">
        <v>1.2876136389074588E-2</v>
      </c>
      <c r="Q439" s="114">
        <v>1.2171557982153441E-2</v>
      </c>
      <c r="R439" s="114">
        <v>1.1646864619257234E-2</v>
      </c>
      <c r="Y439" s="114">
        <f t="shared" si="27"/>
        <v>2.9949893240987492E-2</v>
      </c>
      <c r="Z439" s="114">
        <f t="shared" si="24"/>
        <v>2.8311043866488906E-2</v>
      </c>
      <c r="AA439" s="114">
        <f t="shared" si="25"/>
        <v>2.7090607104392327E-2</v>
      </c>
      <c r="AB439" s="114">
        <f t="shared" si="26"/>
        <v>3.0295707147955531E-2</v>
      </c>
    </row>
    <row r="440" spans="10:28" x14ac:dyDescent="0.25">
      <c r="J440" s="1">
        <v>43707</v>
      </c>
      <c r="K440">
        <v>60.9</v>
      </c>
      <c r="L440" s="114">
        <v>1.364846870838882E-2</v>
      </c>
      <c r="N440" s="221">
        <v>45351</v>
      </c>
      <c r="O440" s="222">
        <v>5.3211009174311766E-3</v>
      </c>
      <c r="P440" s="114">
        <v>1.2876895318924152E-2</v>
      </c>
      <c r="Q440" s="114">
        <v>1.2293486227625938E-2</v>
      </c>
      <c r="R440" s="114">
        <v>1.200848630988061E-2</v>
      </c>
      <c r="Y440" s="114">
        <f t="shared" si="27"/>
        <v>2.9951658511817577E-2</v>
      </c>
      <c r="Z440" s="114">
        <f t="shared" si="24"/>
        <v>2.8594648965457933E-2</v>
      </c>
      <c r="AA440" s="114">
        <f t="shared" si="25"/>
        <v>2.79317391567823E-2</v>
      </c>
      <c r="AB440" s="114">
        <f t="shared" si="26"/>
        <v>3.0295707147955531E-2</v>
      </c>
    </row>
    <row r="441" spans="10:28" x14ac:dyDescent="0.25">
      <c r="J441" s="1">
        <v>43710</v>
      </c>
      <c r="K441">
        <v>60.34</v>
      </c>
      <c r="L441" s="114">
        <v>-9.1954022988504948E-3</v>
      </c>
      <c r="N441" s="221">
        <v>45350</v>
      </c>
      <c r="O441" s="222">
        <v>1.0194624652455924E-2</v>
      </c>
      <c r="P441" s="114">
        <v>1.2900119100893186E-2</v>
      </c>
      <c r="Q441" s="114">
        <v>1.2395173929580039E-2</v>
      </c>
      <c r="R441" s="114">
        <v>1.2312633910732129E-2</v>
      </c>
      <c r="Y441" s="114">
        <f t="shared" si="27"/>
        <v>3.0005677028677551E-2</v>
      </c>
      <c r="Z441" s="114">
        <f t="shared" si="24"/>
        <v>2.883117456020317E-2</v>
      </c>
      <c r="AA441" s="114">
        <f t="shared" si="25"/>
        <v>2.8639186476362932E-2</v>
      </c>
      <c r="AB441" s="114">
        <f t="shared" si="26"/>
        <v>3.0295707147955531E-2</v>
      </c>
    </row>
    <row r="442" spans="10:28" x14ac:dyDescent="0.25">
      <c r="J442" s="1">
        <v>43711</v>
      </c>
      <c r="K442">
        <v>60.4</v>
      </c>
      <c r="L442" s="114">
        <v>9.943652635067148E-4</v>
      </c>
      <c r="N442" s="221">
        <v>45349</v>
      </c>
      <c r="O442" s="222">
        <v>4.4684416309812326E-3</v>
      </c>
      <c r="P442" s="114">
        <v>1.2961930414698628E-2</v>
      </c>
      <c r="Q442" s="114">
        <v>1.2437020071748368E-2</v>
      </c>
      <c r="R442" s="114">
        <v>1.243558431213675E-2</v>
      </c>
      <c r="Y442" s="114">
        <f t="shared" si="27"/>
        <v>3.0149450144589009E-2</v>
      </c>
      <c r="Z442" s="114">
        <f t="shared" si="24"/>
        <v>2.8928508686886702E-2</v>
      </c>
      <c r="AA442" s="114">
        <f t="shared" si="25"/>
        <v>2.8925169110030083E-2</v>
      </c>
      <c r="AB442" s="114">
        <f t="shared" si="26"/>
        <v>3.0295707147955531E-2</v>
      </c>
    </row>
    <row r="443" spans="10:28" x14ac:dyDescent="0.25">
      <c r="J443" s="1">
        <v>43712</v>
      </c>
      <c r="K443">
        <v>61.24</v>
      </c>
      <c r="L443" s="114">
        <v>1.3907284768211977E-2</v>
      </c>
      <c r="N443" s="221">
        <v>45348</v>
      </c>
      <c r="O443" s="222">
        <v>8.4491175366128955E-3</v>
      </c>
      <c r="P443" s="114">
        <v>1.2960589042132136E-2</v>
      </c>
      <c r="Q443" s="114">
        <v>1.2546738850155257E-2</v>
      </c>
      <c r="R443" s="114">
        <v>1.2776546783998817E-2</v>
      </c>
      <c r="Y443" s="114">
        <f t="shared" si="27"/>
        <v>3.014633011199935E-2</v>
      </c>
      <c r="Z443" s="114">
        <f t="shared" si="24"/>
        <v>2.9183714565461129E-2</v>
      </c>
      <c r="AA443" s="114">
        <f t="shared" si="25"/>
        <v>2.971824781958125E-2</v>
      </c>
      <c r="AB443" s="114">
        <f t="shared" si="26"/>
        <v>3.0295707147955531E-2</v>
      </c>
    </row>
    <row r="444" spans="10:28" x14ac:dyDescent="0.25">
      <c r="J444" s="1">
        <v>43713</v>
      </c>
      <c r="K444">
        <v>62.33</v>
      </c>
      <c r="L444" s="114">
        <v>1.7798824297844486E-2</v>
      </c>
      <c r="N444" s="221">
        <v>45345</v>
      </c>
      <c r="O444" s="222">
        <v>1.4282993715482766E-2</v>
      </c>
      <c r="P444" s="114">
        <v>1.3056003879685316E-2</v>
      </c>
      <c r="Q444" s="114">
        <v>1.261802946374019E-2</v>
      </c>
      <c r="R444" s="114">
        <v>1.3003963915714832E-2</v>
      </c>
      <c r="Y444" s="114">
        <f t="shared" si="27"/>
        <v>3.0368265024148047E-2</v>
      </c>
      <c r="Z444" s="114">
        <f t="shared" si="24"/>
        <v>2.9349536532659683E-2</v>
      </c>
      <c r="AA444" s="114">
        <f t="shared" si="25"/>
        <v>3.0247220067952701E-2</v>
      </c>
      <c r="AB444" s="114">
        <f t="shared" si="26"/>
        <v>3.0295707147955531E-2</v>
      </c>
    </row>
    <row r="445" spans="10:28" x14ac:dyDescent="0.25">
      <c r="J445" s="1">
        <v>43714</v>
      </c>
      <c r="K445">
        <v>62.23</v>
      </c>
      <c r="L445" s="114">
        <v>-1.6043638697256766E-3</v>
      </c>
      <c r="N445" s="221">
        <v>45344</v>
      </c>
      <c r="O445" s="222">
        <v>8.8376560999039559E-3</v>
      </c>
      <c r="P445" s="114">
        <v>1.3043212099865762E-2</v>
      </c>
      <c r="Q445" s="114">
        <v>1.2581527102663737E-2</v>
      </c>
      <c r="R445" s="114">
        <v>1.2918024801886838E-2</v>
      </c>
      <c r="Y445" s="114">
        <f t="shared" si="27"/>
        <v>3.0338511344287764E-2</v>
      </c>
      <c r="Z445" s="114">
        <f t="shared" si="24"/>
        <v>2.9264632040795855E-2</v>
      </c>
      <c r="AA445" s="114">
        <f t="shared" si="25"/>
        <v>3.0047325689188786E-2</v>
      </c>
      <c r="AB445" s="114">
        <f t="shared" si="26"/>
        <v>3.0295707147955531E-2</v>
      </c>
    </row>
    <row r="446" spans="10:28" x14ac:dyDescent="0.25">
      <c r="J446" s="1">
        <v>43717</v>
      </c>
      <c r="K446">
        <v>63.36</v>
      </c>
      <c r="L446" s="114">
        <v>1.8158444480154308E-2</v>
      </c>
      <c r="N446" s="221">
        <v>45343</v>
      </c>
      <c r="O446" s="222">
        <v>2.1589793915603419E-2</v>
      </c>
      <c r="P446" s="114">
        <v>1.3044071839615789E-2</v>
      </c>
      <c r="Q446" s="114">
        <v>1.264624021747828E-2</v>
      </c>
      <c r="R446" s="114">
        <v>1.3135509564092884E-2</v>
      </c>
      <c r="Y446" s="114">
        <f t="shared" si="27"/>
        <v>3.0340511098946327E-2</v>
      </c>
      <c r="Z446" s="114">
        <f t="shared" si="24"/>
        <v>2.9415154745854481E-2</v>
      </c>
      <c r="AA446" s="114">
        <f t="shared" si="25"/>
        <v>3.0553195246080047E-2</v>
      </c>
      <c r="AB446" s="114">
        <f t="shared" si="26"/>
        <v>3.0295707147955531E-2</v>
      </c>
    </row>
    <row r="447" spans="10:28" x14ac:dyDescent="0.25">
      <c r="J447" s="1">
        <v>43718</v>
      </c>
      <c r="K447">
        <v>64.16</v>
      </c>
      <c r="L447" s="114">
        <v>1.2626262626262581E-2</v>
      </c>
      <c r="N447" s="221">
        <v>45342</v>
      </c>
      <c r="O447" s="222">
        <v>-1.029526029526018E-2</v>
      </c>
      <c r="P447" s="114">
        <v>1.2996075474570721E-2</v>
      </c>
      <c r="Q447" s="114">
        <v>1.239636404771873E-2</v>
      </c>
      <c r="R447" s="114">
        <v>1.2401718281574711E-2</v>
      </c>
      <c r="Y447" s="114">
        <f t="shared" si="27"/>
        <v>3.0228871553851497E-2</v>
      </c>
      <c r="Z447" s="114">
        <f t="shared" si="24"/>
        <v>2.8833942774993768E-2</v>
      </c>
      <c r="AA447" s="114">
        <f t="shared" si="25"/>
        <v>2.8846396722942778E-2</v>
      </c>
      <c r="AB447" s="114">
        <f t="shared" si="26"/>
        <v>3.0295707147955531E-2</v>
      </c>
    </row>
    <row r="448" spans="10:28" x14ac:dyDescent="0.25">
      <c r="J448" s="1">
        <v>43719</v>
      </c>
      <c r="K448">
        <v>63.75</v>
      </c>
      <c r="L448" s="114">
        <v>-6.390274314214411E-3</v>
      </c>
      <c r="N448" s="221">
        <v>45341</v>
      </c>
      <c r="O448" s="222">
        <v>-9.4285164517991533E-3</v>
      </c>
      <c r="P448" s="114">
        <v>1.2980748167366482E-2</v>
      </c>
      <c r="Q448" s="114">
        <v>1.2435199328253722E-2</v>
      </c>
      <c r="R448" s="114">
        <v>1.2524149997692526E-2</v>
      </c>
      <c r="Y448" s="114">
        <f t="shared" si="27"/>
        <v>3.0193220237294437E-2</v>
      </c>
      <c r="Z448" s="114">
        <f t="shared" si="24"/>
        <v>2.8924273637518157E-2</v>
      </c>
      <c r="AA448" s="114">
        <f t="shared" si="25"/>
        <v>2.9131172894632816E-2</v>
      </c>
      <c r="AB448" s="114">
        <f t="shared" si="26"/>
        <v>3.0295707147955531E-2</v>
      </c>
    </row>
    <row r="449" spans="10:28" x14ac:dyDescent="0.25">
      <c r="J449" s="1">
        <v>43720</v>
      </c>
      <c r="K449">
        <v>64.58</v>
      </c>
      <c r="L449" s="114">
        <v>1.3019607843137227E-2</v>
      </c>
      <c r="N449" s="221">
        <v>45338</v>
      </c>
      <c r="O449" s="222">
        <v>9.1262135922329877E-3</v>
      </c>
      <c r="P449" s="114">
        <v>1.2967362988013422E-2</v>
      </c>
      <c r="Q449" s="114">
        <v>1.2488671986403193E-2</v>
      </c>
      <c r="R449" s="114">
        <v>1.2696142726561881E-2</v>
      </c>
      <c r="Y449" s="114">
        <f t="shared" si="27"/>
        <v>3.0162086310119223E-2</v>
      </c>
      <c r="Z449" s="114">
        <f t="shared" si="24"/>
        <v>2.9048651040373828E-2</v>
      </c>
      <c r="AA449" s="114">
        <f t="shared" si="25"/>
        <v>2.9531227981982936E-2</v>
      </c>
      <c r="AB449" s="114">
        <f t="shared" si="26"/>
        <v>3.0295707147955531E-2</v>
      </c>
    </row>
    <row r="450" spans="10:28" x14ac:dyDescent="0.25">
      <c r="J450" s="1">
        <v>43721</v>
      </c>
      <c r="K450">
        <v>65.3</v>
      </c>
      <c r="L450" s="114">
        <v>1.1148962527098155E-2</v>
      </c>
      <c r="N450" s="221">
        <v>45337</v>
      </c>
      <c r="O450" s="222">
        <v>1.6380501282810309E-2</v>
      </c>
      <c r="P450" s="114">
        <v>1.2960021446927558E-2</v>
      </c>
      <c r="Q450" s="114">
        <v>1.2547613992374043E-2</v>
      </c>
      <c r="R450" s="114">
        <v>1.2890486908833492E-2</v>
      </c>
      <c r="Y450" s="114">
        <f t="shared" si="27"/>
        <v>3.0145009885553499E-2</v>
      </c>
      <c r="Z450" s="114">
        <f t="shared" ref="Z450:Z513" si="28">Q450*2.326</f>
        <v>2.9185750146262027E-2</v>
      </c>
      <c r="AA450" s="114">
        <f t="shared" ref="AA450:AA513" si="29">R450*2.326</f>
        <v>2.9983272549946705E-2</v>
      </c>
      <c r="AB450" s="114">
        <f t="shared" ref="AB450:AB513" si="30">ABS(PERCENTILE(O450:O749,0.01))</f>
        <v>3.0295707147955531E-2</v>
      </c>
    </row>
    <row r="451" spans="10:28" x14ac:dyDescent="0.25">
      <c r="J451" s="1">
        <v>43724</v>
      </c>
      <c r="K451">
        <v>65.19</v>
      </c>
      <c r="L451" s="114">
        <v>-1.6845329249617065E-3</v>
      </c>
      <c r="N451" s="221">
        <v>45336</v>
      </c>
      <c r="O451" s="222">
        <v>1.0771992818671437E-2</v>
      </c>
      <c r="P451" s="114">
        <v>1.2940562121849214E-2</v>
      </c>
      <c r="Q451" s="114">
        <v>1.2456902368765661E-2</v>
      </c>
      <c r="R451" s="114">
        <v>1.2635032494133837E-2</v>
      </c>
      <c r="Y451" s="114">
        <f t="shared" ref="Y451:Y514" si="31">P451*2.326</f>
        <v>3.0099747495421273E-2</v>
      </c>
      <c r="Z451" s="114">
        <f t="shared" si="28"/>
        <v>2.8974754909748927E-2</v>
      </c>
      <c r="AA451" s="114">
        <f t="shared" si="29"/>
        <v>2.9389085581355306E-2</v>
      </c>
      <c r="AB451" s="114">
        <f t="shared" si="30"/>
        <v>3.0295707147955531E-2</v>
      </c>
    </row>
    <row r="452" spans="10:28" x14ac:dyDescent="0.25">
      <c r="J452" s="1">
        <v>43725</v>
      </c>
      <c r="K452">
        <v>64.62</v>
      </c>
      <c r="L452" s="114">
        <v>-8.743672342383697E-3</v>
      </c>
      <c r="N452" s="221">
        <v>45335</v>
      </c>
      <c r="O452" s="222">
        <v>-2.0132916340891205E-2</v>
      </c>
      <c r="P452" s="114">
        <v>1.2928426101759765E-2</v>
      </c>
      <c r="Q452" s="114">
        <v>1.2488596014506602E-2</v>
      </c>
      <c r="R452" s="114">
        <v>1.274470671462043E-2</v>
      </c>
      <c r="Y452" s="114">
        <f t="shared" si="31"/>
        <v>3.0071519112693214E-2</v>
      </c>
      <c r="Z452" s="114">
        <f t="shared" si="28"/>
        <v>2.9048474329742356E-2</v>
      </c>
      <c r="AA452" s="114">
        <f t="shared" si="29"/>
        <v>2.9644187818207123E-2</v>
      </c>
      <c r="AB452" s="114">
        <f t="shared" si="30"/>
        <v>3.0295707147955531E-2</v>
      </c>
    </row>
    <row r="453" spans="10:28" x14ac:dyDescent="0.25">
      <c r="J453" s="1">
        <v>43726</v>
      </c>
      <c r="K453">
        <v>64.66</v>
      </c>
      <c r="L453" s="114">
        <v>6.1900340451860169E-4</v>
      </c>
      <c r="N453" s="221">
        <v>45334</v>
      </c>
      <c r="O453" s="222">
        <v>-3.9077764751862301E-4</v>
      </c>
      <c r="P453" s="114">
        <v>1.2872068204141988E-2</v>
      </c>
      <c r="Q453" s="114">
        <v>1.2282692302013292E-2</v>
      </c>
      <c r="R453" s="114">
        <v>1.2121174102232849E-2</v>
      </c>
      <c r="Y453" s="114">
        <f t="shared" si="31"/>
        <v>2.9940430642834266E-2</v>
      </c>
      <c r="Z453" s="114">
        <f t="shared" si="28"/>
        <v>2.8569542294482921E-2</v>
      </c>
      <c r="AA453" s="114">
        <f t="shared" si="29"/>
        <v>2.8193850961793609E-2</v>
      </c>
      <c r="AB453" s="114">
        <f t="shared" si="30"/>
        <v>3.0295707147955531E-2</v>
      </c>
    </row>
    <row r="454" spans="10:28" x14ac:dyDescent="0.25">
      <c r="J454" s="1">
        <v>43727</v>
      </c>
      <c r="K454">
        <v>64.900000000000006</v>
      </c>
      <c r="L454" s="114">
        <v>3.7117228580267414E-3</v>
      </c>
      <c r="N454" s="221">
        <v>45331</v>
      </c>
      <c r="O454" s="222">
        <v>5.1060487038491363E-3</v>
      </c>
      <c r="P454" s="114">
        <v>1.2890366473467604E-2</v>
      </c>
      <c r="Q454" s="114">
        <v>1.2407303366547514E-2</v>
      </c>
      <c r="R454" s="114">
        <v>1.2501646665499785E-2</v>
      </c>
      <c r="Y454" s="114">
        <f t="shared" si="31"/>
        <v>2.9982992417285647E-2</v>
      </c>
      <c r="Z454" s="114">
        <f t="shared" si="28"/>
        <v>2.8859387630589518E-2</v>
      </c>
      <c r="AA454" s="114">
        <f t="shared" si="29"/>
        <v>2.9078830143952503E-2</v>
      </c>
      <c r="AB454" s="114">
        <f t="shared" si="30"/>
        <v>3.0295707147955531E-2</v>
      </c>
    </row>
    <row r="455" spans="10:28" x14ac:dyDescent="0.25">
      <c r="J455" s="1">
        <v>43728</v>
      </c>
      <c r="K455">
        <v>65.12</v>
      </c>
      <c r="L455" s="114">
        <v>3.3898305084745584E-3</v>
      </c>
      <c r="N455" s="221">
        <v>45330</v>
      </c>
      <c r="O455" s="222">
        <v>2.8063799717343036E-2</v>
      </c>
      <c r="P455" s="114">
        <v>1.2888819034992774E-2</v>
      </c>
      <c r="Q455" s="114">
        <v>1.2511710947629017E-2</v>
      </c>
      <c r="R455" s="114">
        <v>1.2829771944620622E-2</v>
      </c>
      <c r="Y455" s="114">
        <f t="shared" si="31"/>
        <v>2.9979393075393192E-2</v>
      </c>
      <c r="Z455" s="114">
        <f t="shared" si="28"/>
        <v>2.9102239664185094E-2</v>
      </c>
      <c r="AA455" s="114">
        <f t="shared" si="29"/>
        <v>2.9842049543187567E-2</v>
      </c>
      <c r="AB455" s="114">
        <f t="shared" si="30"/>
        <v>3.0295707147955531E-2</v>
      </c>
    </row>
    <row r="456" spans="10:28" x14ac:dyDescent="0.25">
      <c r="J456" s="1">
        <v>43731</v>
      </c>
      <c r="K456">
        <v>63.81</v>
      </c>
      <c r="L456" s="114">
        <v>-2.0116707616707651E-2</v>
      </c>
      <c r="N456" s="221">
        <v>45329</v>
      </c>
      <c r="O456" s="222">
        <v>1.8402385113601382E-2</v>
      </c>
      <c r="P456" s="114">
        <v>1.2804562314699477E-2</v>
      </c>
      <c r="Q456" s="114">
        <v>1.1985652074993166E-2</v>
      </c>
      <c r="R456" s="114">
        <v>1.1173126803719083E-2</v>
      </c>
      <c r="Y456" s="114">
        <f t="shared" si="31"/>
        <v>2.9783411943990985E-2</v>
      </c>
      <c r="Z456" s="114">
        <f t="shared" si="28"/>
        <v>2.7878626726434104E-2</v>
      </c>
      <c r="AA456" s="114">
        <f t="shared" si="29"/>
        <v>2.5988692945450587E-2</v>
      </c>
      <c r="AB456" s="114">
        <f t="shared" si="30"/>
        <v>3.0295707147955531E-2</v>
      </c>
    </row>
    <row r="457" spans="10:28" x14ac:dyDescent="0.25">
      <c r="J457" s="1">
        <v>43732</v>
      </c>
      <c r="K457">
        <v>63.36</v>
      </c>
      <c r="L457" s="114">
        <v>-7.0521861777151362E-3</v>
      </c>
      <c r="N457" s="221">
        <v>45328</v>
      </c>
      <c r="O457" s="222">
        <v>7.6660105666631609E-3</v>
      </c>
      <c r="P457" s="114">
        <v>1.2770969942228922E-2</v>
      </c>
      <c r="Q457" s="114">
        <v>1.1818165607727861E-2</v>
      </c>
      <c r="R457" s="114">
        <v>1.0544732265293172E-2</v>
      </c>
      <c r="Y457" s="114">
        <f t="shared" si="31"/>
        <v>2.9705276085624472E-2</v>
      </c>
      <c r="Z457" s="114">
        <f t="shared" si="28"/>
        <v>2.7489053203575007E-2</v>
      </c>
      <c r="AA457" s="114">
        <f t="shared" si="29"/>
        <v>2.4527047249071919E-2</v>
      </c>
      <c r="AB457" s="114">
        <f t="shared" si="30"/>
        <v>3.0295707147955531E-2</v>
      </c>
    </row>
    <row r="458" spans="10:28" x14ac:dyDescent="0.25">
      <c r="J458" s="1">
        <v>43733</v>
      </c>
      <c r="K458">
        <v>63.33</v>
      </c>
      <c r="L458" s="114">
        <v>-4.7348484848486644E-4</v>
      </c>
      <c r="N458" s="221">
        <v>45327</v>
      </c>
      <c r="O458" s="222">
        <v>-1.4295925661186619E-2</v>
      </c>
      <c r="P458" s="114">
        <v>1.2767347388602584E-2</v>
      </c>
      <c r="Q458" s="114">
        <v>1.1887513166616412E-2</v>
      </c>
      <c r="R458" s="114">
        <v>1.0702222645966103E-2</v>
      </c>
      <c r="Y458" s="114">
        <f t="shared" si="31"/>
        <v>2.969685002588961E-2</v>
      </c>
      <c r="Z458" s="114">
        <f t="shared" si="28"/>
        <v>2.7650355625549777E-2</v>
      </c>
      <c r="AA458" s="114">
        <f t="shared" si="29"/>
        <v>2.4893369874517155E-2</v>
      </c>
      <c r="AB458" s="114">
        <f t="shared" si="30"/>
        <v>3.0295707147955531E-2</v>
      </c>
    </row>
    <row r="459" spans="10:28" x14ac:dyDescent="0.25">
      <c r="J459" s="1">
        <v>43734</v>
      </c>
      <c r="K459">
        <v>63.18</v>
      </c>
      <c r="L459" s="114">
        <v>-2.3685457129322372E-3</v>
      </c>
      <c r="N459" s="221">
        <v>45324</v>
      </c>
      <c r="O459" s="222">
        <v>2.8673835125448141E-3</v>
      </c>
      <c r="P459" s="114">
        <v>1.2738457712115603E-2</v>
      </c>
      <c r="Q459" s="114">
        <v>1.1832858815945079E-2</v>
      </c>
      <c r="R459" s="114">
        <v>1.0430884993482041E-2</v>
      </c>
      <c r="Y459" s="114">
        <f t="shared" si="31"/>
        <v>2.9629652638380893E-2</v>
      </c>
      <c r="Z459" s="114">
        <f t="shared" si="28"/>
        <v>2.7523229605888253E-2</v>
      </c>
      <c r="AA459" s="114">
        <f t="shared" si="29"/>
        <v>2.4262238494839227E-2</v>
      </c>
      <c r="AB459" s="114">
        <f t="shared" si="30"/>
        <v>3.0295707147955531E-2</v>
      </c>
    </row>
    <row r="460" spans="10:28" x14ac:dyDescent="0.25">
      <c r="J460" s="1">
        <v>43735</v>
      </c>
      <c r="K460">
        <v>64</v>
      </c>
      <c r="L460" s="114">
        <v>1.2978790756568539E-2</v>
      </c>
      <c r="N460" s="221">
        <v>45323</v>
      </c>
      <c r="O460" s="222">
        <v>1.3387297633873042E-2</v>
      </c>
      <c r="P460" s="114">
        <v>1.2787900581434634E-2</v>
      </c>
      <c r="Q460" s="114">
        <v>1.1946581087829285E-2</v>
      </c>
      <c r="R460" s="114">
        <v>1.0734218925897846E-2</v>
      </c>
      <c r="Y460" s="114">
        <f t="shared" si="31"/>
        <v>2.974465675241696E-2</v>
      </c>
      <c r="Z460" s="114">
        <f t="shared" si="28"/>
        <v>2.7787747610290917E-2</v>
      </c>
      <c r="AA460" s="114">
        <f t="shared" si="29"/>
        <v>2.496779322163839E-2</v>
      </c>
      <c r="AB460" s="114">
        <f t="shared" si="30"/>
        <v>3.0295707147955531E-2</v>
      </c>
    </row>
    <row r="461" spans="10:28" x14ac:dyDescent="0.25">
      <c r="J461" s="1">
        <v>43738</v>
      </c>
      <c r="K461">
        <v>64.760000000000005</v>
      </c>
      <c r="L461" s="114">
        <v>1.187500000000008E-2</v>
      </c>
      <c r="N461" s="221">
        <v>45322</v>
      </c>
      <c r="O461" s="222">
        <v>1.3036164844407011E-2</v>
      </c>
      <c r="P461" s="114">
        <v>1.2843241596317004E-2</v>
      </c>
      <c r="Q461" s="114">
        <v>1.1916298086225382E-2</v>
      </c>
      <c r="R461" s="114">
        <v>1.0542228754799344E-2</v>
      </c>
      <c r="Y461" s="114">
        <f t="shared" si="31"/>
        <v>2.9873379953033352E-2</v>
      </c>
      <c r="Z461" s="114">
        <f t="shared" si="28"/>
        <v>2.7717309348560239E-2</v>
      </c>
      <c r="AA461" s="114">
        <f t="shared" si="29"/>
        <v>2.4521224083663275E-2</v>
      </c>
      <c r="AB461" s="114">
        <f t="shared" si="30"/>
        <v>3.0295707147955531E-2</v>
      </c>
    </row>
    <row r="462" spans="10:28" x14ac:dyDescent="0.25">
      <c r="J462" s="1">
        <v>43739</v>
      </c>
      <c r="K462">
        <v>64.290000000000006</v>
      </c>
      <c r="L462" s="114">
        <v>-7.2575663990117178E-3</v>
      </c>
      <c r="N462" s="221">
        <v>45321</v>
      </c>
      <c r="O462" s="222">
        <v>1.0514141520350243E-4</v>
      </c>
      <c r="P462" s="114">
        <v>1.2826019041058742E-2</v>
      </c>
      <c r="Q462" s="114">
        <v>1.1892014097822817E-2</v>
      </c>
      <c r="R462" s="114">
        <v>1.0362683225231477E-2</v>
      </c>
      <c r="Y462" s="114">
        <f t="shared" si="31"/>
        <v>2.9833320289502637E-2</v>
      </c>
      <c r="Z462" s="114">
        <f t="shared" si="28"/>
        <v>2.7660824791535872E-2</v>
      </c>
      <c r="AA462" s="114">
        <f t="shared" si="29"/>
        <v>2.4103601181888416E-2</v>
      </c>
      <c r="AB462" s="114">
        <f t="shared" si="30"/>
        <v>3.0295707147955531E-2</v>
      </c>
    </row>
    <row r="463" spans="10:28" x14ac:dyDescent="0.25">
      <c r="J463" s="1">
        <v>43740</v>
      </c>
      <c r="K463">
        <v>63.25</v>
      </c>
      <c r="L463" s="114">
        <v>-1.6176699331155796E-2</v>
      </c>
      <c r="N463" s="221">
        <v>45320</v>
      </c>
      <c r="O463" s="222">
        <v>2.9526521143098295E-3</v>
      </c>
      <c r="P463" s="114">
        <v>1.2837205322239397E-2</v>
      </c>
      <c r="Q463" s="114">
        <v>1.2012595573465049E-2</v>
      </c>
      <c r="R463" s="114">
        <v>1.0688258635551675E-2</v>
      </c>
      <c r="Y463" s="114">
        <f t="shared" si="31"/>
        <v>2.985933957952884E-2</v>
      </c>
      <c r="Z463" s="114">
        <f t="shared" si="28"/>
        <v>2.7941297303879703E-2</v>
      </c>
      <c r="AA463" s="114">
        <f t="shared" si="29"/>
        <v>2.4860889586293195E-2</v>
      </c>
      <c r="AB463" s="114">
        <f t="shared" si="30"/>
        <v>3.0295707147955531E-2</v>
      </c>
    </row>
    <row r="464" spans="10:28" x14ac:dyDescent="0.25">
      <c r="J464" s="1">
        <v>43741</v>
      </c>
      <c r="K464">
        <v>63.25</v>
      </c>
      <c r="L464" s="114">
        <v>0</v>
      </c>
      <c r="N464" s="221">
        <v>45317</v>
      </c>
      <c r="O464" s="222">
        <v>1.1304255092247011E-2</v>
      </c>
      <c r="P464" s="114">
        <v>1.2841266774528796E-2</v>
      </c>
      <c r="Q464" s="114">
        <v>1.2126991488286255E-2</v>
      </c>
      <c r="R464" s="114">
        <v>1.0998828918676687E-2</v>
      </c>
      <c r="Y464" s="114">
        <f t="shared" si="31"/>
        <v>2.986878651755398E-2</v>
      </c>
      <c r="Z464" s="114">
        <f t="shared" si="28"/>
        <v>2.8207382201753832E-2</v>
      </c>
      <c r="AA464" s="114">
        <f t="shared" si="29"/>
        <v>2.5583276064841974E-2</v>
      </c>
      <c r="AB464" s="114">
        <f t="shared" si="30"/>
        <v>3.0295707147955531E-2</v>
      </c>
    </row>
    <row r="465" spans="10:28" x14ac:dyDescent="0.25">
      <c r="J465" s="1">
        <v>43742</v>
      </c>
      <c r="K465">
        <v>62.48</v>
      </c>
      <c r="L465" s="114">
        <v>-1.2173913043478311E-2</v>
      </c>
      <c r="N465" s="221">
        <v>45316</v>
      </c>
      <c r="O465" s="222">
        <v>1.174460815716415E-3</v>
      </c>
      <c r="P465" s="114">
        <v>1.2825809089003857E-2</v>
      </c>
      <c r="Q465" s="114">
        <v>1.2142840743243899E-2</v>
      </c>
      <c r="R465" s="114">
        <v>1.0979045151963143E-2</v>
      </c>
      <c r="Y465" s="114">
        <f t="shared" si="31"/>
        <v>2.9832831941022972E-2</v>
      </c>
      <c r="Z465" s="114">
        <f t="shared" si="28"/>
        <v>2.8244247568785311E-2</v>
      </c>
      <c r="AA465" s="114">
        <f t="shared" si="29"/>
        <v>2.553725902346627E-2</v>
      </c>
      <c r="AB465" s="114">
        <f t="shared" si="30"/>
        <v>3.0295707147955531E-2</v>
      </c>
    </row>
    <row r="466" spans="10:28" x14ac:dyDescent="0.25">
      <c r="J466" s="1">
        <v>43745</v>
      </c>
      <c r="K466">
        <v>62.87</v>
      </c>
      <c r="L466" s="114">
        <v>6.241997439180547E-3</v>
      </c>
      <c r="N466" s="221">
        <v>45315</v>
      </c>
      <c r="O466" s="222">
        <v>-1.2795905310301189E-3</v>
      </c>
      <c r="P466" s="114">
        <v>1.2832782945378936E-2</v>
      </c>
      <c r="Q466" s="114">
        <v>1.2264766188504621E-2</v>
      </c>
      <c r="R466" s="114">
        <v>1.1320132268302236E-2</v>
      </c>
      <c r="Y466" s="114">
        <f t="shared" si="31"/>
        <v>2.9849053130951406E-2</v>
      </c>
      <c r="Z466" s="114">
        <f t="shared" si="28"/>
        <v>2.8527846154461751E-2</v>
      </c>
      <c r="AA466" s="114">
        <f t="shared" si="29"/>
        <v>2.6330627656071002E-2</v>
      </c>
      <c r="AB466" s="114">
        <f t="shared" si="30"/>
        <v>3.0295707147955531E-2</v>
      </c>
    </row>
    <row r="467" spans="10:28" x14ac:dyDescent="0.25">
      <c r="J467" s="1">
        <v>43746</v>
      </c>
      <c r="K467">
        <v>61.95</v>
      </c>
      <c r="L467" s="114">
        <v>-1.4633370446953948E-2</v>
      </c>
      <c r="N467" s="221">
        <v>45314</v>
      </c>
      <c r="O467" s="222">
        <v>2.0301314242974432E-3</v>
      </c>
      <c r="P467" s="114">
        <v>1.2864873801510199E-2</v>
      </c>
      <c r="Q467" s="114">
        <v>1.2388200863154685E-2</v>
      </c>
      <c r="R467" s="114">
        <v>1.1671348511562497E-2</v>
      </c>
      <c r="Y467" s="114">
        <f t="shared" si="31"/>
        <v>2.9923696462312722E-2</v>
      </c>
      <c r="Z467" s="114">
        <f t="shared" si="28"/>
        <v>2.88149552076978E-2</v>
      </c>
      <c r="AA467" s="114">
        <f t="shared" si="29"/>
        <v>2.7147556637894369E-2</v>
      </c>
      <c r="AB467" s="114">
        <f t="shared" si="30"/>
        <v>3.0295707147955531E-2</v>
      </c>
    </row>
    <row r="468" spans="10:28" x14ac:dyDescent="0.25">
      <c r="J468" s="1">
        <v>43747</v>
      </c>
      <c r="K468">
        <v>62.41</v>
      </c>
      <c r="L468" s="114">
        <v>7.425343018563256E-3</v>
      </c>
      <c r="N468" s="221">
        <v>45313</v>
      </c>
      <c r="O468" s="222">
        <v>7.2105036590615762E-3</v>
      </c>
      <c r="P468" s="114">
        <v>1.2878352012392106E-2</v>
      </c>
      <c r="Q468" s="114">
        <v>1.2510548777219943E-2</v>
      </c>
      <c r="R468" s="114">
        <v>1.2027145274167492E-2</v>
      </c>
      <c r="Y468" s="114">
        <f t="shared" si="31"/>
        <v>2.995504678082404E-2</v>
      </c>
      <c r="Z468" s="114">
        <f t="shared" si="28"/>
        <v>2.9099536455813587E-2</v>
      </c>
      <c r="AA468" s="114">
        <f t="shared" si="29"/>
        <v>2.7975139907713588E-2</v>
      </c>
      <c r="AB468" s="114">
        <f t="shared" si="30"/>
        <v>3.0295707147955531E-2</v>
      </c>
    </row>
    <row r="469" spans="10:28" x14ac:dyDescent="0.25">
      <c r="J469" s="1">
        <v>43748</v>
      </c>
      <c r="K469">
        <v>63.18</v>
      </c>
      <c r="L469" s="114">
        <v>1.2337766383592423E-2</v>
      </c>
      <c r="N469" s="221">
        <v>45310</v>
      </c>
      <c r="O469" s="222">
        <v>-5.2456910395032108E-3</v>
      </c>
      <c r="P469" s="114">
        <v>1.2873263798603944E-2</v>
      </c>
      <c r="Q469" s="114">
        <v>1.2595195941512601E-2</v>
      </c>
      <c r="R469" s="114">
        <v>1.2270564223440045E-2</v>
      </c>
      <c r="Y469" s="114">
        <f t="shared" si="31"/>
        <v>2.9943211595552775E-2</v>
      </c>
      <c r="Z469" s="114">
        <f t="shared" si="28"/>
        <v>2.9296425759958309E-2</v>
      </c>
      <c r="AA469" s="114">
        <f t="shared" si="29"/>
        <v>2.8541332383721547E-2</v>
      </c>
      <c r="AB469" s="114">
        <f t="shared" si="30"/>
        <v>3.0295707147955531E-2</v>
      </c>
    </row>
    <row r="470" spans="10:28" x14ac:dyDescent="0.25">
      <c r="J470" s="1">
        <v>43749</v>
      </c>
      <c r="K470">
        <v>64.87</v>
      </c>
      <c r="L470" s="114">
        <v>2.6748971193415714E-2</v>
      </c>
      <c r="N470" s="221">
        <v>45309</v>
      </c>
      <c r="O470" s="222">
        <v>5.9228946801636569E-3</v>
      </c>
      <c r="P470" s="114">
        <v>1.2870582832013956E-2</v>
      </c>
      <c r="Q470" s="114">
        <v>1.2700680453133004E-2</v>
      </c>
      <c r="R470" s="114">
        <v>1.2586539154327218E-2</v>
      </c>
      <c r="Y470" s="114">
        <f t="shared" si="31"/>
        <v>2.9936975667264464E-2</v>
      </c>
      <c r="Z470" s="114">
        <f t="shared" si="28"/>
        <v>2.9541782733987366E-2</v>
      </c>
      <c r="AA470" s="114">
        <f t="shared" si="29"/>
        <v>2.927629007296511E-2</v>
      </c>
      <c r="AB470" s="114">
        <f t="shared" si="30"/>
        <v>3.0295707147955531E-2</v>
      </c>
    </row>
    <row r="471" spans="10:28" x14ac:dyDescent="0.25">
      <c r="J471" s="1">
        <v>43752</v>
      </c>
      <c r="K471">
        <v>64.099999999999994</v>
      </c>
      <c r="L471" s="114">
        <v>-1.1869893633420845E-2</v>
      </c>
      <c r="N471" s="221">
        <v>45308</v>
      </c>
      <c r="O471" s="222">
        <v>-2.6420633256447851E-2</v>
      </c>
      <c r="P471" s="114">
        <v>1.2867851371032661E-2</v>
      </c>
      <c r="Q471" s="114">
        <v>1.2801400581284466E-2</v>
      </c>
      <c r="R471" s="114">
        <v>1.2895493478025294E-2</v>
      </c>
      <c r="Y471" s="114">
        <f t="shared" si="31"/>
        <v>2.993062228902197E-2</v>
      </c>
      <c r="Z471" s="114">
        <f t="shared" si="28"/>
        <v>2.977605775206767E-2</v>
      </c>
      <c r="AA471" s="114">
        <f t="shared" si="29"/>
        <v>2.9994917829886836E-2</v>
      </c>
      <c r="AB471" s="114">
        <f t="shared" si="30"/>
        <v>3.0295707147955531E-2</v>
      </c>
    </row>
    <row r="472" spans="10:28" x14ac:dyDescent="0.25">
      <c r="J472" s="1">
        <v>43753</v>
      </c>
      <c r="K472">
        <v>66.400000000000006</v>
      </c>
      <c r="L472" s="114">
        <v>3.5881435257410478E-2</v>
      </c>
      <c r="N472" s="221">
        <v>45307</v>
      </c>
      <c r="O472" s="222">
        <v>9.4448525553561958E-4</v>
      </c>
      <c r="P472" s="114">
        <v>1.2774390787063546E-2</v>
      </c>
      <c r="Q472" s="114">
        <v>1.2367743098142809E-2</v>
      </c>
      <c r="R472" s="114">
        <v>1.1504428390558133E-2</v>
      </c>
      <c r="Y472" s="114">
        <f t="shared" si="31"/>
        <v>2.971323297070981E-2</v>
      </c>
      <c r="Z472" s="114">
        <f t="shared" si="28"/>
        <v>2.8767370446280173E-2</v>
      </c>
      <c r="AA472" s="114">
        <f t="shared" si="29"/>
        <v>2.6759300436438219E-2</v>
      </c>
      <c r="AB472" s="114">
        <f t="shared" si="30"/>
        <v>3.0295707147955531E-2</v>
      </c>
    </row>
    <row r="473" spans="10:28" x14ac:dyDescent="0.25">
      <c r="J473" s="1">
        <v>43754</v>
      </c>
      <c r="K473">
        <v>67.23</v>
      </c>
      <c r="L473" s="114">
        <v>1.2499999999999973E-2</v>
      </c>
      <c r="N473" s="221">
        <v>45306</v>
      </c>
      <c r="O473" s="222">
        <v>-1.8438401318500126E-2</v>
      </c>
      <c r="P473" s="114">
        <v>1.277900605930979E-2</v>
      </c>
      <c r="Q473" s="114">
        <v>1.249235833037843E-2</v>
      </c>
      <c r="R473" s="114">
        <v>1.1863512333208771E-2</v>
      </c>
      <c r="Y473" s="114">
        <f t="shared" si="31"/>
        <v>2.9723968093954573E-2</v>
      </c>
      <c r="Z473" s="114">
        <f t="shared" si="28"/>
        <v>2.9057225476460228E-2</v>
      </c>
      <c r="AA473" s="114">
        <f t="shared" si="29"/>
        <v>2.7594529687043602E-2</v>
      </c>
      <c r="AB473" s="114">
        <f t="shared" si="30"/>
        <v>3.0295707147955531E-2</v>
      </c>
    </row>
    <row r="474" spans="10:28" x14ac:dyDescent="0.25">
      <c r="J474" s="1">
        <v>43755</v>
      </c>
      <c r="K474">
        <v>67.510000000000005</v>
      </c>
      <c r="L474" s="114">
        <v>4.1648073776587996E-3</v>
      </c>
      <c r="N474" s="221">
        <v>45303</v>
      </c>
      <c r="O474" s="222">
        <v>-2.0679915262786213E-2</v>
      </c>
      <c r="P474" s="114">
        <v>1.2737934579800832E-2</v>
      </c>
      <c r="Q474" s="114">
        <v>1.2340879714622568E-2</v>
      </c>
      <c r="R474" s="114">
        <v>1.1314857781395746E-2</v>
      </c>
      <c r="Y474" s="114">
        <f t="shared" si="31"/>
        <v>2.9628435832616734E-2</v>
      </c>
      <c r="Z474" s="114">
        <f t="shared" si="28"/>
        <v>2.8704886216212096E-2</v>
      </c>
      <c r="AA474" s="114">
        <f t="shared" si="29"/>
        <v>2.6318359199526506E-2</v>
      </c>
      <c r="AB474" s="114">
        <f t="shared" si="30"/>
        <v>3.0295707147955531E-2</v>
      </c>
    </row>
    <row r="475" spans="10:28" x14ac:dyDescent="0.25">
      <c r="J475" s="1">
        <v>43756</v>
      </c>
      <c r="K475">
        <v>67.3</v>
      </c>
      <c r="L475" s="114">
        <v>-3.110650274033594E-3</v>
      </c>
      <c r="N475" s="221">
        <v>45302</v>
      </c>
      <c r="O475" s="222">
        <v>-9.492406075139917E-3</v>
      </c>
      <c r="P475" s="114">
        <v>1.2734880857889118E-2</v>
      </c>
      <c r="Q475" s="114">
        <v>1.2111629470547789E-2</v>
      </c>
      <c r="R475" s="114">
        <v>1.0435540390630153E-2</v>
      </c>
      <c r="Y475" s="114">
        <f t="shared" si="31"/>
        <v>2.9621332875450088E-2</v>
      </c>
      <c r="Z475" s="114">
        <f t="shared" si="28"/>
        <v>2.8171650148494157E-2</v>
      </c>
      <c r="AA475" s="114">
        <f t="shared" si="29"/>
        <v>2.4273066948605738E-2</v>
      </c>
      <c r="AB475" s="114">
        <f t="shared" si="30"/>
        <v>3.0295707147955531E-2</v>
      </c>
    </row>
    <row r="476" spans="10:28" x14ac:dyDescent="0.25">
      <c r="J476" s="1">
        <v>43759</v>
      </c>
      <c r="K476">
        <v>67.8</v>
      </c>
      <c r="L476" s="114">
        <v>7.4294205052005948E-3</v>
      </c>
      <c r="N476" s="221">
        <v>45301</v>
      </c>
      <c r="O476" s="222">
        <v>-9.1089108910891257E-3</v>
      </c>
      <c r="P476" s="114">
        <v>1.2725794970989451E-2</v>
      </c>
      <c r="Q476" s="114">
        <v>1.2158922975959809E-2</v>
      </c>
      <c r="R476" s="114">
        <v>1.0492862659644383E-2</v>
      </c>
      <c r="Y476" s="114">
        <f t="shared" si="31"/>
        <v>2.9600199102521464E-2</v>
      </c>
      <c r="Z476" s="114">
        <f t="shared" si="28"/>
        <v>2.8281654842082515E-2</v>
      </c>
      <c r="AA476" s="114">
        <f t="shared" si="29"/>
        <v>2.4406398546332836E-2</v>
      </c>
      <c r="AB476" s="114">
        <f t="shared" si="30"/>
        <v>3.0295707147955531E-2</v>
      </c>
    </row>
    <row r="477" spans="10:28" x14ac:dyDescent="0.25">
      <c r="J477" s="1">
        <v>43760</v>
      </c>
      <c r="K477">
        <v>68.319999999999993</v>
      </c>
      <c r="L477" s="114">
        <v>7.6696165191739831E-3</v>
      </c>
      <c r="N477" s="221">
        <v>45300</v>
      </c>
      <c r="O477" s="222">
        <v>9.1926458832933822E-3</v>
      </c>
      <c r="P477" s="114">
        <v>1.2774667150123936E-2</v>
      </c>
      <c r="Q477" s="114">
        <v>1.2213898899473238E-2</v>
      </c>
      <c r="R477" s="114">
        <v>1.0575052511880687E-2</v>
      </c>
      <c r="Y477" s="114">
        <f t="shared" si="31"/>
        <v>2.9713875791188275E-2</v>
      </c>
      <c r="Z477" s="114">
        <f t="shared" si="28"/>
        <v>2.8409528840174753E-2</v>
      </c>
      <c r="AA477" s="114">
        <f t="shared" si="29"/>
        <v>2.4597572142634479E-2</v>
      </c>
      <c r="AB477" s="114">
        <f t="shared" si="30"/>
        <v>3.0295707147955531E-2</v>
      </c>
    </row>
    <row r="478" spans="10:28" x14ac:dyDescent="0.25">
      <c r="J478" s="1">
        <v>43761</v>
      </c>
      <c r="K478">
        <v>68.86</v>
      </c>
      <c r="L478" s="114">
        <v>7.9039812646370944E-3</v>
      </c>
      <c r="N478" s="221">
        <v>45299</v>
      </c>
      <c r="O478" s="222">
        <v>-6.7487098054784317E-3</v>
      </c>
      <c r="P478" s="114">
        <v>1.2766619442758103E-2</v>
      </c>
      <c r="Q478" s="114">
        <v>1.2267490335986984E-2</v>
      </c>
      <c r="R478" s="114">
        <v>1.0657204697477487E-2</v>
      </c>
      <c r="Y478" s="114">
        <f t="shared" si="31"/>
        <v>2.9695156823855349E-2</v>
      </c>
      <c r="Z478" s="114">
        <f t="shared" si="28"/>
        <v>2.8534182521505726E-2</v>
      </c>
      <c r="AA478" s="114">
        <f t="shared" si="29"/>
        <v>2.4788658126332637E-2</v>
      </c>
      <c r="AB478" s="114">
        <f t="shared" si="30"/>
        <v>3.0295707147955531E-2</v>
      </c>
    </row>
    <row r="479" spans="10:28" x14ac:dyDescent="0.25">
      <c r="J479" s="1">
        <v>43762</v>
      </c>
      <c r="K479">
        <v>69.03</v>
      </c>
      <c r="L479" s="114">
        <v>2.4687772291606407E-3</v>
      </c>
      <c r="N479" s="221">
        <v>45296</v>
      </c>
      <c r="O479" s="222">
        <v>-2.1786492374727554E-3</v>
      </c>
      <c r="P479" s="114">
        <v>1.2759825399244433E-2</v>
      </c>
      <c r="Q479" s="114">
        <v>1.2354156494049584E-2</v>
      </c>
      <c r="R479" s="114">
        <v>1.0859024428100238E-2</v>
      </c>
      <c r="Y479" s="114">
        <f t="shared" si="31"/>
        <v>2.9679353878642553E-2</v>
      </c>
      <c r="Z479" s="114">
        <f t="shared" si="28"/>
        <v>2.8735768005159333E-2</v>
      </c>
      <c r="AA479" s="114">
        <f t="shared" si="29"/>
        <v>2.5258090819761155E-2</v>
      </c>
      <c r="AB479" s="114">
        <f t="shared" si="30"/>
        <v>3.0295707147955531E-2</v>
      </c>
    </row>
    <row r="480" spans="10:28" x14ac:dyDescent="0.25">
      <c r="J480" s="1">
        <v>43763</v>
      </c>
      <c r="K480">
        <v>69.53</v>
      </c>
      <c r="L480" s="114">
        <v>7.2432275822106327E-3</v>
      </c>
      <c r="N480" s="221">
        <v>45295</v>
      </c>
      <c r="O480" s="222">
        <v>1.3448414291449251E-2</v>
      </c>
      <c r="P480" s="114">
        <v>1.2819458496366728E-2</v>
      </c>
      <c r="Q480" s="114">
        <v>1.2476478242626994E-2</v>
      </c>
      <c r="R480" s="114">
        <v>1.1186695220820721E-2</v>
      </c>
      <c r="Y480" s="114">
        <f t="shared" si="31"/>
        <v>2.981806046254901E-2</v>
      </c>
      <c r="Z480" s="114">
        <f t="shared" si="28"/>
        <v>2.902028839235039E-2</v>
      </c>
      <c r="AA480" s="114">
        <f t="shared" si="29"/>
        <v>2.6020253083628996E-2</v>
      </c>
      <c r="AB480" s="114">
        <f t="shared" si="30"/>
        <v>3.0295707147955531E-2</v>
      </c>
    </row>
    <row r="481" spans="10:28" x14ac:dyDescent="0.25">
      <c r="J481" s="1">
        <v>43766</v>
      </c>
      <c r="K481">
        <v>69.989999999999995</v>
      </c>
      <c r="L481" s="114">
        <v>6.615849273694718E-3</v>
      </c>
      <c r="N481" s="221">
        <v>45294</v>
      </c>
      <c r="O481" s="222">
        <v>-1.8905080740449012E-2</v>
      </c>
      <c r="P481" s="114">
        <v>1.2946566389635162E-2</v>
      </c>
      <c r="Q481" s="114">
        <v>1.2458125644655857E-2</v>
      </c>
      <c r="R481" s="114">
        <v>1.1026590670632705E-2</v>
      </c>
      <c r="Y481" s="114">
        <f t="shared" si="31"/>
        <v>3.011371342229139E-2</v>
      </c>
      <c r="Z481" s="114">
        <f t="shared" si="28"/>
        <v>2.8977600249469524E-2</v>
      </c>
      <c r="AA481" s="114">
        <f t="shared" si="29"/>
        <v>2.5647849899891672E-2</v>
      </c>
      <c r="AB481" s="114">
        <f t="shared" si="30"/>
        <v>3.0295707147955531E-2</v>
      </c>
    </row>
    <row r="482" spans="10:28" x14ac:dyDescent="0.25">
      <c r="J482" s="1">
        <v>43767</v>
      </c>
      <c r="K482">
        <v>69.930000000000007</v>
      </c>
      <c r="L482" s="114">
        <v>-8.5726532361748921E-4</v>
      </c>
      <c r="N482" s="221">
        <v>45293</v>
      </c>
      <c r="O482" s="222">
        <v>7.539682539682591E-3</v>
      </c>
      <c r="P482" s="114">
        <v>1.291433894994465E-2</v>
      </c>
      <c r="Q482" s="114">
        <v>1.2291227585376499E-2</v>
      </c>
      <c r="R482" s="114">
        <v>1.032151116258637E-2</v>
      </c>
      <c r="Y482" s="114">
        <f t="shared" si="31"/>
        <v>3.0038752397571256E-2</v>
      </c>
      <c r="Z482" s="114">
        <f t="shared" si="28"/>
        <v>2.8589395363585738E-2</v>
      </c>
      <c r="AA482" s="114">
        <f t="shared" si="29"/>
        <v>2.4007834964175898E-2</v>
      </c>
      <c r="AB482" s="114">
        <f t="shared" si="30"/>
        <v>3.0295707147955531E-2</v>
      </c>
    </row>
    <row r="483" spans="10:28" x14ac:dyDescent="0.25">
      <c r="J483" s="1">
        <v>43768</v>
      </c>
      <c r="K483">
        <v>69.14</v>
      </c>
      <c r="L483" s="114">
        <v>-1.1297011297011385E-2</v>
      </c>
      <c r="N483" s="221">
        <v>45292</v>
      </c>
      <c r="O483" s="222">
        <v>0</v>
      </c>
      <c r="P483" s="114">
        <v>1.2908555168081769E-2</v>
      </c>
      <c r="Q483" s="114">
        <v>1.2368875697606266E-2</v>
      </c>
      <c r="R483" s="114">
        <v>1.047401972381464E-2</v>
      </c>
      <c r="Y483" s="114">
        <f t="shared" si="31"/>
        <v>3.0025299320958196E-2</v>
      </c>
      <c r="Z483" s="114">
        <f t="shared" si="28"/>
        <v>2.8770004872632177E-2</v>
      </c>
      <c r="AA483" s="114">
        <f t="shared" si="29"/>
        <v>2.4362569877592853E-2</v>
      </c>
      <c r="AB483" s="114">
        <f t="shared" si="30"/>
        <v>3.0295707147955531E-2</v>
      </c>
    </row>
    <row r="484" spans="10:28" x14ac:dyDescent="0.25">
      <c r="J484" s="1">
        <v>43769</v>
      </c>
      <c r="K484">
        <v>68.73</v>
      </c>
      <c r="L484" s="114">
        <v>-5.9299971073184347E-3</v>
      </c>
      <c r="N484" s="221">
        <v>45289</v>
      </c>
      <c r="O484" s="222">
        <v>1.3908205841446511E-3</v>
      </c>
      <c r="P484" s="114">
        <v>1.2933798448128822E-2</v>
      </c>
      <c r="Q484" s="114">
        <v>1.2494614400081087E-2</v>
      </c>
      <c r="R484" s="114">
        <v>1.0803126478513952E-2</v>
      </c>
      <c r="Y484" s="114">
        <f t="shared" si="31"/>
        <v>3.0084015190347643E-2</v>
      </c>
      <c r="Z484" s="114">
        <f t="shared" si="28"/>
        <v>2.906247309458861E-2</v>
      </c>
      <c r="AA484" s="114">
        <f t="shared" si="29"/>
        <v>2.5128072189023454E-2</v>
      </c>
      <c r="AB484" s="114">
        <f t="shared" si="30"/>
        <v>3.0295707147955531E-2</v>
      </c>
    </row>
    <row r="485" spans="10:28" x14ac:dyDescent="0.25">
      <c r="J485" s="1">
        <v>43770</v>
      </c>
      <c r="K485">
        <v>69.45</v>
      </c>
      <c r="L485" s="114">
        <v>1.0475774770842409E-2</v>
      </c>
      <c r="N485" s="221">
        <v>45288</v>
      </c>
      <c r="O485" s="222">
        <v>3.7893897088152719E-3</v>
      </c>
      <c r="P485" s="114">
        <v>1.3108849447575491E-2</v>
      </c>
      <c r="Q485" s="114">
        <v>1.262271123510628E-2</v>
      </c>
      <c r="R485" s="114">
        <v>1.1137032316670539E-2</v>
      </c>
      <c r="Y485" s="114">
        <f t="shared" si="31"/>
        <v>3.0491183815060593E-2</v>
      </c>
      <c r="Z485" s="114">
        <f t="shared" si="28"/>
        <v>2.9360426332857209E-2</v>
      </c>
      <c r="AA485" s="114">
        <f t="shared" si="29"/>
        <v>2.5904737168575675E-2</v>
      </c>
      <c r="AB485" s="114">
        <f t="shared" si="30"/>
        <v>3.0295707147955531E-2</v>
      </c>
    </row>
    <row r="486" spans="10:28" x14ac:dyDescent="0.25">
      <c r="J486" s="1">
        <v>43773</v>
      </c>
      <c r="K486">
        <v>71.400000000000006</v>
      </c>
      <c r="L486" s="114">
        <v>2.8077753779697665E-2</v>
      </c>
      <c r="N486" s="221">
        <v>45287</v>
      </c>
      <c r="O486" s="222">
        <v>-7.971303308090703E-4</v>
      </c>
      <c r="P486" s="114">
        <v>1.3317084276989251E-2</v>
      </c>
      <c r="Q486" s="114">
        <v>1.2742500068284505E-2</v>
      </c>
      <c r="R486" s="114">
        <v>1.1447006536980277E-2</v>
      </c>
      <c r="Y486" s="114">
        <f t="shared" si="31"/>
        <v>3.0975538028276999E-2</v>
      </c>
      <c r="Z486" s="114">
        <f t="shared" si="28"/>
        <v>2.9639055158829759E-2</v>
      </c>
      <c r="AA486" s="114">
        <f t="shared" si="29"/>
        <v>2.6625737205016126E-2</v>
      </c>
      <c r="AB486" s="114">
        <f t="shared" si="30"/>
        <v>3.1489469591241805E-2</v>
      </c>
    </row>
    <row r="487" spans="10:28" x14ac:dyDescent="0.25">
      <c r="J487" s="1">
        <v>43774</v>
      </c>
      <c r="K487">
        <v>72.7</v>
      </c>
      <c r="L487" s="114">
        <v>1.8207282913165226E-2</v>
      </c>
      <c r="N487" s="221">
        <v>45286</v>
      </c>
      <c r="O487" s="222">
        <v>0</v>
      </c>
      <c r="P487" s="114">
        <v>1.3331296090245821E-2</v>
      </c>
      <c r="Q487" s="114">
        <v>1.2871253821750982E-2</v>
      </c>
      <c r="R487" s="114">
        <v>1.1804968013595872E-2</v>
      </c>
      <c r="Y487" s="114">
        <f t="shared" si="31"/>
        <v>3.1008594705911781E-2</v>
      </c>
      <c r="Z487" s="114">
        <f t="shared" si="28"/>
        <v>2.9938536389392787E-2</v>
      </c>
      <c r="AA487" s="114">
        <f t="shared" si="29"/>
        <v>2.7458355599624E-2</v>
      </c>
      <c r="AB487" s="114">
        <f t="shared" si="30"/>
        <v>3.1489469591241805E-2</v>
      </c>
    </row>
    <row r="488" spans="10:28" x14ac:dyDescent="0.25">
      <c r="J488" s="1">
        <v>43775</v>
      </c>
      <c r="K488">
        <v>73.31</v>
      </c>
      <c r="L488" s="114">
        <v>8.3906464924346554E-3</v>
      </c>
      <c r="N488" s="221">
        <v>45285</v>
      </c>
      <c r="O488" s="222">
        <v>0</v>
      </c>
      <c r="P488" s="114">
        <v>1.3349966464277063E-2</v>
      </c>
      <c r="Q488" s="114">
        <v>1.3001962181156262E-2</v>
      </c>
      <c r="R488" s="114">
        <v>1.2175894820652913E-2</v>
      </c>
      <c r="Y488" s="114">
        <f t="shared" si="31"/>
        <v>3.1052021995908449E-2</v>
      </c>
      <c r="Z488" s="114">
        <f t="shared" si="28"/>
        <v>3.0242564033369466E-2</v>
      </c>
      <c r="AA488" s="114">
        <f t="shared" si="29"/>
        <v>2.8321131352838678E-2</v>
      </c>
      <c r="AB488" s="114">
        <f t="shared" si="30"/>
        <v>3.1489469591241805E-2</v>
      </c>
    </row>
    <row r="489" spans="10:28" x14ac:dyDescent="0.25">
      <c r="J489" s="1">
        <v>43776</v>
      </c>
      <c r="K489">
        <v>74.489999999999995</v>
      </c>
      <c r="L489" s="114">
        <v>1.6096030555176544E-2</v>
      </c>
      <c r="N489" s="221">
        <v>45282</v>
      </c>
      <c r="O489" s="222">
        <v>1.0369475485754566E-2</v>
      </c>
      <c r="P489" s="114">
        <v>1.3355340489986463E-2</v>
      </c>
      <c r="Q489" s="114">
        <v>1.3133714883636896E-2</v>
      </c>
      <c r="R489" s="114">
        <v>1.2558476607082782E-2</v>
      </c>
      <c r="Y489" s="114">
        <f t="shared" si="31"/>
        <v>3.1064521979708513E-2</v>
      </c>
      <c r="Z489" s="114">
        <f t="shared" si="28"/>
        <v>3.0549020819339419E-2</v>
      </c>
      <c r="AA489" s="114">
        <f t="shared" si="29"/>
        <v>2.9211016588074554E-2</v>
      </c>
      <c r="AB489" s="114">
        <f t="shared" si="30"/>
        <v>3.1489469591241805E-2</v>
      </c>
    </row>
    <row r="490" spans="10:28" x14ac:dyDescent="0.25">
      <c r="J490" s="1">
        <v>43777</v>
      </c>
      <c r="K490">
        <v>75.099999999999994</v>
      </c>
      <c r="L490" s="114">
        <v>8.189018660222841E-3</v>
      </c>
      <c r="N490" s="221">
        <v>45281</v>
      </c>
      <c r="O490" s="222">
        <v>-5.407029137879305E-3</v>
      </c>
      <c r="P490" s="114">
        <v>1.334424796983729E-2</v>
      </c>
      <c r="Q490" s="114">
        <v>1.3183756739035596E-2</v>
      </c>
      <c r="R490" s="114">
        <v>1.2685381655767918E-2</v>
      </c>
      <c r="Y490" s="114">
        <f t="shared" si="31"/>
        <v>3.103872077784154E-2</v>
      </c>
      <c r="Z490" s="114">
        <f t="shared" si="28"/>
        <v>3.0665418174996798E-2</v>
      </c>
      <c r="AA490" s="114">
        <f t="shared" si="29"/>
        <v>2.9506197731316179E-2</v>
      </c>
      <c r="AB490" s="114">
        <f t="shared" si="30"/>
        <v>3.1489469591241805E-2</v>
      </c>
    </row>
    <row r="491" spans="10:28" x14ac:dyDescent="0.25">
      <c r="J491" s="1">
        <v>43780</v>
      </c>
      <c r="K491">
        <v>74.959999999999994</v>
      </c>
      <c r="L491" s="114">
        <v>-1.8641810918775044E-3</v>
      </c>
      <c r="N491" s="221">
        <v>45280</v>
      </c>
      <c r="O491" s="222">
        <v>-1.1579572446555835E-2</v>
      </c>
      <c r="P491" s="114">
        <v>1.335014306448333E-2</v>
      </c>
      <c r="Q491" s="114">
        <v>1.3295064264124221E-2</v>
      </c>
      <c r="R491" s="114">
        <v>1.301246333281517E-2</v>
      </c>
      <c r="Y491" s="114">
        <f t="shared" si="31"/>
        <v>3.1052432767988226E-2</v>
      </c>
      <c r="Z491" s="114">
        <f t="shared" si="28"/>
        <v>3.0924319478352939E-2</v>
      </c>
      <c r="AA491" s="114">
        <f t="shared" si="29"/>
        <v>3.0266989712128087E-2</v>
      </c>
      <c r="AB491" s="114">
        <f t="shared" si="30"/>
        <v>3.1489469591241805E-2</v>
      </c>
    </row>
    <row r="492" spans="10:28" x14ac:dyDescent="0.25">
      <c r="J492" s="1">
        <v>43781</v>
      </c>
      <c r="K492">
        <v>74.78</v>
      </c>
      <c r="L492" s="114">
        <v>-2.4012806830308515E-3</v>
      </c>
      <c r="N492" s="221">
        <v>45279</v>
      </c>
      <c r="O492" s="222">
        <v>-4.532019704433436E-3</v>
      </c>
      <c r="P492" s="114">
        <v>1.338267116603827E-2</v>
      </c>
      <c r="Q492" s="114">
        <v>1.3328345764759632E-2</v>
      </c>
      <c r="R492" s="114">
        <v>1.309860363909063E-2</v>
      </c>
      <c r="Y492" s="114">
        <f t="shared" si="31"/>
        <v>3.1128093132205017E-2</v>
      </c>
      <c r="Z492" s="114">
        <f t="shared" si="28"/>
        <v>3.1001732248830904E-2</v>
      </c>
      <c r="AA492" s="114">
        <f t="shared" si="29"/>
        <v>3.0467352064524805E-2</v>
      </c>
      <c r="AB492" s="114">
        <f t="shared" si="30"/>
        <v>3.1489469591241805E-2</v>
      </c>
    </row>
    <row r="493" spans="10:28" x14ac:dyDescent="0.25">
      <c r="J493" s="1">
        <v>43782</v>
      </c>
      <c r="K493">
        <v>73.72</v>
      </c>
      <c r="L493" s="114">
        <v>-1.4174913078363228E-2</v>
      </c>
      <c r="N493" s="221">
        <v>45278</v>
      </c>
      <c r="O493" s="222">
        <v>-1.1876947040498432E-2</v>
      </c>
      <c r="P493" s="114">
        <v>1.3389706070121528E-2</v>
      </c>
      <c r="Q493" s="114">
        <v>1.3447909026498166E-2</v>
      </c>
      <c r="R493" s="114">
        <v>1.3461571194470383E-2</v>
      </c>
      <c r="Y493" s="114">
        <f t="shared" si="31"/>
        <v>3.1144456319102676E-2</v>
      </c>
      <c r="Z493" s="114">
        <f t="shared" si="28"/>
        <v>3.1279836395634732E-2</v>
      </c>
      <c r="AA493" s="114">
        <f t="shared" si="29"/>
        <v>3.131161459833811E-2</v>
      </c>
      <c r="AB493" s="114">
        <f t="shared" si="30"/>
        <v>3.1489469591241805E-2</v>
      </c>
    </row>
    <row r="494" spans="10:28" x14ac:dyDescent="0.25">
      <c r="J494" s="1">
        <v>43783</v>
      </c>
      <c r="K494">
        <v>73.31</v>
      </c>
      <c r="L494" s="114">
        <v>-5.5615843733043489E-3</v>
      </c>
      <c r="N494" s="221">
        <v>45275</v>
      </c>
      <c r="O494" s="222">
        <v>9.7446891444157393E-4</v>
      </c>
      <c r="P494" s="114">
        <v>1.3371154894413255E-2</v>
      </c>
      <c r="Q494" s="114">
        <v>1.3477750404266582E-2</v>
      </c>
      <c r="R494" s="114">
        <v>1.3556429999837874E-2</v>
      </c>
      <c r="Y494" s="114">
        <f t="shared" si="31"/>
        <v>3.1101306284405231E-2</v>
      </c>
      <c r="Z494" s="114">
        <f t="shared" si="28"/>
        <v>3.1349247440324073E-2</v>
      </c>
      <c r="AA494" s="114">
        <f t="shared" si="29"/>
        <v>3.1532256179622895E-2</v>
      </c>
      <c r="AB494" s="114">
        <f t="shared" si="30"/>
        <v>3.1489469591241805E-2</v>
      </c>
    </row>
    <row r="495" spans="10:28" x14ac:dyDescent="0.25">
      <c r="J495" s="1">
        <v>43784</v>
      </c>
      <c r="K495">
        <v>74.7</v>
      </c>
      <c r="L495" s="114">
        <v>1.8960578365843684E-2</v>
      </c>
      <c r="N495" s="221">
        <v>45274</v>
      </c>
      <c r="O495" s="222">
        <v>2.1704500199123924E-2</v>
      </c>
      <c r="P495" s="114">
        <v>1.3374602369337041E-2</v>
      </c>
      <c r="Q495" s="114">
        <v>1.3613598804972376E-2</v>
      </c>
      <c r="R495" s="114">
        <v>1.3980222309649992E-2</v>
      </c>
      <c r="Y495" s="114">
        <f t="shared" si="31"/>
        <v>3.110932511107796E-2</v>
      </c>
      <c r="Z495" s="114">
        <f t="shared" si="28"/>
        <v>3.166523082036575E-2</v>
      </c>
      <c r="AA495" s="114">
        <f t="shared" si="29"/>
        <v>3.2517997092245884E-2</v>
      </c>
      <c r="AB495" s="114">
        <f t="shared" si="30"/>
        <v>3.1489469591241805E-2</v>
      </c>
    </row>
    <row r="496" spans="10:28" x14ac:dyDescent="0.25">
      <c r="J496" s="1">
        <v>43787</v>
      </c>
      <c r="K496">
        <v>73.08</v>
      </c>
      <c r="L496" s="114">
        <v>-2.1686746987951866E-2</v>
      </c>
      <c r="N496" s="221">
        <v>45273</v>
      </c>
      <c r="O496" s="222">
        <v>-7.1174377224199181E-3</v>
      </c>
      <c r="P496" s="114">
        <v>1.3332197651016585E-2</v>
      </c>
      <c r="Q496" s="114">
        <v>1.3397478386668609E-2</v>
      </c>
      <c r="R496" s="114">
        <v>1.3336140947475521E-2</v>
      </c>
      <c r="Y496" s="114">
        <f t="shared" si="31"/>
        <v>3.1010691736264577E-2</v>
      </c>
      <c r="Z496" s="114">
        <f t="shared" si="28"/>
        <v>3.1162534727391188E-2</v>
      </c>
      <c r="AA496" s="114">
        <f t="shared" si="29"/>
        <v>3.1019863843828065E-2</v>
      </c>
      <c r="AB496" s="114">
        <f t="shared" si="30"/>
        <v>3.1489469591241805E-2</v>
      </c>
    </row>
    <row r="497" spans="10:28" x14ac:dyDescent="0.25">
      <c r="J497" s="1">
        <v>43788</v>
      </c>
      <c r="K497">
        <v>73.41</v>
      </c>
      <c r="L497" s="114">
        <v>4.5155993431855272E-3</v>
      </c>
      <c r="N497" s="221">
        <v>45272</v>
      </c>
      <c r="O497" s="222">
        <v>1.1876484560569113E-3</v>
      </c>
      <c r="P497" s="114">
        <v>1.3336767285701441E-2</v>
      </c>
      <c r="Q497" s="114">
        <v>1.3495091229030242E-2</v>
      </c>
      <c r="R497" s="114">
        <v>1.3637135631529355E-2</v>
      </c>
      <c r="Y497" s="114">
        <f t="shared" si="31"/>
        <v>3.1021320706541552E-2</v>
      </c>
      <c r="Z497" s="114">
        <f t="shared" si="28"/>
        <v>3.1389582198724342E-2</v>
      </c>
      <c r="AA497" s="114">
        <f t="shared" si="29"/>
        <v>3.1719977478937282E-2</v>
      </c>
      <c r="AB497" s="114">
        <f t="shared" si="30"/>
        <v>3.1489469591241805E-2</v>
      </c>
    </row>
    <row r="498" spans="10:28" x14ac:dyDescent="0.25">
      <c r="J498" s="1">
        <v>43789</v>
      </c>
      <c r="K498">
        <v>73.34</v>
      </c>
      <c r="L498" s="114">
        <v>-9.5354856286600166E-4</v>
      </c>
      <c r="N498" s="221">
        <v>45271</v>
      </c>
      <c r="O498" s="222">
        <v>-3.1570639305445263E-3</v>
      </c>
      <c r="P498" s="114">
        <v>1.3376687749895436E-2</v>
      </c>
      <c r="Q498" s="114">
        <v>1.3631446016684555E-2</v>
      </c>
      <c r="R498" s="114">
        <v>1.4062430625928553E-2</v>
      </c>
      <c r="Y498" s="114">
        <f t="shared" si="31"/>
        <v>3.1114175706256783E-2</v>
      </c>
      <c r="Z498" s="114">
        <f t="shared" si="28"/>
        <v>3.1706743434808275E-2</v>
      </c>
      <c r="AA498" s="114">
        <f t="shared" si="29"/>
        <v>3.2709213635909812E-2</v>
      </c>
      <c r="AB498" s="114">
        <f t="shared" si="30"/>
        <v>3.1489469591241805E-2</v>
      </c>
    </row>
    <row r="499" spans="10:28" x14ac:dyDescent="0.25">
      <c r="J499" s="1">
        <v>43790</v>
      </c>
      <c r="K499">
        <v>73.52</v>
      </c>
      <c r="L499" s="114">
        <v>2.4543223343331416E-3</v>
      </c>
      <c r="N499" s="221">
        <v>45268</v>
      </c>
      <c r="O499" s="222">
        <v>2.5910931174089092E-2</v>
      </c>
      <c r="P499" s="114">
        <v>1.342466697622868E-2</v>
      </c>
      <c r="Q499" s="114">
        <v>1.3763022786763309E-2</v>
      </c>
      <c r="R499" s="114">
        <v>1.4482341856106834E-2</v>
      </c>
      <c r="Y499" s="114">
        <f t="shared" si="31"/>
        <v>3.122577538670791E-2</v>
      </c>
      <c r="Z499" s="114">
        <f t="shared" si="28"/>
        <v>3.2012791002011459E-2</v>
      </c>
      <c r="AA499" s="114">
        <f t="shared" si="29"/>
        <v>3.36859271573045E-2</v>
      </c>
      <c r="AB499" s="114">
        <f t="shared" si="30"/>
        <v>3.1489469591241805E-2</v>
      </c>
    </row>
    <row r="500" spans="10:28" x14ac:dyDescent="0.25">
      <c r="J500" s="1">
        <v>43791</v>
      </c>
      <c r="K500">
        <v>74.17</v>
      </c>
      <c r="L500" s="114">
        <v>8.8411316648531798E-3</v>
      </c>
      <c r="N500" s="221">
        <v>45267</v>
      </c>
      <c r="O500" s="222">
        <v>-3.3289619691314267E-3</v>
      </c>
      <c r="P500" s="114">
        <v>1.3350862527181904E-2</v>
      </c>
      <c r="Q500" s="114">
        <v>1.3400507539562694E-2</v>
      </c>
      <c r="R500" s="114">
        <v>1.3426539465148036E-2</v>
      </c>
      <c r="Y500" s="114">
        <f t="shared" si="31"/>
        <v>3.1054106238225108E-2</v>
      </c>
      <c r="Z500" s="114">
        <f t="shared" si="28"/>
        <v>3.1169580537022828E-2</v>
      </c>
      <c r="AA500" s="114">
        <f t="shared" si="29"/>
        <v>3.1230130795934334E-2</v>
      </c>
      <c r="AB500" s="114">
        <f t="shared" si="30"/>
        <v>3.1489469591241805E-2</v>
      </c>
    </row>
    <row r="501" spans="10:28" x14ac:dyDescent="0.25">
      <c r="J501" s="1">
        <v>43794</v>
      </c>
      <c r="K501">
        <v>74.290000000000006</v>
      </c>
      <c r="L501" s="114">
        <v>1.6179048132668808E-3</v>
      </c>
      <c r="N501" s="221">
        <v>45266</v>
      </c>
      <c r="O501" s="222">
        <v>1.3391944387650812E-2</v>
      </c>
      <c r="P501" s="114">
        <v>1.3383425070663861E-2</v>
      </c>
      <c r="Q501" s="114">
        <v>1.3528519057750866E-2</v>
      </c>
      <c r="R501" s="114">
        <v>1.3822855065066399E-2</v>
      </c>
      <c r="Y501" s="114">
        <f t="shared" si="31"/>
        <v>3.1129846714364143E-2</v>
      </c>
      <c r="Z501" s="114">
        <f t="shared" si="28"/>
        <v>3.1467335328328516E-2</v>
      </c>
      <c r="AA501" s="114">
        <f t="shared" si="29"/>
        <v>3.2151960881344442E-2</v>
      </c>
      <c r="AB501" s="114">
        <f t="shared" si="30"/>
        <v>3.1489469591241805E-2</v>
      </c>
    </row>
    <row r="502" spans="10:28" x14ac:dyDescent="0.25">
      <c r="J502" s="1">
        <v>43795</v>
      </c>
      <c r="K502">
        <v>73.7</v>
      </c>
      <c r="L502" s="114">
        <v>-7.941849508682236E-3</v>
      </c>
      <c r="N502" s="221">
        <v>45265</v>
      </c>
      <c r="O502" s="222">
        <v>1.8321882156985124E-2</v>
      </c>
      <c r="P502" s="114">
        <v>1.3368929090567059E-2</v>
      </c>
      <c r="Q502" s="114">
        <v>1.3531030401420825E-2</v>
      </c>
      <c r="R502" s="114">
        <v>1.3849904816104198E-2</v>
      </c>
      <c r="Y502" s="114">
        <f t="shared" si="31"/>
        <v>3.109612906465898E-2</v>
      </c>
      <c r="Z502" s="114">
        <f t="shared" si="28"/>
        <v>3.1473176713704837E-2</v>
      </c>
      <c r="AA502" s="114">
        <f t="shared" si="29"/>
        <v>3.2214878602258364E-2</v>
      </c>
      <c r="AB502" s="114">
        <f t="shared" si="30"/>
        <v>3.1489469591241805E-2</v>
      </c>
    </row>
    <row r="503" spans="10:28" x14ac:dyDescent="0.25">
      <c r="J503" s="1">
        <v>43796</v>
      </c>
      <c r="K503">
        <v>74.63</v>
      </c>
      <c r="L503" s="114">
        <v>1.2618724559022966E-2</v>
      </c>
      <c r="N503" s="221">
        <v>45264</v>
      </c>
      <c r="O503" s="222">
        <v>-1.2476606363069718E-3</v>
      </c>
      <c r="P503" s="114">
        <v>1.3332900991268668E-2</v>
      </c>
      <c r="Q503" s="114">
        <v>1.3415063329081567E-2</v>
      </c>
      <c r="R503" s="114">
        <v>1.3514310042538591E-2</v>
      </c>
      <c r="Y503" s="114">
        <f t="shared" si="31"/>
        <v>3.1012327705690922E-2</v>
      </c>
      <c r="Z503" s="114">
        <f t="shared" si="28"/>
        <v>3.1203437303443726E-2</v>
      </c>
      <c r="AA503" s="114">
        <f t="shared" si="29"/>
        <v>3.1434285158944759E-2</v>
      </c>
      <c r="AB503" s="114">
        <f t="shared" si="30"/>
        <v>3.1489469591241805E-2</v>
      </c>
    </row>
    <row r="504" spans="10:28" x14ac:dyDescent="0.25">
      <c r="J504" s="1">
        <v>43797</v>
      </c>
      <c r="K504">
        <v>73.48</v>
      </c>
      <c r="L504" s="114">
        <v>-1.5409352807181986E-2</v>
      </c>
      <c r="N504" s="221">
        <v>45261</v>
      </c>
      <c r="O504" s="222">
        <v>7.1204188481676107E-3</v>
      </c>
      <c r="P504" s="114">
        <v>1.3363257524077863E-2</v>
      </c>
      <c r="Q504" s="114">
        <v>1.3550340415352467E-2</v>
      </c>
      <c r="R504" s="114">
        <v>1.3935381899459701E-2</v>
      </c>
      <c r="Y504" s="114">
        <f t="shared" si="31"/>
        <v>3.1082937001005111E-2</v>
      </c>
      <c r="Z504" s="114">
        <f t="shared" si="28"/>
        <v>3.1518091806109837E-2</v>
      </c>
      <c r="AA504" s="114">
        <f t="shared" si="29"/>
        <v>3.2413698298143265E-2</v>
      </c>
      <c r="AB504" s="114">
        <f t="shared" si="30"/>
        <v>3.1489469591241805E-2</v>
      </c>
    </row>
    <row r="505" spans="10:28" x14ac:dyDescent="0.25">
      <c r="J505" s="1">
        <v>43798</v>
      </c>
      <c r="K505">
        <v>73.2</v>
      </c>
      <c r="L505" s="114">
        <v>-3.810560696788257E-3</v>
      </c>
      <c r="N505" s="221">
        <v>45260</v>
      </c>
      <c r="O505" s="222">
        <v>-5.7261842790213135E-3</v>
      </c>
      <c r="P505" s="114">
        <v>1.3370298793219127E-2</v>
      </c>
      <c r="Q505" s="114">
        <v>1.3649895918209592E-2</v>
      </c>
      <c r="R505" s="114">
        <v>1.4260227638227803E-2</v>
      </c>
      <c r="Y505" s="114">
        <f t="shared" si="31"/>
        <v>3.1099314993027691E-2</v>
      </c>
      <c r="Z505" s="114">
        <f t="shared" si="28"/>
        <v>3.1749657905755513E-2</v>
      </c>
      <c r="AA505" s="114">
        <f t="shared" si="29"/>
        <v>3.3169289486517872E-2</v>
      </c>
      <c r="AB505" s="114">
        <f t="shared" si="30"/>
        <v>3.1489469591241805E-2</v>
      </c>
    </row>
    <row r="506" spans="10:28" x14ac:dyDescent="0.25">
      <c r="J506" s="1">
        <v>43801</v>
      </c>
      <c r="K506">
        <v>72.010000000000005</v>
      </c>
      <c r="L506" s="114">
        <v>-1.6256830601092863E-2</v>
      </c>
      <c r="N506" s="221">
        <v>45259</v>
      </c>
      <c r="O506" s="222">
        <v>3.36848902281532E-2</v>
      </c>
      <c r="P506" s="114">
        <v>1.3366145845098045E-2</v>
      </c>
      <c r="Q506" s="114">
        <v>1.3763908266582641E-2</v>
      </c>
      <c r="R506" s="114">
        <v>1.4636981036361085E-2</v>
      </c>
      <c r="Y506" s="114">
        <f t="shared" si="31"/>
        <v>3.1089655235698052E-2</v>
      </c>
      <c r="Z506" s="114">
        <f t="shared" si="28"/>
        <v>3.2014850628071224E-2</v>
      </c>
      <c r="AA506" s="114">
        <f t="shared" si="29"/>
        <v>3.4045617890575884E-2</v>
      </c>
      <c r="AB506" s="114">
        <f t="shared" si="30"/>
        <v>3.1489469591241805E-2</v>
      </c>
    </row>
    <row r="507" spans="10:28" x14ac:dyDescent="0.25">
      <c r="J507" s="1">
        <v>43802</v>
      </c>
      <c r="K507">
        <v>72.010000000000005</v>
      </c>
      <c r="L507" s="114">
        <v>0</v>
      </c>
      <c r="N507" s="221">
        <v>45258</v>
      </c>
      <c r="O507" s="222">
        <v>-7.5830396240520537E-3</v>
      </c>
      <c r="P507" s="114">
        <v>1.3267021907640517E-2</v>
      </c>
      <c r="Q507" s="114">
        <v>1.3044232503089316E-2</v>
      </c>
      <c r="R507" s="114">
        <v>1.2469575915117308E-2</v>
      </c>
      <c r="Y507" s="114">
        <f t="shared" si="31"/>
        <v>3.0859092957171843E-2</v>
      </c>
      <c r="Z507" s="114">
        <f t="shared" si="28"/>
        <v>3.034088480218575E-2</v>
      </c>
      <c r="AA507" s="114">
        <f t="shared" si="29"/>
        <v>2.9004233578562862E-2</v>
      </c>
      <c r="AB507" s="114">
        <f t="shared" si="30"/>
        <v>3.1489469591241805E-2</v>
      </c>
    </row>
    <row r="508" spans="10:28" x14ac:dyDescent="0.25">
      <c r="J508" s="1">
        <v>43803</v>
      </c>
      <c r="K508">
        <v>72.66</v>
      </c>
      <c r="L508" s="114">
        <v>9.0265240938757312E-3</v>
      </c>
      <c r="N508" s="221">
        <v>45257</v>
      </c>
      <c r="O508" s="222">
        <v>-5.3118028258791038E-3</v>
      </c>
      <c r="P508" s="114">
        <v>1.3370813029810583E-2</v>
      </c>
      <c r="Q508" s="114">
        <v>1.3133721925759506E-2</v>
      </c>
      <c r="R508" s="114">
        <v>1.2717895522761823E-2</v>
      </c>
      <c r="Y508" s="114">
        <f t="shared" si="31"/>
        <v>3.1100511107339416E-2</v>
      </c>
      <c r="Z508" s="114">
        <f t="shared" si="28"/>
        <v>3.0549037199316613E-2</v>
      </c>
      <c r="AA508" s="114">
        <f t="shared" si="29"/>
        <v>2.9581824985944003E-2</v>
      </c>
      <c r="AB508" s="114">
        <f t="shared" si="30"/>
        <v>3.1489469591241805E-2</v>
      </c>
    </row>
    <row r="509" spans="10:28" x14ac:dyDescent="0.25">
      <c r="J509" s="1">
        <v>43804</v>
      </c>
      <c r="K509">
        <v>72.95</v>
      </c>
      <c r="L509" s="114">
        <v>3.9911918524636152E-3</v>
      </c>
      <c r="N509" s="221">
        <v>45254</v>
      </c>
      <c r="O509" s="222">
        <v>-8.4916675512151896E-4</v>
      </c>
      <c r="P509" s="114">
        <v>1.3389754309138814E-2</v>
      </c>
      <c r="Q509" s="114">
        <v>1.32454670104818E-2</v>
      </c>
      <c r="R509" s="114">
        <v>1.3048679382072598E-2</v>
      </c>
      <c r="Y509" s="114">
        <f t="shared" si="31"/>
        <v>3.114456852305688E-2</v>
      </c>
      <c r="Z509" s="114">
        <f t="shared" si="28"/>
        <v>3.0808956266380666E-2</v>
      </c>
      <c r="AA509" s="114">
        <f t="shared" si="29"/>
        <v>3.0351228242700864E-2</v>
      </c>
      <c r="AB509" s="114">
        <f t="shared" si="30"/>
        <v>3.1489469591241805E-2</v>
      </c>
    </row>
    <row r="510" spans="10:28" x14ac:dyDescent="0.25">
      <c r="J510" s="1">
        <v>43805</v>
      </c>
      <c r="K510">
        <v>73.680000000000007</v>
      </c>
      <c r="L510" s="114">
        <v>1.0006854009595667E-2</v>
      </c>
      <c r="N510" s="221">
        <v>45253</v>
      </c>
      <c r="O510" s="222">
        <v>-2.4354087251165181E-3</v>
      </c>
      <c r="P510" s="114">
        <v>1.3399795172140235E-2</v>
      </c>
      <c r="Q510" s="114">
        <v>1.337928513050224E-2</v>
      </c>
      <c r="R510" s="114">
        <v>1.3456975116519424E-2</v>
      </c>
      <c r="Y510" s="114">
        <f t="shared" si="31"/>
        <v>3.1167923570398187E-2</v>
      </c>
      <c r="Z510" s="114">
        <f t="shared" si="28"/>
        <v>3.1120217213548212E-2</v>
      </c>
      <c r="AA510" s="114">
        <f t="shared" si="29"/>
        <v>3.1300924121024178E-2</v>
      </c>
      <c r="AB510" s="114">
        <f t="shared" si="30"/>
        <v>3.1489469591241805E-2</v>
      </c>
    </row>
    <row r="511" spans="10:28" x14ac:dyDescent="0.25">
      <c r="J511" s="1">
        <v>43808</v>
      </c>
      <c r="K511">
        <v>73.28</v>
      </c>
      <c r="L511" s="114">
        <v>-5.4288816503800987E-3</v>
      </c>
      <c r="N511" s="221">
        <v>45252</v>
      </c>
      <c r="O511" s="222">
        <v>7.2525597269623779E-3</v>
      </c>
      <c r="P511" s="114">
        <v>1.365878831226537E-2</v>
      </c>
      <c r="Q511" s="114">
        <v>1.3514471802439913E-2</v>
      </c>
      <c r="R511" s="114">
        <v>1.3866165286141173E-2</v>
      </c>
      <c r="Y511" s="114">
        <f t="shared" si="31"/>
        <v>3.1770341614329248E-2</v>
      </c>
      <c r="Z511" s="114">
        <f t="shared" si="28"/>
        <v>3.1434661412475237E-2</v>
      </c>
      <c r="AA511" s="114">
        <f t="shared" si="29"/>
        <v>3.2252700455564366E-2</v>
      </c>
      <c r="AB511" s="114">
        <f t="shared" si="30"/>
        <v>3.979036282468245E-2</v>
      </c>
    </row>
    <row r="512" spans="10:28" x14ac:dyDescent="0.25">
      <c r="J512" s="1">
        <v>43809</v>
      </c>
      <c r="K512">
        <v>73.099999999999994</v>
      </c>
      <c r="L512" s="114">
        <v>-2.4563318777293505E-3</v>
      </c>
      <c r="N512" s="221">
        <v>45251</v>
      </c>
      <c r="O512" s="222">
        <v>-1.2948731445415199E-2</v>
      </c>
      <c r="P512" s="114">
        <v>1.367259911623739E-2</v>
      </c>
      <c r="Q512" s="114">
        <v>1.3612321825568633E-2</v>
      </c>
      <c r="R512" s="114">
        <v>1.4183994665302076E-2</v>
      </c>
      <c r="Y512" s="114">
        <f t="shared" si="31"/>
        <v>3.1802465544368171E-2</v>
      </c>
      <c r="Z512" s="114">
        <f t="shared" si="28"/>
        <v>3.1662260566272638E-2</v>
      </c>
      <c r="AA512" s="114">
        <f t="shared" si="29"/>
        <v>3.2991971591492628E-2</v>
      </c>
      <c r="AB512" s="114">
        <f t="shared" si="30"/>
        <v>3.979036282468245E-2</v>
      </c>
    </row>
    <row r="513" spans="10:28" x14ac:dyDescent="0.25">
      <c r="J513" s="1">
        <v>43810</v>
      </c>
      <c r="K513">
        <v>74.209999999999994</v>
      </c>
      <c r="L513" s="114">
        <v>1.5184678522571812E-2</v>
      </c>
      <c r="N513" s="221">
        <v>45250</v>
      </c>
      <c r="O513" s="222">
        <v>-3.3574651138391291E-3</v>
      </c>
      <c r="P513" s="114">
        <v>1.3660432000772374E-2</v>
      </c>
      <c r="Q513" s="114">
        <v>1.3625307006361841E-2</v>
      </c>
      <c r="R513" s="114">
        <v>1.4259208515623276E-2</v>
      </c>
      <c r="Y513" s="114">
        <f t="shared" si="31"/>
        <v>3.1774164833796539E-2</v>
      </c>
      <c r="Z513" s="114">
        <f t="shared" si="28"/>
        <v>3.1692464096797643E-2</v>
      </c>
      <c r="AA513" s="114">
        <f t="shared" si="29"/>
        <v>3.3166919007339743E-2</v>
      </c>
      <c r="AB513" s="114">
        <f t="shared" si="30"/>
        <v>3.979036282468245E-2</v>
      </c>
    </row>
    <row r="514" spans="10:28" x14ac:dyDescent="0.25">
      <c r="J514" s="1">
        <v>43811</v>
      </c>
      <c r="K514">
        <v>74.650000000000006</v>
      </c>
      <c r="L514" s="114">
        <v>5.9291200646814715E-3</v>
      </c>
      <c r="N514" s="221">
        <v>45247</v>
      </c>
      <c r="O514" s="222">
        <v>1.1783439490445854E-2</v>
      </c>
      <c r="P514" s="114">
        <v>1.3660023558059231E-2</v>
      </c>
      <c r="Q514" s="114">
        <v>1.3754998700012372E-2</v>
      </c>
      <c r="R514" s="114">
        <v>1.468276863452605E-2</v>
      </c>
      <c r="Y514" s="114">
        <f t="shared" si="31"/>
        <v>3.1773214796045772E-2</v>
      </c>
      <c r="Z514" s="114">
        <f t="shared" ref="Z514:Z577" si="32">Q514*2.326</f>
        <v>3.1994126976228776E-2</v>
      </c>
      <c r="AA514" s="114">
        <f t="shared" ref="AA514:AA577" si="33">R514*2.326</f>
        <v>3.4152119843907591E-2</v>
      </c>
      <c r="AB514" s="114">
        <f t="shared" ref="AB514:AB577" si="34">ABS(PERCENTILE(O514:O813,0.01))</f>
        <v>3.979036282468245E-2</v>
      </c>
    </row>
    <row r="515" spans="10:28" x14ac:dyDescent="0.25">
      <c r="J515" s="1">
        <v>43812</v>
      </c>
      <c r="K515">
        <v>75.86</v>
      </c>
      <c r="L515" s="114">
        <v>1.6208975217682435E-2</v>
      </c>
      <c r="N515" s="221">
        <v>45246</v>
      </c>
      <c r="O515" s="222">
        <v>-2.0790020790020788E-2</v>
      </c>
      <c r="P515" s="114">
        <v>1.3883797926538774E-2</v>
      </c>
      <c r="Q515" s="114">
        <v>1.3795736962517995E-2</v>
      </c>
      <c r="R515" s="114">
        <v>1.4848623724870672E-2</v>
      </c>
      <c r="Y515" s="114">
        <f t="shared" ref="Y515:Y578" si="35">P515*2.326</f>
        <v>3.2293713977129192E-2</v>
      </c>
      <c r="Z515" s="114">
        <f t="shared" si="32"/>
        <v>3.208888417481686E-2</v>
      </c>
      <c r="AA515" s="114">
        <f t="shared" si="33"/>
        <v>3.4537898784049184E-2</v>
      </c>
      <c r="AB515" s="114">
        <f t="shared" si="34"/>
        <v>4.3330857924565105E-2</v>
      </c>
    </row>
    <row r="516" spans="10:28" x14ac:dyDescent="0.25">
      <c r="J516" s="1">
        <v>43815</v>
      </c>
      <c r="K516">
        <v>75.849999999999994</v>
      </c>
      <c r="L516" s="114">
        <v>-1.3182177695762084E-4</v>
      </c>
      <c r="N516" s="221">
        <v>45245</v>
      </c>
      <c r="O516" s="222">
        <v>2.3622047244094474E-2</v>
      </c>
      <c r="P516" s="114">
        <v>1.3828156594305934E-2</v>
      </c>
      <c r="Q516" s="114">
        <v>1.3615196289673797E-2</v>
      </c>
      <c r="R516" s="114">
        <v>1.4386316213803638E-2</v>
      </c>
      <c r="Y516" s="114">
        <f t="shared" si="35"/>
        <v>3.2164292238355603E-2</v>
      </c>
      <c r="Z516" s="114">
        <f t="shared" si="32"/>
        <v>3.1668946569781253E-2</v>
      </c>
      <c r="AA516" s="114">
        <f t="shared" si="33"/>
        <v>3.3462571513307261E-2</v>
      </c>
      <c r="AB516" s="114">
        <f t="shared" si="34"/>
        <v>4.3330857924565105E-2</v>
      </c>
    </row>
    <row r="517" spans="10:28" x14ac:dyDescent="0.25">
      <c r="J517" s="1">
        <v>43816</v>
      </c>
      <c r="K517">
        <v>75.099999999999994</v>
      </c>
      <c r="L517" s="114">
        <v>-9.8879367172050106E-3</v>
      </c>
      <c r="N517" s="221">
        <v>45244</v>
      </c>
      <c r="O517" s="222">
        <v>1.7980935875216757E-2</v>
      </c>
      <c r="P517" s="114">
        <v>1.3772762947995542E-2</v>
      </c>
      <c r="Q517" s="114">
        <v>1.3332608827908808E-2</v>
      </c>
      <c r="R517" s="114">
        <v>1.3585271559923846E-2</v>
      </c>
      <c r="Y517" s="114">
        <f t="shared" si="35"/>
        <v>3.2035446617037631E-2</v>
      </c>
      <c r="Z517" s="114">
        <f t="shared" si="32"/>
        <v>3.1011648133715888E-2</v>
      </c>
      <c r="AA517" s="114">
        <f t="shared" si="33"/>
        <v>3.1599341648382864E-2</v>
      </c>
      <c r="AB517" s="114">
        <f t="shared" si="34"/>
        <v>4.3330857924565105E-2</v>
      </c>
    </row>
    <row r="518" spans="10:28" x14ac:dyDescent="0.25">
      <c r="J518" s="1">
        <v>43817</v>
      </c>
      <c r="K518">
        <v>75.05</v>
      </c>
      <c r="L518" s="114">
        <v>-6.6577896138478245E-4</v>
      </c>
      <c r="N518" s="221">
        <v>45243</v>
      </c>
      <c r="O518" s="222">
        <v>1.3948380010982933E-2</v>
      </c>
      <c r="P518" s="114">
        <v>1.3737173756274531E-2</v>
      </c>
      <c r="Q518" s="114">
        <v>1.3220319210456908E-2</v>
      </c>
      <c r="R518" s="114">
        <v>1.3255298416971806E-2</v>
      </c>
      <c r="Y518" s="114">
        <f t="shared" si="35"/>
        <v>3.1952666157094557E-2</v>
      </c>
      <c r="Z518" s="114">
        <f t="shared" si="32"/>
        <v>3.075046248352277E-2</v>
      </c>
      <c r="AA518" s="114">
        <f t="shared" si="33"/>
        <v>3.0831824117876421E-2</v>
      </c>
      <c r="AB518" s="114">
        <f t="shared" si="34"/>
        <v>4.3330857924565105E-2</v>
      </c>
    </row>
    <row r="519" spans="10:28" x14ac:dyDescent="0.25">
      <c r="J519" s="1">
        <v>43818</v>
      </c>
      <c r="K519">
        <v>74.180000000000007</v>
      </c>
      <c r="L519" s="114">
        <v>-1.1592271818787346E-2</v>
      </c>
      <c r="N519" s="221">
        <v>45240</v>
      </c>
      <c r="O519" s="222">
        <v>-1.032608695652177E-2</v>
      </c>
      <c r="P519" s="114">
        <v>1.3725486678841796E-2</v>
      </c>
      <c r="Q519" s="114">
        <v>1.3204839679977627E-2</v>
      </c>
      <c r="R519" s="114">
        <v>1.3209824590698895E-2</v>
      </c>
      <c r="Y519" s="114">
        <f t="shared" si="35"/>
        <v>3.1925482014986017E-2</v>
      </c>
      <c r="Z519" s="114">
        <f t="shared" si="32"/>
        <v>3.0714457095627961E-2</v>
      </c>
      <c r="AA519" s="114">
        <f t="shared" si="33"/>
        <v>3.0726051997965631E-2</v>
      </c>
      <c r="AB519" s="114">
        <f t="shared" si="34"/>
        <v>4.3330857924565105E-2</v>
      </c>
    </row>
    <row r="520" spans="10:28" x14ac:dyDescent="0.25">
      <c r="J520" s="1">
        <v>43819</v>
      </c>
      <c r="K520">
        <v>73.92</v>
      </c>
      <c r="L520" s="114">
        <v>-3.5049878673497586E-3</v>
      </c>
      <c r="N520" s="221">
        <v>45239</v>
      </c>
      <c r="O520" s="222">
        <v>-5.4318305268872527E-4</v>
      </c>
      <c r="P520" s="114">
        <v>1.3717265904569068E-2</v>
      </c>
      <c r="Q520" s="114">
        <v>1.3256804908941083E-2</v>
      </c>
      <c r="R520" s="114">
        <v>1.3372796351789956E-2</v>
      </c>
      <c r="Y520" s="114">
        <f t="shared" si="35"/>
        <v>3.1906360494027654E-2</v>
      </c>
      <c r="Z520" s="114">
        <f t="shared" si="32"/>
        <v>3.0835328218196959E-2</v>
      </c>
      <c r="AA520" s="114">
        <f t="shared" si="33"/>
        <v>3.110512431426344E-2</v>
      </c>
      <c r="AB520" s="114">
        <f t="shared" si="34"/>
        <v>4.3330857924565105E-2</v>
      </c>
    </row>
    <row r="521" spans="10:28" x14ac:dyDescent="0.25">
      <c r="J521" s="1">
        <v>43822</v>
      </c>
      <c r="K521">
        <v>73.430000000000007</v>
      </c>
      <c r="L521" s="114">
        <v>-6.6287878787878096E-3</v>
      </c>
      <c r="N521" s="221">
        <v>45238</v>
      </c>
      <c r="O521" s="222">
        <v>7.1115973741793376E-3</v>
      </c>
      <c r="P521" s="114">
        <v>1.3718001769635847E-2</v>
      </c>
      <c r="Q521" s="114">
        <v>1.3390844854240464E-2</v>
      </c>
      <c r="R521" s="114">
        <v>1.3792303562287197E-2</v>
      </c>
      <c r="Y521" s="114">
        <f t="shared" si="35"/>
        <v>3.1908072116172984E-2</v>
      </c>
      <c r="Z521" s="114">
        <f t="shared" si="32"/>
        <v>3.1147105130963321E-2</v>
      </c>
      <c r="AA521" s="114">
        <f t="shared" si="33"/>
        <v>3.2080898085880022E-2</v>
      </c>
      <c r="AB521" s="114">
        <f t="shared" si="34"/>
        <v>4.3330857924565105E-2</v>
      </c>
    </row>
    <row r="522" spans="10:28" x14ac:dyDescent="0.25">
      <c r="J522" s="1">
        <v>43823</v>
      </c>
      <c r="K522">
        <v>73.430000000000007</v>
      </c>
      <c r="L522" s="114">
        <v>0</v>
      </c>
      <c r="N522" s="221">
        <v>45237</v>
      </c>
      <c r="O522" s="222">
        <v>-1.2532411408815867E-2</v>
      </c>
      <c r="P522" s="114">
        <v>1.3714296656302779E-2</v>
      </c>
      <c r="Q522" s="114">
        <v>1.3488276289313737E-2</v>
      </c>
      <c r="R522" s="114">
        <v>1.411175564083441E-2</v>
      </c>
      <c r="Y522" s="114">
        <f t="shared" si="35"/>
        <v>3.1899454022560267E-2</v>
      </c>
      <c r="Z522" s="114">
        <f t="shared" si="32"/>
        <v>3.1373730648943755E-2</v>
      </c>
      <c r="AA522" s="114">
        <f t="shared" si="33"/>
        <v>3.2823943620580838E-2</v>
      </c>
      <c r="AB522" s="114">
        <f t="shared" si="34"/>
        <v>4.3330857924565105E-2</v>
      </c>
    </row>
    <row r="523" spans="10:28" x14ac:dyDescent="0.25">
      <c r="J523" s="1">
        <v>43824</v>
      </c>
      <c r="K523">
        <v>73.430000000000007</v>
      </c>
      <c r="L523" s="114">
        <v>0</v>
      </c>
      <c r="N523" s="221">
        <v>45236</v>
      </c>
      <c r="O523" s="222">
        <v>-6.0137457044673777E-3</v>
      </c>
      <c r="P523" s="114">
        <v>1.3737113682517033E-2</v>
      </c>
      <c r="Q523" s="114">
        <v>1.3507393222172598E-2</v>
      </c>
      <c r="R523" s="114">
        <v>1.4206604966932195E-2</v>
      </c>
      <c r="Y523" s="114">
        <f t="shared" si="35"/>
        <v>3.1952526425534616E-2</v>
      </c>
      <c r="Z523" s="114">
        <f t="shared" si="32"/>
        <v>3.1418196634773465E-2</v>
      </c>
      <c r="AA523" s="114">
        <f t="shared" si="33"/>
        <v>3.3044563153084287E-2</v>
      </c>
      <c r="AB523" s="114">
        <f t="shared" si="34"/>
        <v>4.3330857924565105E-2</v>
      </c>
    </row>
    <row r="524" spans="10:28" x14ac:dyDescent="0.25">
      <c r="J524" s="1">
        <v>43825</v>
      </c>
      <c r="K524">
        <v>73.430000000000007</v>
      </c>
      <c r="L524" s="114">
        <v>0</v>
      </c>
      <c r="N524" s="221">
        <v>45233</v>
      </c>
      <c r="O524" s="222">
        <v>1.5153166902867115E-2</v>
      </c>
      <c r="P524" s="114">
        <v>1.3835707395860269E-2</v>
      </c>
      <c r="Q524" s="114">
        <v>1.3618944707412241E-2</v>
      </c>
      <c r="R524" s="114">
        <v>1.4574012022252079E-2</v>
      </c>
      <c r="Y524" s="114">
        <f t="shared" si="35"/>
        <v>3.2181855402770985E-2</v>
      </c>
      <c r="Z524" s="114">
        <f t="shared" si="32"/>
        <v>3.1677665389440876E-2</v>
      </c>
      <c r="AA524" s="114">
        <f t="shared" si="33"/>
        <v>3.3899151963758339E-2</v>
      </c>
      <c r="AB524" s="114">
        <f t="shared" si="34"/>
        <v>4.3330857924565105E-2</v>
      </c>
    </row>
    <row r="525" spans="10:28" x14ac:dyDescent="0.25">
      <c r="J525" s="1">
        <v>43826</v>
      </c>
      <c r="K525">
        <v>73.400000000000006</v>
      </c>
      <c r="L525" s="114">
        <v>-4.0855236279451363E-4</v>
      </c>
      <c r="N525" s="221">
        <v>45232</v>
      </c>
      <c r="O525" s="222">
        <v>2.5603756708407942E-2</v>
      </c>
      <c r="P525" s="114">
        <v>1.3853667538108851E-2</v>
      </c>
      <c r="Q525" s="114">
        <v>1.3586214210423079E-2</v>
      </c>
      <c r="R525" s="114">
        <v>1.4536261280683343E-2</v>
      </c>
      <c r="Y525" s="114">
        <f t="shared" si="35"/>
        <v>3.2223630693641189E-2</v>
      </c>
      <c r="Z525" s="114">
        <f t="shared" si="32"/>
        <v>3.1601534253444086E-2</v>
      </c>
      <c r="AA525" s="114">
        <f t="shared" si="33"/>
        <v>3.3811343738869459E-2</v>
      </c>
      <c r="AB525" s="114">
        <f t="shared" si="34"/>
        <v>4.3330857924565105E-2</v>
      </c>
    </row>
    <row r="526" spans="10:28" x14ac:dyDescent="0.25">
      <c r="J526" s="1">
        <v>43829</v>
      </c>
      <c r="K526">
        <v>73.319999999999993</v>
      </c>
      <c r="L526" s="114">
        <v>-1.0899182561309605E-3</v>
      </c>
      <c r="N526" s="221">
        <v>45231</v>
      </c>
      <c r="O526" s="222">
        <v>1.6479145357427012E-2</v>
      </c>
      <c r="P526" s="114">
        <v>1.3845593476753413E-2</v>
      </c>
      <c r="Q526" s="114">
        <v>1.3228313598427908E-2</v>
      </c>
      <c r="R526" s="114">
        <v>1.352577329874371E-2</v>
      </c>
      <c r="Y526" s="114">
        <f t="shared" si="35"/>
        <v>3.2204850426928437E-2</v>
      </c>
      <c r="Z526" s="114">
        <f t="shared" si="32"/>
        <v>3.0769057429943316E-2</v>
      </c>
      <c r="AA526" s="114">
        <f t="shared" si="33"/>
        <v>3.1460948692877869E-2</v>
      </c>
      <c r="AB526" s="114">
        <f t="shared" si="34"/>
        <v>4.3330857924565105E-2</v>
      </c>
    </row>
    <row r="527" spans="10:28" x14ac:dyDescent="0.25">
      <c r="J527" s="1">
        <v>43830</v>
      </c>
      <c r="K527">
        <v>73.319999999999993</v>
      </c>
      <c r="L527" s="114">
        <v>0</v>
      </c>
      <c r="N527" s="221">
        <v>45230</v>
      </c>
      <c r="O527" s="222">
        <v>-2.272469037610525E-4</v>
      </c>
      <c r="P527" s="114">
        <v>1.3838696379466451E-2</v>
      </c>
      <c r="Q527" s="114">
        <v>1.3153626432228081E-2</v>
      </c>
      <c r="R527" s="114">
        <v>1.3315037469093743E-2</v>
      </c>
      <c r="Y527" s="114">
        <f t="shared" si="35"/>
        <v>3.2188807778638966E-2</v>
      </c>
      <c r="Z527" s="114">
        <f t="shared" si="32"/>
        <v>3.0595335081362519E-2</v>
      </c>
      <c r="AA527" s="114">
        <f t="shared" si="33"/>
        <v>3.0970777153112049E-2</v>
      </c>
      <c r="AB527" s="114">
        <f t="shared" si="34"/>
        <v>4.3330857924565105E-2</v>
      </c>
    </row>
    <row r="528" spans="10:28" x14ac:dyDescent="0.25">
      <c r="J528" s="1">
        <v>43831</v>
      </c>
      <c r="K528">
        <v>73.319999999999993</v>
      </c>
      <c r="L528" s="114">
        <v>0</v>
      </c>
      <c r="N528" s="221">
        <v>45229</v>
      </c>
      <c r="O528" s="222">
        <v>-4.7495193938708775E-3</v>
      </c>
      <c r="P528" s="114">
        <v>1.38393857018631E-2</v>
      </c>
      <c r="Q528" s="114">
        <v>1.3286807738744581E-2</v>
      </c>
      <c r="R528" s="114">
        <v>1.3733292528005883E-2</v>
      </c>
      <c r="Y528" s="114">
        <f t="shared" si="35"/>
        <v>3.219041114253357E-2</v>
      </c>
      <c r="Z528" s="114">
        <f t="shared" si="32"/>
        <v>3.0905114800319895E-2</v>
      </c>
      <c r="AA528" s="114">
        <f t="shared" si="33"/>
        <v>3.1943638420141682E-2</v>
      </c>
      <c r="AB528" s="114">
        <f t="shared" si="34"/>
        <v>4.3330857924565105E-2</v>
      </c>
    </row>
    <row r="529" spans="10:28" x14ac:dyDescent="0.25">
      <c r="J529" s="1">
        <v>43832</v>
      </c>
      <c r="K529">
        <v>74.33</v>
      </c>
      <c r="L529" s="114">
        <v>1.3775231860338315E-2</v>
      </c>
      <c r="N529" s="221">
        <v>45226</v>
      </c>
      <c r="O529" s="222">
        <v>-2.8191249436175011E-3</v>
      </c>
      <c r="P529" s="114">
        <v>1.3876203362741219E-2</v>
      </c>
      <c r="Q529" s="114">
        <v>1.3404839486170718E-2</v>
      </c>
      <c r="R529" s="114">
        <v>1.4113892645080485E-2</v>
      </c>
      <c r="Y529" s="114">
        <f t="shared" si="35"/>
        <v>3.2276049021736079E-2</v>
      </c>
      <c r="Z529" s="114">
        <f t="shared" si="32"/>
        <v>3.1179656644833093E-2</v>
      </c>
      <c r="AA529" s="114">
        <f t="shared" si="33"/>
        <v>3.2828914292457212E-2</v>
      </c>
      <c r="AB529" s="114">
        <f t="shared" si="34"/>
        <v>4.3330857924565105E-2</v>
      </c>
    </row>
    <row r="530" spans="10:28" x14ac:dyDescent="0.25">
      <c r="J530" s="1">
        <v>43833</v>
      </c>
      <c r="K530">
        <v>73.42</v>
      </c>
      <c r="L530" s="114">
        <v>-1.2242701466433427E-2</v>
      </c>
      <c r="N530" s="221">
        <v>45225</v>
      </c>
      <c r="O530" s="222">
        <v>-2.7951331798750378E-2</v>
      </c>
      <c r="P530" s="114">
        <v>1.3880704896121209E-2</v>
      </c>
      <c r="Q530" s="114">
        <v>1.3534720755902722E-2</v>
      </c>
      <c r="R530" s="114">
        <v>1.4539934648299415E-2</v>
      </c>
      <c r="Y530" s="114">
        <f t="shared" si="35"/>
        <v>3.2286519588377936E-2</v>
      </c>
      <c r="Z530" s="114">
        <f t="shared" si="32"/>
        <v>3.1481760478229731E-2</v>
      </c>
      <c r="AA530" s="114">
        <f t="shared" si="33"/>
        <v>3.3819887991944443E-2</v>
      </c>
      <c r="AB530" s="114">
        <f t="shared" si="34"/>
        <v>4.3330857924565105E-2</v>
      </c>
    </row>
    <row r="531" spans="10:28" x14ac:dyDescent="0.25">
      <c r="J531" s="1">
        <v>43836</v>
      </c>
      <c r="K531">
        <v>72.95</v>
      </c>
      <c r="L531" s="114">
        <v>-6.4015254698991941E-3</v>
      </c>
      <c r="N531" s="221">
        <v>45224</v>
      </c>
      <c r="O531" s="222">
        <v>-1.6918103448275788E-2</v>
      </c>
      <c r="P531" s="114">
        <v>1.3781907870599042E-2</v>
      </c>
      <c r="Q531" s="114">
        <v>1.3075451597129535E-2</v>
      </c>
      <c r="R531" s="114">
        <v>1.3230086702123339E-2</v>
      </c>
      <c r="Y531" s="114">
        <f t="shared" si="35"/>
        <v>3.205671770701337E-2</v>
      </c>
      <c r="Z531" s="114">
        <f t="shared" si="32"/>
        <v>3.04135004149233E-2</v>
      </c>
      <c r="AA531" s="114">
        <f t="shared" si="33"/>
        <v>3.0773181669138887E-2</v>
      </c>
      <c r="AB531" s="114">
        <f t="shared" si="34"/>
        <v>4.3330857924565105E-2</v>
      </c>
    </row>
    <row r="532" spans="10:28" x14ac:dyDescent="0.25">
      <c r="J532" s="1">
        <v>43837</v>
      </c>
      <c r="K532">
        <v>74.290000000000006</v>
      </c>
      <c r="L532" s="114">
        <v>1.8368745716244049E-2</v>
      </c>
      <c r="N532" s="221">
        <v>45223</v>
      </c>
      <c r="O532" s="222">
        <v>-8.1231295425396016E-3</v>
      </c>
      <c r="P532" s="114">
        <v>1.3744172014664099E-2</v>
      </c>
      <c r="Q532" s="114">
        <v>1.2984757192805946E-2</v>
      </c>
      <c r="R532" s="114">
        <v>1.2959095244477468E-2</v>
      </c>
      <c r="Y532" s="114">
        <f t="shared" si="35"/>
        <v>3.1968944106108697E-2</v>
      </c>
      <c r="Z532" s="114">
        <f t="shared" si="32"/>
        <v>3.0202545230466633E-2</v>
      </c>
      <c r="AA532" s="114">
        <f t="shared" si="33"/>
        <v>3.0142855538654593E-2</v>
      </c>
      <c r="AB532" s="114">
        <f t="shared" si="34"/>
        <v>4.3330857924565105E-2</v>
      </c>
    </row>
    <row r="533" spans="10:28" x14ac:dyDescent="0.25">
      <c r="J533" s="1">
        <v>43838</v>
      </c>
      <c r="K533">
        <v>75.25</v>
      </c>
      <c r="L533" s="114">
        <v>1.2922331403957378E-2</v>
      </c>
      <c r="N533" s="221">
        <v>45222</v>
      </c>
      <c r="O533" s="222">
        <v>-2.5586353944562355E-3</v>
      </c>
      <c r="P533" s="114">
        <v>1.3734370482904811E-2</v>
      </c>
      <c r="Q533" s="114">
        <v>1.3064783149968806E-2</v>
      </c>
      <c r="R533" s="114">
        <v>1.320779248716677E-2</v>
      </c>
      <c r="Y533" s="114">
        <f t="shared" si="35"/>
        <v>3.1946145743236593E-2</v>
      </c>
      <c r="Z533" s="114">
        <f t="shared" si="32"/>
        <v>3.0388685606827445E-2</v>
      </c>
      <c r="AA533" s="114">
        <f t="shared" si="33"/>
        <v>3.0721325325149908E-2</v>
      </c>
      <c r="AB533" s="114">
        <f t="shared" si="34"/>
        <v>4.3330857924565105E-2</v>
      </c>
    </row>
    <row r="534" spans="10:28" x14ac:dyDescent="0.25">
      <c r="J534" s="1">
        <v>43839</v>
      </c>
      <c r="K534">
        <v>74.319999999999993</v>
      </c>
      <c r="L534" s="114">
        <v>-1.2358803986711055E-2</v>
      </c>
      <c r="N534" s="221">
        <v>45219</v>
      </c>
      <c r="O534" s="222">
        <v>-1.3669821240799129E-2</v>
      </c>
      <c r="P534" s="114">
        <v>1.374664397638624E-2</v>
      </c>
      <c r="Q534" s="114">
        <v>1.319229123437039E-2</v>
      </c>
      <c r="R534" s="114">
        <v>1.3607452020199419E-2</v>
      </c>
      <c r="Y534" s="114">
        <f t="shared" si="35"/>
        <v>3.1974693889074396E-2</v>
      </c>
      <c r="Z534" s="114">
        <f t="shared" si="32"/>
        <v>3.0685269411145528E-2</v>
      </c>
      <c r="AA534" s="114">
        <f t="shared" si="33"/>
        <v>3.1650933398983852E-2</v>
      </c>
      <c r="AB534" s="114">
        <f t="shared" si="34"/>
        <v>4.3330857924565105E-2</v>
      </c>
    </row>
    <row r="535" spans="10:28" x14ac:dyDescent="0.25">
      <c r="J535" s="1">
        <v>43840</v>
      </c>
      <c r="K535">
        <v>74.64</v>
      </c>
      <c r="L535" s="114">
        <v>4.3057050592035448E-3</v>
      </c>
      <c r="N535" s="221">
        <v>45218</v>
      </c>
      <c r="O535" s="222">
        <v>-3.0284490669929633E-2</v>
      </c>
      <c r="P535" s="114">
        <v>1.3783418268450143E-2</v>
      </c>
      <c r="Q535" s="114">
        <v>1.318297068893191E-2</v>
      </c>
      <c r="R535" s="114">
        <v>1.3603461303653929E-2</v>
      </c>
      <c r="Y535" s="114">
        <f t="shared" si="35"/>
        <v>3.2060230892415033E-2</v>
      </c>
      <c r="Z535" s="114">
        <f t="shared" si="32"/>
        <v>3.0663589822455622E-2</v>
      </c>
      <c r="AA535" s="114">
        <f t="shared" si="33"/>
        <v>3.1641650992299042E-2</v>
      </c>
      <c r="AB535" s="114">
        <f t="shared" si="34"/>
        <v>4.3330857924565105E-2</v>
      </c>
    </row>
    <row r="536" spans="10:28" x14ac:dyDescent="0.25">
      <c r="J536" s="1">
        <v>43843</v>
      </c>
      <c r="K536">
        <v>73.739999999999995</v>
      </c>
      <c r="L536" s="114">
        <v>-1.2057877813504899E-2</v>
      </c>
      <c r="N536" s="221">
        <v>45217</v>
      </c>
      <c r="O536" s="222">
        <v>-4.062150908906324E-3</v>
      </c>
      <c r="P536" s="114">
        <v>1.3666883632260598E-2</v>
      </c>
      <c r="Q536" s="114">
        <v>1.2593815291596774E-2</v>
      </c>
      <c r="R536" s="114">
        <v>1.1761148482651125E-2</v>
      </c>
      <c r="Y536" s="114">
        <f t="shared" si="35"/>
        <v>3.1789171328638149E-2</v>
      </c>
      <c r="Z536" s="114">
        <f t="shared" si="32"/>
        <v>2.9293214368254099E-2</v>
      </c>
      <c r="AA536" s="114">
        <f t="shared" si="33"/>
        <v>2.7356431370646517E-2</v>
      </c>
      <c r="AB536" s="114">
        <f t="shared" si="34"/>
        <v>4.3330857924565105E-2</v>
      </c>
    </row>
    <row r="537" spans="10:28" x14ac:dyDescent="0.25">
      <c r="J537" s="1">
        <v>43844</v>
      </c>
      <c r="K537">
        <v>73.3</v>
      </c>
      <c r="L537" s="114">
        <v>-5.9669107675616728E-3</v>
      </c>
      <c r="N537" s="221">
        <v>45216</v>
      </c>
      <c r="O537" s="222">
        <v>-3.0456852791879328E-4</v>
      </c>
      <c r="P537" s="114">
        <v>1.3665518423461077E-2</v>
      </c>
      <c r="Q537" s="114">
        <v>1.2708093625577873E-2</v>
      </c>
      <c r="R537" s="114">
        <v>1.2087207469105049E-2</v>
      </c>
      <c r="Y537" s="114">
        <f t="shared" si="35"/>
        <v>3.1785995852970463E-2</v>
      </c>
      <c r="Z537" s="114">
        <f t="shared" si="32"/>
        <v>2.9559025773094133E-2</v>
      </c>
      <c r="AA537" s="114">
        <f t="shared" si="33"/>
        <v>2.8114844573138346E-2</v>
      </c>
      <c r="AB537" s="114">
        <f t="shared" si="34"/>
        <v>4.3330857924565105E-2</v>
      </c>
    </row>
    <row r="538" spans="10:28" x14ac:dyDescent="0.25">
      <c r="J538" s="1">
        <v>43845</v>
      </c>
      <c r="K538">
        <v>72</v>
      </c>
      <c r="L538" s="114">
        <v>-1.7735334242837617E-2</v>
      </c>
      <c r="N538" s="221">
        <v>45215</v>
      </c>
      <c r="O538" s="222">
        <v>9.4281615085058598E-3</v>
      </c>
      <c r="P538" s="114">
        <v>1.3729281996572952E-2</v>
      </c>
      <c r="Q538" s="114">
        <v>1.2837914697163007E-2</v>
      </c>
      <c r="R538" s="114">
        <v>1.2466765132525074E-2</v>
      </c>
      <c r="Y538" s="114">
        <f t="shared" si="35"/>
        <v>3.1934309924028688E-2</v>
      </c>
      <c r="Z538" s="114">
        <f t="shared" si="32"/>
        <v>2.9860989585601155E-2</v>
      </c>
      <c r="AA538" s="114">
        <f t="shared" si="33"/>
        <v>2.8997695698253324E-2</v>
      </c>
      <c r="AB538" s="114">
        <f t="shared" si="34"/>
        <v>4.3330857924565105E-2</v>
      </c>
    </row>
    <row r="539" spans="10:28" x14ac:dyDescent="0.25">
      <c r="J539" s="1">
        <v>43846</v>
      </c>
      <c r="K539">
        <v>71.400000000000006</v>
      </c>
      <c r="L539" s="114">
        <v>-8.3333333333332552E-3</v>
      </c>
      <c r="N539" s="221">
        <v>45212</v>
      </c>
      <c r="O539" s="222">
        <v>-5.3007135575942515E-3</v>
      </c>
      <c r="P539" s="114">
        <v>1.3895847299341927E-2</v>
      </c>
      <c r="Q539" s="114">
        <v>1.2900716457383721E-2</v>
      </c>
      <c r="R539" s="114">
        <v>1.263593405840608E-2</v>
      </c>
      <c r="Y539" s="114">
        <f t="shared" si="35"/>
        <v>3.2321740818269322E-2</v>
      </c>
      <c r="Z539" s="114">
        <f t="shared" si="32"/>
        <v>3.0007066479874535E-2</v>
      </c>
      <c r="AA539" s="114">
        <f t="shared" si="33"/>
        <v>2.9391182619852543E-2</v>
      </c>
      <c r="AB539" s="114">
        <f t="shared" si="34"/>
        <v>4.3330857924565105E-2</v>
      </c>
    </row>
    <row r="540" spans="10:28" x14ac:dyDescent="0.25">
      <c r="J540" s="1">
        <v>43847</v>
      </c>
      <c r="K540">
        <v>71.06</v>
      </c>
      <c r="L540" s="114">
        <v>-4.7619047619048092E-3</v>
      </c>
      <c r="N540" s="221">
        <v>45211</v>
      </c>
      <c r="O540" s="222">
        <v>-4.0609137055838138E-3</v>
      </c>
      <c r="P540" s="114">
        <v>1.3968967771272035E-2</v>
      </c>
      <c r="Q540" s="114">
        <v>1.301060370361443E-2</v>
      </c>
      <c r="R540" s="114">
        <v>1.296398349212282E-2</v>
      </c>
      <c r="Y540" s="114">
        <f t="shared" si="35"/>
        <v>3.2491819035978753E-2</v>
      </c>
      <c r="Z540" s="114">
        <f t="shared" si="32"/>
        <v>3.0262664214607164E-2</v>
      </c>
      <c r="AA540" s="114">
        <f t="shared" si="33"/>
        <v>3.0154225602677682E-2</v>
      </c>
      <c r="AB540" s="114">
        <f t="shared" si="34"/>
        <v>4.3330857924565105E-2</v>
      </c>
    </row>
    <row r="541" spans="10:28" x14ac:dyDescent="0.25">
      <c r="J541" s="1">
        <v>43850</v>
      </c>
      <c r="K541">
        <v>71.739999999999995</v>
      </c>
      <c r="L541" s="114">
        <v>9.5693779904305176E-3</v>
      </c>
      <c r="N541" s="221">
        <v>45210</v>
      </c>
      <c r="O541" s="222">
        <v>1.2332990750256966E-2</v>
      </c>
      <c r="P541" s="114">
        <v>1.3969937074334624E-2</v>
      </c>
      <c r="Q541" s="114">
        <v>1.3129612035023363E-2</v>
      </c>
      <c r="R541" s="114">
        <v>1.3331908879055682E-2</v>
      </c>
      <c r="Y541" s="114">
        <f t="shared" si="35"/>
        <v>3.2494073634902337E-2</v>
      </c>
      <c r="Z541" s="114">
        <f t="shared" si="32"/>
        <v>3.0539477593464343E-2</v>
      </c>
      <c r="AA541" s="114">
        <f t="shared" si="33"/>
        <v>3.1010020052683517E-2</v>
      </c>
      <c r="AB541" s="114">
        <f t="shared" si="34"/>
        <v>4.3330857924565105E-2</v>
      </c>
    </row>
    <row r="542" spans="10:28" x14ac:dyDescent="0.25">
      <c r="J542" s="1">
        <v>43851</v>
      </c>
      <c r="K542">
        <v>71.36</v>
      </c>
      <c r="L542" s="114">
        <v>-5.2969054920545787E-3</v>
      </c>
      <c r="N542" s="221">
        <v>45209</v>
      </c>
      <c r="O542" s="222">
        <v>2.8323821602198186E-2</v>
      </c>
      <c r="P542" s="114">
        <v>1.4019365081832163E-2</v>
      </c>
      <c r="Q542" s="114">
        <v>1.3146053662610728E-2</v>
      </c>
      <c r="R542" s="114">
        <v>1.3393140308434741E-2</v>
      </c>
      <c r="Y542" s="114">
        <f t="shared" si="35"/>
        <v>3.2609043180341614E-2</v>
      </c>
      <c r="Z542" s="114">
        <f t="shared" si="32"/>
        <v>3.0577720819232553E-2</v>
      </c>
      <c r="AA542" s="114">
        <f t="shared" si="33"/>
        <v>3.1152444357419207E-2</v>
      </c>
      <c r="AB542" s="114">
        <f t="shared" si="34"/>
        <v>4.3330857924565105E-2</v>
      </c>
    </row>
    <row r="543" spans="10:28" x14ac:dyDescent="0.25">
      <c r="J543" s="1">
        <v>43852</v>
      </c>
      <c r="K543">
        <v>71.05</v>
      </c>
      <c r="L543" s="114">
        <v>-4.3441704035874756E-3</v>
      </c>
      <c r="N543" s="221">
        <v>45208</v>
      </c>
      <c r="O543" s="222">
        <v>-1.1285266457680233E-2</v>
      </c>
      <c r="P543" s="114">
        <v>1.393776580416156E-2</v>
      </c>
      <c r="Q543" s="114">
        <v>1.2647652152961769E-2</v>
      </c>
      <c r="R543" s="114">
        <v>1.1816049085839544E-2</v>
      </c>
      <c r="Y543" s="114">
        <f t="shared" si="35"/>
        <v>3.2419243260479791E-2</v>
      </c>
      <c r="Z543" s="114">
        <f t="shared" si="32"/>
        <v>2.9418438907789075E-2</v>
      </c>
      <c r="AA543" s="114">
        <f t="shared" si="33"/>
        <v>2.7484130173662781E-2</v>
      </c>
      <c r="AB543" s="114">
        <f t="shared" si="34"/>
        <v>4.3330857924565105E-2</v>
      </c>
    </row>
    <row r="544" spans="10:28" x14ac:dyDescent="0.25">
      <c r="J544" s="1">
        <v>43853</v>
      </c>
      <c r="K544">
        <v>69.69</v>
      </c>
      <c r="L544" s="114">
        <v>-1.9141449683321599E-2</v>
      </c>
      <c r="N544" s="221">
        <v>45205</v>
      </c>
      <c r="O544" s="222">
        <v>1.2484130342784668E-2</v>
      </c>
      <c r="P544" s="114">
        <v>1.3921713774165697E-2</v>
      </c>
      <c r="Q544" s="114">
        <v>1.2673556779744908E-2</v>
      </c>
      <c r="R544" s="114">
        <v>1.1849121592440727E-2</v>
      </c>
      <c r="Y544" s="114">
        <f t="shared" si="35"/>
        <v>3.2381906238709415E-2</v>
      </c>
      <c r="Z544" s="114">
        <f t="shared" si="32"/>
        <v>2.9478693069686656E-2</v>
      </c>
      <c r="AA544" s="114">
        <f t="shared" si="33"/>
        <v>2.7561056824017133E-2</v>
      </c>
      <c r="AB544" s="114">
        <f t="shared" si="34"/>
        <v>4.3330857924565105E-2</v>
      </c>
    </row>
    <row r="545" spans="10:28" x14ac:dyDescent="0.25">
      <c r="J545" s="1">
        <v>43854</v>
      </c>
      <c r="K545">
        <v>68.959999999999994</v>
      </c>
      <c r="L545" s="114">
        <v>-1.0474960539532271E-2</v>
      </c>
      <c r="N545" s="221">
        <v>45204</v>
      </c>
      <c r="O545" s="222">
        <v>-1.1710581346716903E-2</v>
      </c>
      <c r="P545" s="114">
        <v>1.3905538579364326E-2</v>
      </c>
      <c r="Q545" s="114">
        <v>1.2676999056880122E-2</v>
      </c>
      <c r="R545" s="114">
        <v>1.1807429674449159E-2</v>
      </c>
      <c r="Y545" s="114">
        <f t="shared" si="35"/>
        <v>3.2344282735601422E-2</v>
      </c>
      <c r="Z545" s="114">
        <f t="shared" si="32"/>
        <v>2.9486699806303165E-2</v>
      </c>
      <c r="AA545" s="114">
        <f t="shared" si="33"/>
        <v>2.7464081422768745E-2</v>
      </c>
      <c r="AB545" s="114">
        <f t="shared" si="34"/>
        <v>4.3330857924565105E-2</v>
      </c>
    </row>
    <row r="546" spans="10:28" x14ac:dyDescent="0.25">
      <c r="J546" s="1">
        <v>43857</v>
      </c>
      <c r="K546">
        <v>68</v>
      </c>
      <c r="L546" s="114">
        <v>-1.3921113689095039E-2</v>
      </c>
      <c r="N546" s="221">
        <v>45203</v>
      </c>
      <c r="O546" s="222">
        <v>2.0916126333398892E-4</v>
      </c>
      <c r="P546" s="114">
        <v>1.3888839427800875E-2</v>
      </c>
      <c r="Q546" s="114">
        <v>1.2695571565856297E-2</v>
      </c>
      <c r="R546" s="114">
        <v>1.1813584521404193E-2</v>
      </c>
      <c r="Y546" s="114">
        <f t="shared" si="35"/>
        <v>3.2305440509064837E-2</v>
      </c>
      <c r="Z546" s="114">
        <f t="shared" si="32"/>
        <v>2.9529899462181746E-2</v>
      </c>
      <c r="AA546" s="114">
        <f t="shared" si="33"/>
        <v>2.7478397596786153E-2</v>
      </c>
      <c r="AB546" s="114">
        <f t="shared" si="34"/>
        <v>4.3330857924565105E-2</v>
      </c>
    </row>
    <row r="547" spans="10:28" x14ac:dyDescent="0.25">
      <c r="J547" s="1">
        <v>43858</v>
      </c>
      <c r="K547">
        <v>66.77</v>
      </c>
      <c r="L547" s="114">
        <v>-1.8088235294117707E-2</v>
      </c>
      <c r="N547" s="221">
        <v>45202</v>
      </c>
      <c r="O547" s="222">
        <v>-1.9830915353303176E-3</v>
      </c>
      <c r="P547" s="114">
        <v>1.3913336464841934E-2</v>
      </c>
      <c r="Q547" s="114">
        <v>1.2824555123269311E-2</v>
      </c>
      <c r="R547" s="114">
        <v>1.2184667482600284E-2</v>
      </c>
      <c r="Y547" s="114">
        <f t="shared" si="35"/>
        <v>3.2362420617222339E-2</v>
      </c>
      <c r="Z547" s="114">
        <f t="shared" si="32"/>
        <v>2.9829915216724418E-2</v>
      </c>
      <c r="AA547" s="114">
        <f t="shared" si="33"/>
        <v>2.8341536564528261E-2</v>
      </c>
      <c r="AB547" s="114">
        <f t="shared" si="34"/>
        <v>4.3330857924565105E-2</v>
      </c>
    </row>
    <row r="548" spans="10:28" x14ac:dyDescent="0.25">
      <c r="J548" s="1">
        <v>43859</v>
      </c>
      <c r="K548">
        <v>66.64</v>
      </c>
      <c r="L548" s="114">
        <v>-1.9469821776246137E-3</v>
      </c>
      <c r="N548" s="221">
        <v>45201</v>
      </c>
      <c r="O548" s="222">
        <v>-6.7385444743934429E-3</v>
      </c>
      <c r="P548" s="114">
        <v>1.393004131662496E-2</v>
      </c>
      <c r="Q548" s="114">
        <v>1.295158024025702E-2</v>
      </c>
      <c r="R548" s="114">
        <v>1.2557534082912878E-2</v>
      </c>
      <c r="Y548" s="114">
        <f t="shared" si="35"/>
        <v>3.2401276102469657E-2</v>
      </c>
      <c r="Z548" s="114">
        <f t="shared" si="32"/>
        <v>3.0125375638837829E-2</v>
      </c>
      <c r="AA548" s="114">
        <f t="shared" si="33"/>
        <v>2.9208824276855356E-2</v>
      </c>
      <c r="AB548" s="114">
        <f t="shared" si="34"/>
        <v>4.3330857924565105E-2</v>
      </c>
    </row>
    <row r="549" spans="10:28" x14ac:dyDescent="0.25">
      <c r="J549" s="1">
        <v>43860</v>
      </c>
      <c r="K549">
        <v>65.650000000000006</v>
      </c>
      <c r="L549" s="114">
        <v>-1.4855942376950704E-2</v>
      </c>
      <c r="N549" s="221">
        <v>45198</v>
      </c>
      <c r="O549" s="222">
        <v>-1.0057471264367858E-2</v>
      </c>
      <c r="P549" s="114">
        <v>1.3949577357423743E-2</v>
      </c>
      <c r="Q549" s="114">
        <v>1.3047750316839659E-2</v>
      </c>
      <c r="R549" s="114">
        <v>1.2839731528341858E-2</v>
      </c>
      <c r="Y549" s="114">
        <f t="shared" si="35"/>
        <v>3.2446716933367627E-2</v>
      </c>
      <c r="Z549" s="114">
        <f t="shared" si="32"/>
        <v>3.0349067236969049E-2</v>
      </c>
      <c r="AA549" s="114">
        <f t="shared" si="33"/>
        <v>2.9865215534923162E-2</v>
      </c>
      <c r="AB549" s="114">
        <f t="shared" si="34"/>
        <v>4.3330857924565105E-2</v>
      </c>
    </row>
    <row r="550" spans="10:28" x14ac:dyDescent="0.25">
      <c r="J550" s="1">
        <v>43861</v>
      </c>
      <c r="K550">
        <v>64.430000000000007</v>
      </c>
      <c r="L550" s="114">
        <v>-1.8583396801218566E-2</v>
      </c>
      <c r="N550" s="221">
        <v>45197</v>
      </c>
      <c r="O550" s="222">
        <v>5.9880239520957905E-3</v>
      </c>
      <c r="P550" s="114">
        <v>1.3936411069595842E-2</v>
      </c>
      <c r="Q550" s="114">
        <v>1.3101315835549503E-2</v>
      </c>
      <c r="R550" s="114">
        <v>1.2997116780523746E-2</v>
      </c>
      <c r="Y550" s="114">
        <f t="shared" si="35"/>
        <v>3.2416092147879931E-2</v>
      </c>
      <c r="Z550" s="114">
        <f t="shared" si="32"/>
        <v>3.0473660633488147E-2</v>
      </c>
      <c r="AA550" s="114">
        <f t="shared" si="33"/>
        <v>3.0231293631498235E-2</v>
      </c>
      <c r="AB550" s="114">
        <f t="shared" si="34"/>
        <v>4.3330857924565105E-2</v>
      </c>
    </row>
    <row r="551" spans="10:28" x14ac:dyDescent="0.25">
      <c r="J551" s="1">
        <v>43864</v>
      </c>
      <c r="K551">
        <v>64.47</v>
      </c>
      <c r="L551" s="114">
        <v>6.2082880645649601E-4</v>
      </c>
      <c r="N551" s="221">
        <v>45196</v>
      </c>
      <c r="O551" s="222">
        <v>1.3285908567841783E-2</v>
      </c>
      <c r="P551" s="114">
        <v>1.3942632011190033E-2</v>
      </c>
      <c r="Q551" s="114">
        <v>1.3206430841060296E-2</v>
      </c>
      <c r="R551" s="114">
        <v>1.3319864332601634E-2</v>
      </c>
      <c r="Y551" s="114">
        <f t="shared" si="35"/>
        <v>3.2430562058028016E-2</v>
      </c>
      <c r="Z551" s="114">
        <f t="shared" si="32"/>
        <v>3.071815813630625E-2</v>
      </c>
      <c r="AA551" s="114">
        <f t="shared" si="33"/>
        <v>3.0982004437631404E-2</v>
      </c>
      <c r="AB551" s="114">
        <f t="shared" si="34"/>
        <v>4.3330857924565105E-2</v>
      </c>
    </row>
    <row r="552" spans="10:28" x14ac:dyDescent="0.25">
      <c r="J552" s="1">
        <v>43865</v>
      </c>
      <c r="K552">
        <v>64.91</v>
      </c>
      <c r="L552" s="114">
        <v>6.8248797890491349E-3</v>
      </c>
      <c r="N552" s="221">
        <v>45195</v>
      </c>
      <c r="O552" s="222">
        <v>-1.9388592531801401E-2</v>
      </c>
      <c r="P552" s="114">
        <v>1.4231675999456336E-2</v>
      </c>
      <c r="Q552" s="114">
        <v>1.3209704707006518E-2</v>
      </c>
      <c r="R552" s="114">
        <v>1.332202883425123E-2</v>
      </c>
      <c r="Y552" s="114">
        <f t="shared" si="35"/>
        <v>3.3102878374735439E-2</v>
      </c>
      <c r="Z552" s="114">
        <f t="shared" si="32"/>
        <v>3.0725773148497164E-2</v>
      </c>
      <c r="AA552" s="114">
        <f t="shared" si="33"/>
        <v>3.0987039068468364E-2</v>
      </c>
      <c r="AB552" s="114">
        <f t="shared" si="34"/>
        <v>4.4873263973571199E-2</v>
      </c>
    </row>
    <row r="553" spans="10:28" x14ac:dyDescent="0.25">
      <c r="J553" s="1">
        <v>43866</v>
      </c>
      <c r="K553">
        <v>66.31</v>
      </c>
      <c r="L553" s="114">
        <v>2.1568325373594297E-2</v>
      </c>
      <c r="N553" s="221">
        <v>45194</v>
      </c>
      <c r="O553" s="222">
        <v>-2.0596804983422055E-2</v>
      </c>
      <c r="P553" s="114">
        <v>1.4205015587396209E-2</v>
      </c>
      <c r="Q553" s="114">
        <v>1.3053107637580389E-2</v>
      </c>
      <c r="R553" s="114">
        <v>1.2837834751051555E-2</v>
      </c>
      <c r="Y553" s="114">
        <f t="shared" si="35"/>
        <v>3.3040866256283587E-2</v>
      </c>
      <c r="Z553" s="114">
        <f t="shared" si="32"/>
        <v>3.0361528365011985E-2</v>
      </c>
      <c r="AA553" s="114">
        <f t="shared" si="33"/>
        <v>2.9860803630945919E-2</v>
      </c>
      <c r="AB553" s="114">
        <f t="shared" si="34"/>
        <v>4.4873263973571199E-2</v>
      </c>
    </row>
    <row r="554" spans="10:28" x14ac:dyDescent="0.25">
      <c r="J554" s="1">
        <v>43867</v>
      </c>
      <c r="K554">
        <v>66.41</v>
      </c>
      <c r="L554" s="114">
        <v>1.5080681646809579E-3</v>
      </c>
      <c r="N554" s="221">
        <v>45191</v>
      </c>
      <c r="O554" s="222">
        <v>-1.7051153460381314E-3</v>
      </c>
      <c r="P554" s="114">
        <v>1.4155945822517073E-2</v>
      </c>
      <c r="Q554" s="114">
        <v>1.2852735562576078E-2</v>
      </c>
      <c r="R554" s="114">
        <v>1.2175852387273707E-2</v>
      </c>
      <c r="Y554" s="114">
        <f t="shared" si="35"/>
        <v>3.292672998317471E-2</v>
      </c>
      <c r="Z554" s="114">
        <f t="shared" si="32"/>
        <v>2.9895462918551958E-2</v>
      </c>
      <c r="AA554" s="114">
        <f t="shared" si="33"/>
        <v>2.8321032652798644E-2</v>
      </c>
      <c r="AB554" s="114">
        <f t="shared" si="34"/>
        <v>4.4873263973571199E-2</v>
      </c>
    </row>
    <row r="555" spans="10:28" x14ac:dyDescent="0.25">
      <c r="J555" s="1">
        <v>43868</v>
      </c>
      <c r="K555">
        <v>64.78</v>
      </c>
      <c r="L555" s="114">
        <v>-2.4544496310796499E-2</v>
      </c>
      <c r="N555" s="221">
        <v>45190</v>
      </c>
      <c r="O555" s="222">
        <v>-4.9900199600798403E-3</v>
      </c>
      <c r="P555" s="114">
        <v>1.4172219542548953E-2</v>
      </c>
      <c r="Q555" s="114">
        <v>1.2980917725765644E-2</v>
      </c>
      <c r="R555" s="114">
        <v>1.2551042011596528E-2</v>
      </c>
      <c r="Y555" s="114">
        <f t="shared" si="35"/>
        <v>3.2964582655968869E-2</v>
      </c>
      <c r="Z555" s="114">
        <f t="shared" si="32"/>
        <v>3.0193614630130889E-2</v>
      </c>
      <c r="AA555" s="114">
        <f t="shared" si="33"/>
        <v>2.9193723718973524E-2</v>
      </c>
      <c r="AB555" s="114">
        <f t="shared" si="34"/>
        <v>4.4873263973571199E-2</v>
      </c>
    </row>
    <row r="556" spans="10:28" x14ac:dyDescent="0.25">
      <c r="J556" s="1">
        <v>43871</v>
      </c>
      <c r="K556">
        <v>63.9</v>
      </c>
      <c r="L556" s="114">
        <v>-1.3584439641864812E-2</v>
      </c>
      <c r="N556" s="221">
        <v>45189</v>
      </c>
      <c r="O556" s="222">
        <v>2.4854249769868129E-2</v>
      </c>
      <c r="P556" s="114">
        <v>1.4202149875367651E-2</v>
      </c>
      <c r="Q556" s="114">
        <v>1.3093612140708085E-2</v>
      </c>
      <c r="R556" s="114">
        <v>1.2883877344188508E-2</v>
      </c>
      <c r="Y556" s="114">
        <f t="shared" si="35"/>
        <v>3.3034200610105154E-2</v>
      </c>
      <c r="Z556" s="114">
        <f t="shared" si="32"/>
        <v>3.0455741839287006E-2</v>
      </c>
      <c r="AA556" s="114">
        <f t="shared" si="33"/>
        <v>2.9967898702582471E-2</v>
      </c>
      <c r="AB556" s="114">
        <f t="shared" si="34"/>
        <v>4.4873263973571199E-2</v>
      </c>
    </row>
    <row r="557" spans="10:28" x14ac:dyDescent="0.25">
      <c r="J557" s="1">
        <v>43872</v>
      </c>
      <c r="K557">
        <v>64.400000000000006</v>
      </c>
      <c r="L557" s="114">
        <v>7.8247261345854007E-3</v>
      </c>
      <c r="N557" s="221">
        <v>45188</v>
      </c>
      <c r="O557" s="222">
        <v>1.2531068765534318E-2</v>
      </c>
      <c r="P557" s="114">
        <v>1.4159624160750239E-2</v>
      </c>
      <c r="Q557" s="114">
        <v>1.274102251702988E-2</v>
      </c>
      <c r="R557" s="114">
        <v>1.1711526942809915E-2</v>
      </c>
      <c r="Y557" s="114">
        <f t="shared" si="35"/>
        <v>3.2935285797905056E-2</v>
      </c>
      <c r="Z557" s="114">
        <f t="shared" si="32"/>
        <v>2.9635618374611501E-2</v>
      </c>
      <c r="AA557" s="114">
        <f t="shared" si="33"/>
        <v>2.7241011668975863E-2</v>
      </c>
      <c r="AB557" s="114">
        <f t="shared" si="34"/>
        <v>4.4873263973571199E-2</v>
      </c>
    </row>
    <row r="558" spans="10:28" x14ac:dyDescent="0.25">
      <c r="J558" s="1">
        <v>43873</v>
      </c>
      <c r="K558">
        <v>67.319999999999993</v>
      </c>
      <c r="L558" s="114">
        <v>4.5341614906832098E-2</v>
      </c>
      <c r="N558" s="221">
        <v>45187</v>
      </c>
      <c r="O558" s="222">
        <v>-6.9930069930069175E-3</v>
      </c>
      <c r="P558" s="114">
        <v>1.4223340159717214E-2</v>
      </c>
      <c r="Q558" s="114">
        <v>1.2746240005162206E-2</v>
      </c>
      <c r="R558" s="114">
        <v>1.165725974635997E-2</v>
      </c>
      <c r="Y558" s="114">
        <f t="shared" si="35"/>
        <v>3.308348921150224E-2</v>
      </c>
      <c r="Z558" s="114">
        <f t="shared" si="32"/>
        <v>2.9647754252007292E-2</v>
      </c>
      <c r="AA558" s="114">
        <f t="shared" si="33"/>
        <v>2.7114786170033291E-2</v>
      </c>
      <c r="AB558" s="114">
        <f t="shared" si="34"/>
        <v>4.4873263973571199E-2</v>
      </c>
    </row>
    <row r="559" spans="10:28" x14ac:dyDescent="0.25">
      <c r="J559" s="1">
        <v>43874</v>
      </c>
      <c r="K559">
        <v>66.5</v>
      </c>
      <c r="L559" s="114">
        <v>-1.2180629827688551E-2</v>
      </c>
      <c r="N559" s="221">
        <v>45184</v>
      </c>
      <c r="O559" s="222">
        <v>1.2811165503593269E-2</v>
      </c>
      <c r="P559" s="114">
        <v>1.4235475501203033E-2</v>
      </c>
      <c r="Q559" s="114">
        <v>1.2836837487003606E-2</v>
      </c>
      <c r="R559" s="114">
        <v>1.1893032824607814E-2</v>
      </c>
      <c r="Y559" s="114">
        <f t="shared" si="35"/>
        <v>3.3111716015798258E-2</v>
      </c>
      <c r="Z559" s="114">
        <f t="shared" si="32"/>
        <v>2.9858483994770389E-2</v>
      </c>
      <c r="AA559" s="114">
        <f t="shared" si="33"/>
        <v>2.7663194350037775E-2</v>
      </c>
      <c r="AB559" s="114">
        <f t="shared" si="34"/>
        <v>4.4873263973571199E-2</v>
      </c>
    </row>
    <row r="560" spans="10:28" x14ac:dyDescent="0.25">
      <c r="J560" s="1">
        <v>43875</v>
      </c>
      <c r="K560">
        <v>65.95</v>
      </c>
      <c r="L560" s="114">
        <v>-8.2706766917292809E-3</v>
      </c>
      <c r="N560" s="221">
        <v>45183</v>
      </c>
      <c r="O560" s="222">
        <v>1.0416666666671996E-4</v>
      </c>
      <c r="P560" s="114">
        <v>1.4221391439808743E-2</v>
      </c>
      <c r="Q560" s="114">
        <v>1.2836976950330484E-2</v>
      </c>
      <c r="R560" s="114">
        <v>1.1832009953742142E-2</v>
      </c>
      <c r="Y560" s="114">
        <f t="shared" si="35"/>
        <v>3.3078956488995136E-2</v>
      </c>
      <c r="Z560" s="114">
        <f t="shared" si="32"/>
        <v>2.9858808386468708E-2</v>
      </c>
      <c r="AA560" s="114">
        <f t="shared" si="33"/>
        <v>2.7521255152404223E-2</v>
      </c>
      <c r="AB560" s="114">
        <f t="shared" si="34"/>
        <v>4.4873263973571199E-2</v>
      </c>
    </row>
    <row r="561" spans="10:28" x14ac:dyDescent="0.25">
      <c r="J561" s="1">
        <v>43878</v>
      </c>
      <c r="K561">
        <v>66.599999999999994</v>
      </c>
      <c r="L561" s="114">
        <v>9.8559514783925928E-3</v>
      </c>
      <c r="N561" s="221">
        <v>45182</v>
      </c>
      <c r="O561" s="222">
        <v>-5.1813471502590676E-3</v>
      </c>
      <c r="P561" s="114">
        <v>1.4223949392742621E-2</v>
      </c>
      <c r="Q561" s="114">
        <v>1.2966959429465118E-2</v>
      </c>
      <c r="R561" s="114">
        <v>1.2203758071644324E-2</v>
      </c>
      <c r="Y561" s="114">
        <f t="shared" si="35"/>
        <v>3.3084906287519339E-2</v>
      </c>
      <c r="Z561" s="114">
        <f t="shared" si="32"/>
        <v>3.0161147632935866E-2</v>
      </c>
      <c r="AA561" s="114">
        <f t="shared" si="33"/>
        <v>2.8385941274644701E-2</v>
      </c>
      <c r="AB561" s="114">
        <f t="shared" si="34"/>
        <v>4.4873263973571199E-2</v>
      </c>
    </row>
    <row r="562" spans="10:28" x14ac:dyDescent="0.25">
      <c r="J562" s="1">
        <v>43879</v>
      </c>
      <c r="K562">
        <v>65.290000000000006</v>
      </c>
      <c r="L562" s="114">
        <v>-1.9669669669669491E-2</v>
      </c>
      <c r="N562" s="221">
        <v>45181</v>
      </c>
      <c r="O562" s="222">
        <v>3.1097750596041396E-4</v>
      </c>
      <c r="P562" s="114">
        <v>1.423653522123647E-2</v>
      </c>
      <c r="Q562" s="114">
        <v>1.3077566218789125E-2</v>
      </c>
      <c r="R562" s="114">
        <v>1.2518961343633138E-2</v>
      </c>
      <c r="Y562" s="114">
        <f t="shared" si="35"/>
        <v>3.3114180924596032E-2</v>
      </c>
      <c r="Z562" s="114">
        <f t="shared" si="32"/>
        <v>3.0418419024903505E-2</v>
      </c>
      <c r="AA562" s="114">
        <f t="shared" si="33"/>
        <v>2.9119104085290681E-2</v>
      </c>
      <c r="AB562" s="114">
        <f t="shared" si="34"/>
        <v>4.4873263973571199E-2</v>
      </c>
    </row>
    <row r="563" spans="10:28" x14ac:dyDescent="0.25">
      <c r="J563" s="1">
        <v>43880</v>
      </c>
      <c r="K563">
        <v>65.36</v>
      </c>
      <c r="L563" s="114">
        <v>1.0721396844845027E-3</v>
      </c>
      <c r="N563" s="221">
        <v>45180</v>
      </c>
      <c r="O563" s="222">
        <v>1.1109946546483621E-2</v>
      </c>
      <c r="P563" s="114">
        <v>1.4387226913552296E-2</v>
      </c>
      <c r="Q563" s="114">
        <v>1.3212715614601063E-2</v>
      </c>
      <c r="R563" s="114">
        <v>1.2912083707815908E-2</v>
      </c>
      <c r="Y563" s="114">
        <f t="shared" si="35"/>
        <v>3.346468980092264E-2</v>
      </c>
      <c r="Z563" s="114">
        <f t="shared" si="32"/>
        <v>3.0732776519562074E-2</v>
      </c>
      <c r="AA563" s="114">
        <f t="shared" si="33"/>
        <v>3.0033506704379802E-2</v>
      </c>
      <c r="AB563" s="114">
        <f t="shared" si="34"/>
        <v>4.4873263973571199E-2</v>
      </c>
    </row>
    <row r="564" spans="10:28" x14ac:dyDescent="0.25">
      <c r="J564" s="1">
        <v>43881</v>
      </c>
      <c r="K564">
        <v>65.72</v>
      </c>
      <c r="L564" s="114">
        <v>5.5079559363525009E-3</v>
      </c>
      <c r="N564" s="221">
        <v>45177</v>
      </c>
      <c r="O564" s="222">
        <v>1.2593136740475426E-3</v>
      </c>
      <c r="P564" s="114">
        <v>1.4377567267933775E-2</v>
      </c>
      <c r="Q564" s="114">
        <v>1.3251813219073772E-2</v>
      </c>
      <c r="R564" s="114">
        <v>1.3018646645324846E-2</v>
      </c>
      <c r="Y564" s="114">
        <f t="shared" si="35"/>
        <v>3.3442221465213959E-2</v>
      </c>
      <c r="Z564" s="114">
        <f t="shared" si="32"/>
        <v>3.0823717547565594E-2</v>
      </c>
      <c r="AA564" s="114">
        <f t="shared" si="33"/>
        <v>3.0281372097025593E-2</v>
      </c>
      <c r="AB564" s="114">
        <f t="shared" si="34"/>
        <v>4.4873263973571199E-2</v>
      </c>
    </row>
    <row r="565" spans="10:28" x14ac:dyDescent="0.25">
      <c r="J565" s="1">
        <v>43882</v>
      </c>
      <c r="K565">
        <v>64.37</v>
      </c>
      <c r="L565" s="114">
        <v>-2.0541692026780193E-2</v>
      </c>
      <c r="N565" s="221">
        <v>45176</v>
      </c>
      <c r="O565" s="222">
        <v>-1.1411972196285862E-2</v>
      </c>
      <c r="P565" s="114">
        <v>1.4489963499428686E-2</v>
      </c>
      <c r="Q565" s="114">
        <v>1.338689247648684E-2</v>
      </c>
      <c r="R565" s="114">
        <v>1.3423938948350986E-2</v>
      </c>
      <c r="Y565" s="114">
        <f t="shared" si="35"/>
        <v>3.3703655099671125E-2</v>
      </c>
      <c r="Z565" s="114">
        <f t="shared" si="32"/>
        <v>3.1137911900308391E-2</v>
      </c>
      <c r="AA565" s="114">
        <f t="shared" si="33"/>
        <v>3.1224081993864394E-2</v>
      </c>
      <c r="AB565" s="114">
        <f t="shared" si="34"/>
        <v>4.4873263973571199E-2</v>
      </c>
    </row>
    <row r="566" spans="10:28" x14ac:dyDescent="0.25">
      <c r="J566" s="1">
        <v>43885</v>
      </c>
      <c r="K566">
        <v>61.38</v>
      </c>
      <c r="L566" s="114">
        <v>-4.6450209725027211E-2</v>
      </c>
      <c r="N566" s="221">
        <v>45175</v>
      </c>
      <c r="O566" s="222">
        <v>-6.2886597938144268E-3</v>
      </c>
      <c r="P566" s="114">
        <v>1.4478534554904689E-2</v>
      </c>
      <c r="Q566" s="114">
        <v>1.3423844485226931E-2</v>
      </c>
      <c r="R566" s="114">
        <v>1.3542217292053576E-2</v>
      </c>
      <c r="Y566" s="114">
        <f t="shared" si="35"/>
        <v>3.3677071374708309E-2</v>
      </c>
      <c r="Z566" s="114">
        <f t="shared" si="32"/>
        <v>3.1223862272637841E-2</v>
      </c>
      <c r="AA566" s="114">
        <f t="shared" si="33"/>
        <v>3.149919742131662E-2</v>
      </c>
      <c r="AB566" s="114">
        <f t="shared" si="34"/>
        <v>4.4873263973571199E-2</v>
      </c>
    </row>
    <row r="567" spans="10:28" x14ac:dyDescent="0.25">
      <c r="J567" s="1">
        <v>43886</v>
      </c>
      <c r="K567">
        <v>60.76</v>
      </c>
      <c r="L567" s="114">
        <v>-1.0101010101010175E-2</v>
      </c>
      <c r="N567" s="221">
        <v>45174</v>
      </c>
      <c r="O567" s="222">
        <v>2.7433534583200969E-2</v>
      </c>
      <c r="P567" s="114">
        <v>1.4523263901778594E-2</v>
      </c>
      <c r="Q567" s="114">
        <v>1.3530784706179348E-2</v>
      </c>
      <c r="R567" s="114">
        <v>1.3877074879348849E-2</v>
      </c>
      <c r="Y567" s="114">
        <f t="shared" si="35"/>
        <v>3.378111183553701E-2</v>
      </c>
      <c r="Z567" s="114">
        <f t="shared" si="32"/>
        <v>3.1472605226573164E-2</v>
      </c>
      <c r="AA567" s="114">
        <f t="shared" si="33"/>
        <v>3.227807616936542E-2</v>
      </c>
      <c r="AB567" s="114">
        <f t="shared" si="34"/>
        <v>4.4873263973571199E-2</v>
      </c>
    </row>
    <row r="568" spans="10:28" x14ac:dyDescent="0.25">
      <c r="J568" s="1">
        <v>43887</v>
      </c>
      <c r="K568">
        <v>61.04</v>
      </c>
      <c r="L568" s="114">
        <v>4.6082949308755951E-3</v>
      </c>
      <c r="N568" s="221">
        <v>45173</v>
      </c>
      <c r="O568" s="222">
        <v>3.1786395422760263E-4</v>
      </c>
      <c r="P568" s="114">
        <v>1.4450729502027429E-2</v>
      </c>
      <c r="Q568" s="114">
        <v>1.3093841417470243E-2</v>
      </c>
      <c r="R568" s="114">
        <v>1.2523054396951085E-2</v>
      </c>
      <c r="Y568" s="114">
        <f t="shared" si="35"/>
        <v>3.3612396821715802E-2</v>
      </c>
      <c r="Z568" s="114">
        <f t="shared" si="32"/>
        <v>3.0456275137035783E-2</v>
      </c>
      <c r="AA568" s="114">
        <f t="shared" si="33"/>
        <v>2.9128624527308224E-2</v>
      </c>
      <c r="AB568" s="114">
        <f t="shared" si="34"/>
        <v>4.4873263973571199E-2</v>
      </c>
    </row>
    <row r="569" spans="10:28" x14ac:dyDescent="0.25">
      <c r="J569" s="1">
        <v>43888</v>
      </c>
      <c r="K569">
        <v>59.7</v>
      </c>
      <c r="L569" s="114">
        <v>-2.1952817824377396E-2</v>
      </c>
      <c r="N569" s="221">
        <v>45170</v>
      </c>
      <c r="O569" s="222">
        <v>-2.7010309278350561E-2</v>
      </c>
      <c r="P569" s="114">
        <v>1.4534029913347219E-2</v>
      </c>
      <c r="Q569" s="114">
        <v>1.3227752131908521E-2</v>
      </c>
      <c r="R569" s="114">
        <v>1.2916294732594997E-2</v>
      </c>
      <c r="Y569" s="114">
        <f t="shared" si="35"/>
        <v>3.380615357844563E-2</v>
      </c>
      <c r="Z569" s="114">
        <f t="shared" si="32"/>
        <v>3.0767751458819222E-2</v>
      </c>
      <c r="AA569" s="114">
        <f t="shared" si="33"/>
        <v>3.0043301548015964E-2</v>
      </c>
      <c r="AB569" s="114">
        <f t="shared" si="34"/>
        <v>4.4873263973571199E-2</v>
      </c>
    </row>
    <row r="570" spans="10:28" x14ac:dyDescent="0.25">
      <c r="J570" s="1">
        <v>43889</v>
      </c>
      <c r="K570">
        <v>58.99</v>
      </c>
      <c r="L570" s="114">
        <v>-1.1892797319933012E-2</v>
      </c>
      <c r="N570" s="221">
        <v>45169</v>
      </c>
      <c r="O570" s="222">
        <v>1.9626071686808977E-3</v>
      </c>
      <c r="P570" s="114">
        <v>1.4468842783724881E-2</v>
      </c>
      <c r="Q570" s="114">
        <v>1.2792671085535109E-2</v>
      </c>
      <c r="R570" s="114">
        <v>1.1441677323701202E-2</v>
      </c>
      <c r="Y570" s="114">
        <f t="shared" si="35"/>
        <v>3.3654528314944074E-2</v>
      </c>
      <c r="Z570" s="114">
        <f t="shared" si="32"/>
        <v>2.9755752944954663E-2</v>
      </c>
      <c r="AA570" s="114">
        <f t="shared" si="33"/>
        <v>2.6613341454928996E-2</v>
      </c>
      <c r="AB570" s="114">
        <f t="shared" si="34"/>
        <v>4.4873263973571199E-2</v>
      </c>
    </row>
    <row r="571" spans="10:28" x14ac:dyDescent="0.25">
      <c r="J571" s="1">
        <v>43892</v>
      </c>
      <c r="K571">
        <v>58.18</v>
      </c>
      <c r="L571" s="114">
        <v>-1.3731140871334162E-2</v>
      </c>
      <c r="N571" s="221">
        <v>45168</v>
      </c>
      <c r="O571" s="222">
        <v>-9.9202290857025865E-3</v>
      </c>
      <c r="P571" s="114">
        <v>1.4669803210317599E-2</v>
      </c>
      <c r="Q571" s="114">
        <v>1.2923040481800912E-2</v>
      </c>
      <c r="R571" s="114">
        <v>1.1790767721865653E-2</v>
      </c>
      <c r="Y571" s="114">
        <f t="shared" si="35"/>
        <v>3.4121962267198734E-2</v>
      </c>
      <c r="Z571" s="114">
        <f t="shared" si="32"/>
        <v>3.0058992160668922E-2</v>
      </c>
      <c r="AA571" s="114">
        <f t="shared" si="33"/>
        <v>2.7425325721059511E-2</v>
      </c>
      <c r="AB571" s="114">
        <f t="shared" si="34"/>
        <v>4.4873263973571199E-2</v>
      </c>
    </row>
    <row r="572" spans="10:28" x14ac:dyDescent="0.25">
      <c r="J572" s="1">
        <v>43893</v>
      </c>
      <c r="K572">
        <v>57.51</v>
      </c>
      <c r="L572" s="114">
        <v>-1.1515984874527358E-2</v>
      </c>
      <c r="N572" s="221">
        <v>45167</v>
      </c>
      <c r="O572" s="222">
        <v>1.5263212542830432E-2</v>
      </c>
      <c r="P572" s="114">
        <v>1.4655877232085036E-2</v>
      </c>
      <c r="Q572" s="114">
        <v>1.2976659442251938E-2</v>
      </c>
      <c r="R572" s="114">
        <v>1.1900185348512751E-2</v>
      </c>
      <c r="Y572" s="114">
        <f t="shared" si="35"/>
        <v>3.4089570441829795E-2</v>
      </c>
      <c r="Z572" s="114">
        <f t="shared" si="32"/>
        <v>3.0183709862678008E-2</v>
      </c>
      <c r="AA572" s="114">
        <f t="shared" si="33"/>
        <v>2.7679831120640659E-2</v>
      </c>
      <c r="AB572" s="114">
        <f t="shared" si="34"/>
        <v>4.4873263973571199E-2</v>
      </c>
    </row>
    <row r="573" spans="10:28" x14ac:dyDescent="0.25">
      <c r="J573" s="1">
        <v>43894</v>
      </c>
      <c r="K573">
        <v>59.2</v>
      </c>
      <c r="L573" s="114">
        <v>2.9386193705442615E-2</v>
      </c>
      <c r="N573" s="221">
        <v>45166</v>
      </c>
      <c r="O573" s="222">
        <v>-3.1139713514636842E-4</v>
      </c>
      <c r="P573" s="114">
        <v>1.4678121913470716E-2</v>
      </c>
      <c r="Q573" s="114">
        <v>1.2926098326718009E-2</v>
      </c>
      <c r="R573" s="114">
        <v>1.1652616909026275E-2</v>
      </c>
      <c r="Y573" s="114">
        <f t="shared" si="35"/>
        <v>3.4141311570732885E-2</v>
      </c>
      <c r="Z573" s="114">
        <f t="shared" si="32"/>
        <v>3.006610470794609E-2</v>
      </c>
      <c r="AA573" s="114">
        <f t="shared" si="33"/>
        <v>2.7103986930395119E-2</v>
      </c>
      <c r="AB573" s="114">
        <f t="shared" si="34"/>
        <v>4.4873263973571199E-2</v>
      </c>
    </row>
    <row r="574" spans="10:28" x14ac:dyDescent="0.25">
      <c r="J574" s="1">
        <v>43895</v>
      </c>
      <c r="K574">
        <v>57.84</v>
      </c>
      <c r="L574" s="114">
        <v>-2.2972972972972964E-2</v>
      </c>
      <c r="N574" s="221">
        <v>45163</v>
      </c>
      <c r="O574" s="222">
        <v>-4.957653377401258E-3</v>
      </c>
      <c r="P574" s="114">
        <v>1.4704288299681215E-2</v>
      </c>
      <c r="Q574" s="114">
        <v>1.3057299074514698E-2</v>
      </c>
      <c r="R574" s="114">
        <v>1.2018499160077129E-2</v>
      </c>
      <c r="Y574" s="114">
        <f t="shared" si="35"/>
        <v>3.420217458505851E-2</v>
      </c>
      <c r="Z574" s="114">
        <f t="shared" si="32"/>
        <v>3.0371277647321188E-2</v>
      </c>
      <c r="AA574" s="114">
        <f t="shared" si="33"/>
        <v>2.7955029046339404E-2</v>
      </c>
      <c r="AB574" s="114">
        <f t="shared" si="34"/>
        <v>4.4873263973571199E-2</v>
      </c>
    </row>
    <row r="575" spans="10:28" x14ac:dyDescent="0.25">
      <c r="J575" s="1">
        <v>43896</v>
      </c>
      <c r="K575">
        <v>57.3</v>
      </c>
      <c r="L575" s="114">
        <v>-9.336099585062348E-3</v>
      </c>
      <c r="N575" s="221">
        <v>45162</v>
      </c>
      <c r="O575" s="222">
        <v>-1.5356452761110598E-2</v>
      </c>
      <c r="P575" s="114">
        <v>1.4700291312649117E-2</v>
      </c>
      <c r="Q575" s="114">
        <v>1.3170439254734953E-2</v>
      </c>
      <c r="R575" s="114">
        <v>1.2332694065050425E-2</v>
      </c>
      <c r="Y575" s="114">
        <f t="shared" si="35"/>
        <v>3.419287759322185E-2</v>
      </c>
      <c r="Z575" s="114">
        <f t="shared" si="32"/>
        <v>3.0634441706513502E-2</v>
      </c>
      <c r="AA575" s="114">
        <f t="shared" si="33"/>
        <v>2.8685846395307288E-2</v>
      </c>
      <c r="AB575" s="114">
        <f t="shared" si="34"/>
        <v>4.4873263973571199E-2</v>
      </c>
    </row>
    <row r="576" spans="10:28" x14ac:dyDescent="0.25">
      <c r="J576" s="1">
        <v>43899</v>
      </c>
      <c r="K576">
        <v>50.49</v>
      </c>
      <c r="L576" s="114">
        <v>-0.11884816753926694</v>
      </c>
      <c r="N576" s="221">
        <v>45161</v>
      </c>
      <c r="O576" s="222">
        <v>-1.4926868363053446E-2</v>
      </c>
      <c r="P576" s="114">
        <v>1.4686545457716745E-2</v>
      </c>
      <c r="Q576" s="114">
        <v>1.3121831902556256E-2</v>
      </c>
      <c r="R576" s="114">
        <v>1.2114089931065806E-2</v>
      </c>
      <c r="Y576" s="114">
        <f t="shared" si="35"/>
        <v>3.4160904734649153E-2</v>
      </c>
      <c r="Z576" s="114">
        <f t="shared" si="32"/>
        <v>3.0521381005345852E-2</v>
      </c>
      <c r="AA576" s="114">
        <f t="shared" si="33"/>
        <v>2.8177373179659064E-2</v>
      </c>
      <c r="AB576" s="114">
        <f t="shared" si="34"/>
        <v>4.4873263973571199E-2</v>
      </c>
    </row>
    <row r="577" spans="10:28" x14ac:dyDescent="0.25">
      <c r="J577" s="1">
        <v>43900</v>
      </c>
      <c r="K577">
        <v>52.15</v>
      </c>
      <c r="L577" s="114">
        <v>3.2877797583679869E-2</v>
      </c>
      <c r="N577" s="221">
        <v>45160</v>
      </c>
      <c r="O577" s="222">
        <v>5.5404452503273619E-3</v>
      </c>
      <c r="P577" s="114">
        <v>1.4702316004885726E-2</v>
      </c>
      <c r="Q577" s="114">
        <v>1.3082693484737659E-2</v>
      </c>
      <c r="R577" s="114">
        <v>1.1912021952890829E-2</v>
      </c>
      <c r="Y577" s="114">
        <f t="shared" si="35"/>
        <v>3.4197587027364196E-2</v>
      </c>
      <c r="Z577" s="114">
        <f t="shared" si="32"/>
        <v>3.0430345045499796E-2</v>
      </c>
      <c r="AA577" s="114">
        <f t="shared" si="33"/>
        <v>2.7707363062424068E-2</v>
      </c>
      <c r="AB577" s="114">
        <f t="shared" si="34"/>
        <v>4.4873263973571199E-2</v>
      </c>
    </row>
    <row r="578" spans="10:28" x14ac:dyDescent="0.25">
      <c r="J578" s="1">
        <v>43901</v>
      </c>
      <c r="K578">
        <v>50.2</v>
      </c>
      <c r="L578" s="114">
        <v>-3.7392138063278922E-2</v>
      </c>
      <c r="N578" s="221">
        <v>45159</v>
      </c>
      <c r="O578" s="222">
        <v>8.8414634146340484E-3</v>
      </c>
      <c r="P578" s="114">
        <v>1.4701157977487446E-2</v>
      </c>
      <c r="Q578" s="114">
        <v>1.3191432332254033E-2</v>
      </c>
      <c r="R578" s="114">
        <v>1.2206314850175723E-2</v>
      </c>
      <c r="Y578" s="114">
        <f t="shared" si="35"/>
        <v>3.4194893455635804E-2</v>
      </c>
      <c r="Z578" s="114">
        <f t="shared" ref="Z578:Z641" si="36">Q578*2.326</f>
        <v>3.0683271604822881E-2</v>
      </c>
      <c r="AA578" s="114">
        <f t="shared" ref="AA578:AA641" si="37">R578*2.326</f>
        <v>2.8391888341508732E-2</v>
      </c>
      <c r="AB578" s="114">
        <f t="shared" ref="AB578:AB641" si="38">ABS(PERCENTILE(O578:O877,0.01))</f>
        <v>4.4873263973571199E-2</v>
      </c>
    </row>
    <row r="579" spans="10:28" x14ac:dyDescent="0.25">
      <c r="J579" s="1">
        <v>43902</v>
      </c>
      <c r="K579">
        <v>45.265000000000001</v>
      </c>
      <c r="L579" s="114">
        <v>-9.8306772908366577E-2</v>
      </c>
      <c r="N579" s="221">
        <v>45156</v>
      </c>
      <c r="O579" s="222">
        <v>-8.0645161290322284E-3</v>
      </c>
      <c r="P579" s="114">
        <v>1.4701799842029333E-2</v>
      </c>
      <c r="Q579" s="114">
        <v>1.3265128506400313E-2</v>
      </c>
      <c r="R579" s="114">
        <v>1.2390105594080877E-2</v>
      </c>
      <c r="Y579" s="114">
        <f t="shared" ref="Y579:Y642" si="39">P579*2.326</f>
        <v>3.4196386432560233E-2</v>
      </c>
      <c r="Z579" s="114">
        <f t="shared" si="36"/>
        <v>3.0854688905887131E-2</v>
      </c>
      <c r="AA579" s="114">
        <f t="shared" si="37"/>
        <v>2.8819385611832119E-2</v>
      </c>
      <c r="AB579" s="114">
        <f t="shared" si="38"/>
        <v>4.4873263973571199E-2</v>
      </c>
    </row>
    <row r="580" spans="10:28" x14ac:dyDescent="0.25">
      <c r="J580" s="1">
        <v>43903</v>
      </c>
      <c r="K580">
        <v>45.9</v>
      </c>
      <c r="L580" s="114">
        <v>1.4028498840163437E-2</v>
      </c>
      <c r="N580" s="221">
        <v>45155</v>
      </c>
      <c r="O580" s="222">
        <v>-3.9160558288984897E-3</v>
      </c>
      <c r="P580" s="114">
        <v>1.4696231883964319E-2</v>
      </c>
      <c r="Q580" s="114">
        <v>1.3349826559670585E-2</v>
      </c>
      <c r="R580" s="114">
        <v>1.2615952890987289E-2</v>
      </c>
      <c r="Y580" s="114">
        <f t="shared" si="39"/>
        <v>3.4183435362101007E-2</v>
      </c>
      <c r="Z580" s="114">
        <f t="shared" si="36"/>
        <v>3.1051696577793782E-2</v>
      </c>
      <c r="AA580" s="114">
        <f t="shared" si="37"/>
        <v>2.9344706424436436E-2</v>
      </c>
      <c r="AB580" s="114">
        <f t="shared" si="38"/>
        <v>4.4873263973571199E-2</v>
      </c>
    </row>
    <row r="581" spans="10:28" x14ac:dyDescent="0.25">
      <c r="J581" s="1">
        <v>43906</v>
      </c>
      <c r="K581">
        <v>39.975000000000001</v>
      </c>
      <c r="L581" s="114">
        <v>-0.12908496732026137</v>
      </c>
      <c r="N581" s="221">
        <v>45154</v>
      </c>
      <c r="O581" s="222">
        <v>4.9445005045409595E-3</v>
      </c>
      <c r="P581" s="114">
        <v>1.4835567518576832E-2</v>
      </c>
      <c r="Q581" s="114">
        <v>1.3475822333326809E-2</v>
      </c>
      <c r="R581" s="114">
        <v>1.2974694613346749E-2</v>
      </c>
      <c r="Y581" s="114">
        <f t="shared" si="39"/>
        <v>3.4507530048209709E-2</v>
      </c>
      <c r="Z581" s="114">
        <f t="shared" si="36"/>
        <v>3.1344762747318157E-2</v>
      </c>
      <c r="AA581" s="114">
        <f t="shared" si="37"/>
        <v>3.0179139670644537E-2</v>
      </c>
      <c r="AB581" s="114">
        <f t="shared" si="38"/>
        <v>4.4873263973571199E-2</v>
      </c>
    </row>
    <row r="582" spans="10:28" x14ac:dyDescent="0.25">
      <c r="J582" s="1">
        <v>43907</v>
      </c>
      <c r="K582">
        <v>40.799999999999997</v>
      </c>
      <c r="L582" s="114">
        <v>2.0637898686679066E-2</v>
      </c>
      <c r="N582" s="221">
        <v>45153</v>
      </c>
      <c r="O582" s="222">
        <v>-8.8017603520705104E-3</v>
      </c>
      <c r="P582" s="114">
        <v>1.4867250391881035E-2</v>
      </c>
      <c r="Q582" s="114">
        <v>1.3594462220997375E-2</v>
      </c>
      <c r="R582" s="114">
        <v>1.3323943222950173E-2</v>
      </c>
      <c r="Y582" s="114">
        <f t="shared" si="39"/>
        <v>3.4581224411515288E-2</v>
      </c>
      <c r="Z582" s="114">
        <f t="shared" si="36"/>
        <v>3.1620719126039892E-2</v>
      </c>
      <c r="AA582" s="114">
        <f t="shared" si="37"/>
        <v>3.0991491936582103E-2</v>
      </c>
      <c r="AB582" s="114">
        <f t="shared" si="38"/>
        <v>4.4873263973571199E-2</v>
      </c>
    </row>
    <row r="583" spans="10:28" x14ac:dyDescent="0.25">
      <c r="J583" s="1">
        <v>43908</v>
      </c>
      <c r="K583">
        <v>38.5</v>
      </c>
      <c r="L583" s="114">
        <v>-5.6372549019607775E-2</v>
      </c>
      <c r="N583" s="221">
        <v>45152</v>
      </c>
      <c r="O583" s="222">
        <v>-2.5937749401435646E-3</v>
      </c>
      <c r="P583" s="114">
        <v>1.4863479797223833E-2</v>
      </c>
      <c r="Q583" s="114">
        <v>1.3674529308713868E-2</v>
      </c>
      <c r="R583" s="114">
        <v>1.3561491312173339E-2</v>
      </c>
      <c r="Y583" s="114">
        <f t="shared" si="39"/>
        <v>3.4572454008342635E-2</v>
      </c>
      <c r="Z583" s="114">
        <f t="shared" si="36"/>
        <v>3.1806955172068462E-2</v>
      </c>
      <c r="AA583" s="114">
        <f t="shared" si="37"/>
        <v>3.1544028792115188E-2</v>
      </c>
      <c r="AB583" s="114">
        <f t="shared" si="38"/>
        <v>4.4873263973571199E-2</v>
      </c>
    </row>
    <row r="584" spans="10:28" x14ac:dyDescent="0.25">
      <c r="J584" s="1">
        <v>43909</v>
      </c>
      <c r="K584">
        <v>38.520000000000003</v>
      </c>
      <c r="L584" s="114">
        <v>5.1948051948060069E-4</v>
      </c>
      <c r="N584" s="221">
        <v>45149</v>
      </c>
      <c r="O584" s="222">
        <v>-1.8025078369905991E-2</v>
      </c>
      <c r="P584" s="114">
        <v>1.4888935737729758E-2</v>
      </c>
      <c r="Q584" s="114">
        <v>1.3808536514975647E-2</v>
      </c>
      <c r="R584" s="114">
        <v>1.397225162465416E-2</v>
      </c>
      <c r="Y584" s="114">
        <f t="shared" si="39"/>
        <v>3.4631664525959421E-2</v>
      </c>
      <c r="Z584" s="114">
        <f t="shared" si="36"/>
        <v>3.2118655933833354E-2</v>
      </c>
      <c r="AA584" s="114">
        <f t="shared" si="37"/>
        <v>3.2499457278945577E-2</v>
      </c>
      <c r="AB584" s="114">
        <f t="shared" si="38"/>
        <v>4.4873263973571199E-2</v>
      </c>
    </row>
    <row r="585" spans="10:28" x14ac:dyDescent="0.25">
      <c r="J585" s="1">
        <v>43910</v>
      </c>
      <c r="K585">
        <v>40.200000000000003</v>
      </c>
      <c r="L585" s="114">
        <v>4.3613707165109025E-2</v>
      </c>
      <c r="N585" s="221">
        <v>45148</v>
      </c>
      <c r="O585" s="222">
        <v>3.9200313602501019E-4</v>
      </c>
      <c r="P585" s="114">
        <v>1.4848305338726171E-2</v>
      </c>
      <c r="Q585" s="114">
        <v>1.3708506374261671E-2</v>
      </c>
      <c r="R585" s="114">
        <v>1.3672834082039176E-2</v>
      </c>
      <c r="Y585" s="114">
        <f t="shared" si="39"/>
        <v>3.4537158217877076E-2</v>
      </c>
      <c r="Z585" s="114">
        <f t="shared" si="36"/>
        <v>3.1885985826532647E-2</v>
      </c>
      <c r="AA585" s="114">
        <f t="shared" si="37"/>
        <v>3.1803012074823125E-2</v>
      </c>
      <c r="AB585" s="114">
        <f t="shared" si="38"/>
        <v>4.4873263973571199E-2</v>
      </c>
    </row>
    <row r="586" spans="10:28" x14ac:dyDescent="0.25">
      <c r="J586" s="1">
        <v>43913</v>
      </c>
      <c r="K586">
        <v>40.4</v>
      </c>
      <c r="L586" s="114">
        <v>4.975124378109346E-3</v>
      </c>
      <c r="N586" s="221">
        <v>45147</v>
      </c>
      <c r="O586" s="222">
        <v>-1.5655577299412582E-3</v>
      </c>
      <c r="P586" s="114">
        <v>1.4945269986144552E-2</v>
      </c>
      <c r="Q586" s="114">
        <v>1.3848820583780343E-2</v>
      </c>
      <c r="R586" s="114">
        <v>1.4102103818312617E-2</v>
      </c>
      <c r="Y586" s="114">
        <f t="shared" si="39"/>
        <v>3.4762697987772227E-2</v>
      </c>
      <c r="Z586" s="114">
        <f t="shared" si="36"/>
        <v>3.2212356677873082E-2</v>
      </c>
      <c r="AA586" s="114">
        <f t="shared" si="37"/>
        <v>3.2801493481395147E-2</v>
      </c>
      <c r="AB586" s="114">
        <f t="shared" si="38"/>
        <v>4.4873263973571199E-2</v>
      </c>
    </row>
    <row r="587" spans="10:28" x14ac:dyDescent="0.25">
      <c r="J587" s="1">
        <v>43914</v>
      </c>
      <c r="K587">
        <v>45.15</v>
      </c>
      <c r="L587" s="114">
        <v>0.11757425742574258</v>
      </c>
      <c r="N587" s="221">
        <v>45146</v>
      </c>
      <c r="O587" s="222">
        <v>-1.4274691358024729E-2</v>
      </c>
      <c r="P587" s="114">
        <v>1.5019924271927365E-2</v>
      </c>
      <c r="Q587" s="114">
        <v>1.3988678324823409E-2</v>
      </c>
      <c r="R587" s="114">
        <v>1.4539830624836249E-2</v>
      </c>
      <c r="Y587" s="114">
        <f t="shared" si="39"/>
        <v>3.4936343856503051E-2</v>
      </c>
      <c r="Z587" s="114">
        <f t="shared" si="36"/>
        <v>3.2537665783539248E-2</v>
      </c>
      <c r="AA587" s="114">
        <f t="shared" si="37"/>
        <v>3.3819646033369115E-2</v>
      </c>
      <c r="AB587" s="114">
        <f t="shared" si="38"/>
        <v>4.4873263973571199E-2</v>
      </c>
    </row>
    <row r="588" spans="10:28" x14ac:dyDescent="0.25">
      <c r="J588" s="1">
        <v>43915</v>
      </c>
      <c r="K588">
        <v>47.5</v>
      </c>
      <c r="L588" s="114">
        <v>5.2048726467331149E-2</v>
      </c>
      <c r="N588" s="221">
        <v>45145</v>
      </c>
      <c r="O588" s="222">
        <v>3.2901103154635513E-3</v>
      </c>
      <c r="P588" s="114">
        <v>1.4994273111512772E-2</v>
      </c>
      <c r="Q588" s="114">
        <v>1.3982334472938762E-2</v>
      </c>
      <c r="R588" s="114">
        <v>1.4556590438182556E-2</v>
      </c>
      <c r="Y588" s="114">
        <f t="shared" si="39"/>
        <v>3.4876679257378709E-2</v>
      </c>
      <c r="Z588" s="114">
        <f t="shared" si="36"/>
        <v>3.2522909984055562E-2</v>
      </c>
      <c r="AA588" s="114">
        <f t="shared" si="37"/>
        <v>3.3858629359212626E-2</v>
      </c>
      <c r="AB588" s="114">
        <f t="shared" si="38"/>
        <v>4.4873263973571199E-2</v>
      </c>
    </row>
    <row r="589" spans="10:28" x14ac:dyDescent="0.25">
      <c r="J589" s="1">
        <v>43916</v>
      </c>
      <c r="K589">
        <v>47.115000000000002</v>
      </c>
      <c r="L589" s="114">
        <v>-8.1052631578946953E-3</v>
      </c>
      <c r="N589" s="221">
        <v>45142</v>
      </c>
      <c r="O589" s="222">
        <v>6.6238067406975149E-3</v>
      </c>
      <c r="P589" s="114">
        <v>1.5173539900301573E-2</v>
      </c>
      <c r="Q589" s="114">
        <v>1.4119135343519267E-2</v>
      </c>
      <c r="R589" s="114">
        <v>1.4990948913285094E-2</v>
      </c>
      <c r="Y589" s="114">
        <f t="shared" si="39"/>
        <v>3.5293653808101462E-2</v>
      </c>
      <c r="Z589" s="114">
        <f t="shared" si="36"/>
        <v>3.2841108809025812E-2</v>
      </c>
      <c r="AA589" s="114">
        <f t="shared" si="37"/>
        <v>3.4868947172301129E-2</v>
      </c>
      <c r="AB589" s="114">
        <f t="shared" si="38"/>
        <v>4.4873263973571199E-2</v>
      </c>
    </row>
    <row r="590" spans="10:28" x14ac:dyDescent="0.25">
      <c r="J590" s="1">
        <v>43917</v>
      </c>
      <c r="K590">
        <v>45.704999999999998</v>
      </c>
      <c r="L590" s="114">
        <v>-2.9926774912448342E-2</v>
      </c>
      <c r="N590" s="221">
        <v>45141</v>
      </c>
      <c r="O590" s="222">
        <v>-2.1167048054919899E-2</v>
      </c>
      <c r="P590" s="114">
        <v>1.5187935806392924E-2</v>
      </c>
      <c r="Q590" s="114">
        <v>1.4230942176996091E-2</v>
      </c>
      <c r="R590" s="114">
        <v>1.5371154953682983E-2</v>
      </c>
      <c r="Y590" s="114">
        <f t="shared" si="39"/>
        <v>3.5327138685669945E-2</v>
      </c>
      <c r="Z590" s="114">
        <f t="shared" si="36"/>
        <v>3.3101171503692912E-2</v>
      </c>
      <c r="AA590" s="114">
        <f t="shared" si="37"/>
        <v>3.5753306422266616E-2</v>
      </c>
      <c r="AB590" s="114">
        <f t="shared" si="38"/>
        <v>4.4873263973571199E-2</v>
      </c>
    </row>
    <row r="591" spans="10:28" x14ac:dyDescent="0.25">
      <c r="J591" s="1">
        <v>43920</v>
      </c>
      <c r="K591">
        <v>45.62</v>
      </c>
      <c r="L591" s="114">
        <v>-1.8597527622798567E-3</v>
      </c>
      <c r="N591" s="221">
        <v>45140</v>
      </c>
      <c r="O591" s="222">
        <v>-2.4728932851436668E-3</v>
      </c>
      <c r="P591" s="114">
        <v>1.5176781209730209E-2</v>
      </c>
      <c r="Q591" s="114">
        <v>1.4053965901380779E-2</v>
      </c>
      <c r="R591" s="114">
        <v>1.492498153063773E-2</v>
      </c>
      <c r="Y591" s="114">
        <f t="shared" si="39"/>
        <v>3.5301193093832464E-2</v>
      </c>
      <c r="Z591" s="114">
        <f t="shared" si="36"/>
        <v>3.2689524686611696E-2</v>
      </c>
      <c r="AA591" s="114">
        <f t="shared" si="37"/>
        <v>3.4715507040263362E-2</v>
      </c>
      <c r="AB591" s="114">
        <f t="shared" si="38"/>
        <v>4.4873263973571199E-2</v>
      </c>
    </row>
    <row r="592" spans="10:28" x14ac:dyDescent="0.25">
      <c r="J592" s="1">
        <v>43921</v>
      </c>
      <c r="K592">
        <v>46.58</v>
      </c>
      <c r="L592" s="114">
        <v>2.1043402016659381E-2</v>
      </c>
      <c r="N592" s="221">
        <v>45139</v>
      </c>
      <c r="O592" s="222">
        <v>-4.7127061808954165E-2</v>
      </c>
      <c r="P592" s="114">
        <v>1.5198509212016334E-2</v>
      </c>
      <c r="Q592" s="114">
        <v>1.419231725117032E-2</v>
      </c>
      <c r="R592" s="114">
        <v>1.5381259722996029E-2</v>
      </c>
      <c r="Y592" s="114">
        <f t="shared" si="39"/>
        <v>3.5351732427149993E-2</v>
      </c>
      <c r="Z592" s="114">
        <f t="shared" si="36"/>
        <v>3.3011329926222167E-2</v>
      </c>
      <c r="AA592" s="114">
        <f t="shared" si="37"/>
        <v>3.5776810115688763E-2</v>
      </c>
      <c r="AB592" s="114">
        <f t="shared" si="38"/>
        <v>4.4873263973571199E-2</v>
      </c>
    </row>
    <row r="593" spans="10:28" x14ac:dyDescent="0.25">
      <c r="J593" s="1">
        <v>43922</v>
      </c>
      <c r="K593">
        <v>44.45</v>
      </c>
      <c r="L593" s="114">
        <v>-4.5727780163160058E-2</v>
      </c>
      <c r="N593" s="221">
        <v>45138</v>
      </c>
      <c r="O593" s="222">
        <v>-2.7114967462038789E-3</v>
      </c>
      <c r="P593" s="114">
        <v>1.4963769552099878E-2</v>
      </c>
      <c r="Q593" s="114">
        <v>1.2656519552759928E-2</v>
      </c>
      <c r="R593" s="114">
        <v>1.048431215558217E-2</v>
      </c>
      <c r="Y593" s="114">
        <f t="shared" si="39"/>
        <v>3.480572797818432E-2</v>
      </c>
      <c r="Z593" s="114">
        <f t="shared" si="36"/>
        <v>2.9439064479719591E-2</v>
      </c>
      <c r="AA593" s="114">
        <f t="shared" si="37"/>
        <v>2.4386510073884128E-2</v>
      </c>
      <c r="AB593" s="114">
        <f t="shared" si="38"/>
        <v>4.3330857924565105E-2</v>
      </c>
    </row>
    <row r="594" spans="10:28" x14ac:dyDescent="0.25">
      <c r="J594" s="1">
        <v>43923</v>
      </c>
      <c r="K594">
        <v>44.73</v>
      </c>
      <c r="L594" s="114">
        <v>6.2992125984250623E-3</v>
      </c>
      <c r="N594" s="221">
        <v>45135</v>
      </c>
      <c r="O594" s="222">
        <v>9.8576122672508065E-3</v>
      </c>
      <c r="P594" s="114">
        <v>1.4964990487875755E-2</v>
      </c>
      <c r="Q594" s="114">
        <v>1.2778761510285732E-2</v>
      </c>
      <c r="R594" s="114">
        <v>1.0792021698048564E-2</v>
      </c>
      <c r="Y594" s="114">
        <f t="shared" si="39"/>
        <v>3.480856787479901E-2</v>
      </c>
      <c r="Z594" s="114">
        <f t="shared" si="36"/>
        <v>2.9723399272924611E-2</v>
      </c>
      <c r="AA594" s="114">
        <f t="shared" si="37"/>
        <v>2.510224246966096E-2</v>
      </c>
      <c r="AB594" s="114">
        <f t="shared" si="38"/>
        <v>4.3330857924565105E-2</v>
      </c>
    </row>
    <row r="595" spans="10:28" x14ac:dyDescent="0.25">
      <c r="J595" s="1">
        <v>43924</v>
      </c>
      <c r="K595">
        <v>44.5</v>
      </c>
      <c r="L595" s="114">
        <v>-5.1419628884416925E-3</v>
      </c>
      <c r="N595" s="221">
        <v>45134</v>
      </c>
      <c r="O595" s="222">
        <v>2.0111731843575387E-2</v>
      </c>
      <c r="P595" s="114">
        <v>1.4963304212108444E-2</v>
      </c>
      <c r="Q595" s="114">
        <v>1.2831122746825553E-2</v>
      </c>
      <c r="R595" s="114">
        <v>1.0848932738090868E-2</v>
      </c>
      <c r="Y595" s="114">
        <f t="shared" si="39"/>
        <v>3.4804645597364244E-2</v>
      </c>
      <c r="Z595" s="114">
        <f t="shared" si="36"/>
        <v>2.9845191509116239E-2</v>
      </c>
      <c r="AA595" s="114">
        <f t="shared" si="37"/>
        <v>2.5234617548799361E-2</v>
      </c>
      <c r="AB595" s="114">
        <f t="shared" si="38"/>
        <v>4.3330857924565105E-2</v>
      </c>
    </row>
    <row r="596" spans="10:28" x14ac:dyDescent="0.25">
      <c r="J596" s="1">
        <v>43927</v>
      </c>
      <c r="K596">
        <v>48.875</v>
      </c>
      <c r="L596" s="114">
        <v>9.8314606741573038E-2</v>
      </c>
      <c r="N596" s="221">
        <v>45133</v>
      </c>
      <c r="O596" s="222">
        <v>-1.1595803423522831E-2</v>
      </c>
      <c r="P596" s="114">
        <v>1.4960391705315126E-2</v>
      </c>
      <c r="Q596" s="114">
        <v>1.2639225486071845E-2</v>
      </c>
      <c r="R596" s="114">
        <v>9.9696580197948474E-3</v>
      </c>
      <c r="Y596" s="114">
        <f t="shared" si="39"/>
        <v>3.4797871106562982E-2</v>
      </c>
      <c r="Z596" s="114">
        <f t="shared" si="36"/>
        <v>2.9398838480603113E-2</v>
      </c>
      <c r="AA596" s="114">
        <f t="shared" si="37"/>
        <v>2.3189424554042815E-2</v>
      </c>
      <c r="AB596" s="114">
        <f t="shared" si="38"/>
        <v>4.3330857924565105E-2</v>
      </c>
    </row>
    <row r="597" spans="10:28" x14ac:dyDescent="0.25">
      <c r="J597" s="1">
        <v>43928</v>
      </c>
      <c r="K597">
        <v>49.594999999999999</v>
      </c>
      <c r="L597" s="114">
        <v>1.4731457800511485E-2</v>
      </c>
      <c r="N597" s="221">
        <v>45132</v>
      </c>
      <c r="O597" s="222">
        <v>4.2513863216265598E-3</v>
      </c>
      <c r="P597" s="114">
        <v>1.4978721968155669E-2</v>
      </c>
      <c r="Q597" s="114">
        <v>1.265993609594211E-2</v>
      </c>
      <c r="R597" s="114">
        <v>9.8567571426069426E-3</v>
      </c>
      <c r="Y597" s="114">
        <f t="shared" si="39"/>
        <v>3.484050729793009E-2</v>
      </c>
      <c r="Z597" s="114">
        <f t="shared" si="36"/>
        <v>2.9447011359161349E-2</v>
      </c>
      <c r="AA597" s="114">
        <f t="shared" si="37"/>
        <v>2.292681711370375E-2</v>
      </c>
      <c r="AB597" s="114">
        <f t="shared" si="38"/>
        <v>4.3330857924565105E-2</v>
      </c>
    </row>
    <row r="598" spans="10:28" x14ac:dyDescent="0.25">
      <c r="J598" s="1">
        <v>43929</v>
      </c>
      <c r="K598">
        <v>49.43</v>
      </c>
      <c r="L598" s="114">
        <v>-3.3269482810767042E-3</v>
      </c>
      <c r="N598" s="221">
        <v>45131</v>
      </c>
      <c r="O598" s="222">
        <v>4.0831477357089613E-3</v>
      </c>
      <c r="P598" s="114">
        <v>1.4986022398156919E-2</v>
      </c>
      <c r="Q598" s="114">
        <v>1.2773746626665868E-2</v>
      </c>
      <c r="R598" s="114">
        <v>1.0109570152283965E-2</v>
      </c>
      <c r="Y598" s="114">
        <f t="shared" si="39"/>
        <v>3.4857488098112996E-2</v>
      </c>
      <c r="Z598" s="114">
        <f t="shared" si="36"/>
        <v>2.9711734653624807E-2</v>
      </c>
      <c r="AA598" s="114">
        <f t="shared" si="37"/>
        <v>2.3514860174212504E-2</v>
      </c>
      <c r="AB598" s="114">
        <f t="shared" si="38"/>
        <v>4.3330857924565105E-2</v>
      </c>
    </row>
    <row r="599" spans="10:28" x14ac:dyDescent="0.25">
      <c r="J599" s="1">
        <v>43930</v>
      </c>
      <c r="K599">
        <v>51.3</v>
      </c>
      <c r="L599" s="114">
        <v>3.7831276552700736E-2</v>
      </c>
      <c r="N599" s="221">
        <v>45128</v>
      </c>
      <c r="O599" s="222">
        <v>5.5991041433371457E-3</v>
      </c>
      <c r="P599" s="114">
        <v>1.5001701695172244E-2</v>
      </c>
      <c r="Q599" s="114">
        <v>1.2890196378035403E-2</v>
      </c>
      <c r="R599" s="114">
        <v>1.0376071229862749E-2</v>
      </c>
      <c r="Y599" s="114">
        <f t="shared" si="39"/>
        <v>3.4893958142970638E-2</v>
      </c>
      <c r="Z599" s="114">
        <f t="shared" si="36"/>
        <v>2.9982596775310347E-2</v>
      </c>
      <c r="AA599" s="114">
        <f t="shared" si="37"/>
        <v>2.4134741680660755E-2</v>
      </c>
      <c r="AB599" s="114">
        <f t="shared" si="38"/>
        <v>4.3330857924565105E-2</v>
      </c>
    </row>
    <row r="600" spans="10:28" x14ac:dyDescent="0.25">
      <c r="J600" s="1">
        <v>43931</v>
      </c>
      <c r="K600">
        <v>51.3</v>
      </c>
      <c r="L600" s="114">
        <v>0</v>
      </c>
      <c r="N600" s="221">
        <v>45127</v>
      </c>
      <c r="O600" s="222">
        <v>2.9951329090227739E-3</v>
      </c>
      <c r="P600" s="114">
        <v>1.5001250000395549E-2</v>
      </c>
      <c r="Q600" s="114">
        <v>1.2996108482654084E-2</v>
      </c>
      <c r="R600" s="114">
        <v>1.0608199158895834E-2</v>
      </c>
      <c r="Y600" s="114">
        <f t="shared" si="39"/>
        <v>3.4892907500920049E-2</v>
      </c>
      <c r="Z600" s="114">
        <f t="shared" si="36"/>
        <v>3.0228948330653403E-2</v>
      </c>
      <c r="AA600" s="114">
        <f t="shared" si="37"/>
        <v>2.4674671243591711E-2</v>
      </c>
      <c r="AB600" s="114">
        <f t="shared" si="38"/>
        <v>4.3330857924565105E-2</v>
      </c>
    </row>
    <row r="601" spans="10:28" x14ac:dyDescent="0.25">
      <c r="J601" s="1">
        <v>43934</v>
      </c>
      <c r="K601">
        <v>51.3</v>
      </c>
      <c r="L601" s="114">
        <v>0</v>
      </c>
      <c r="N601" s="221">
        <v>45126</v>
      </c>
      <c r="O601" s="222">
        <v>-1.8716077110233971E-4</v>
      </c>
      <c r="P601" s="114">
        <v>1.5029095653425296E-2</v>
      </c>
      <c r="Q601" s="114">
        <v>1.3121269954245125E-2</v>
      </c>
      <c r="R601" s="114">
        <v>1.0915324001145366E-2</v>
      </c>
      <c r="Y601" s="114">
        <f t="shared" si="39"/>
        <v>3.4957676489867237E-2</v>
      </c>
      <c r="Z601" s="114">
        <f t="shared" si="36"/>
        <v>3.0520073913574162E-2</v>
      </c>
      <c r="AA601" s="114">
        <f t="shared" si="37"/>
        <v>2.538904362666412E-2</v>
      </c>
      <c r="AB601" s="114">
        <f t="shared" si="38"/>
        <v>4.3330857924565105E-2</v>
      </c>
    </row>
    <row r="602" spans="10:28" x14ac:dyDescent="0.25">
      <c r="J602" s="1">
        <v>43935</v>
      </c>
      <c r="K602">
        <v>51.95</v>
      </c>
      <c r="L602" s="114">
        <v>1.2670565302144362E-2</v>
      </c>
      <c r="N602" s="221">
        <v>45125</v>
      </c>
      <c r="O602" s="222">
        <v>-1.8712574850295678E-4</v>
      </c>
      <c r="P602" s="114">
        <v>1.5032274012361997E-2</v>
      </c>
      <c r="Q602" s="114">
        <v>1.3254139588783792E-2</v>
      </c>
      <c r="R602" s="114">
        <v>1.1258197779460832E-2</v>
      </c>
      <c r="Y602" s="114">
        <f t="shared" si="39"/>
        <v>3.4965069352754008E-2</v>
      </c>
      <c r="Z602" s="114">
        <f t="shared" si="36"/>
        <v>3.0829128683511103E-2</v>
      </c>
      <c r="AA602" s="114">
        <f t="shared" si="37"/>
        <v>2.6186568035025896E-2</v>
      </c>
      <c r="AB602" s="114">
        <f t="shared" si="38"/>
        <v>4.3330857924565105E-2</v>
      </c>
    </row>
    <row r="603" spans="10:28" x14ac:dyDescent="0.25">
      <c r="J603" s="1">
        <v>43936</v>
      </c>
      <c r="K603">
        <v>49</v>
      </c>
      <c r="L603" s="114">
        <v>-5.6785370548604476E-2</v>
      </c>
      <c r="N603" s="221">
        <v>45124</v>
      </c>
      <c r="O603" s="222">
        <v>3.7565740045078086E-3</v>
      </c>
      <c r="P603" s="114">
        <v>1.5032803203276022E-2</v>
      </c>
      <c r="Q603" s="114">
        <v>1.3388279331215544E-2</v>
      </c>
      <c r="R603" s="114">
        <v>1.1611848138597981E-2</v>
      </c>
      <c r="Y603" s="114">
        <f t="shared" si="39"/>
        <v>3.496630025082003E-2</v>
      </c>
      <c r="Z603" s="114">
        <f t="shared" si="36"/>
        <v>3.1141137724407356E-2</v>
      </c>
      <c r="AA603" s="114">
        <f t="shared" si="37"/>
        <v>2.7009158770378905E-2</v>
      </c>
      <c r="AB603" s="114">
        <f t="shared" si="38"/>
        <v>4.3330857924565105E-2</v>
      </c>
    </row>
    <row r="604" spans="10:28" x14ac:dyDescent="0.25">
      <c r="J604" s="1">
        <v>43937</v>
      </c>
      <c r="K604">
        <v>49.204999999999998</v>
      </c>
      <c r="L604" s="114">
        <v>4.1836734693877203E-3</v>
      </c>
      <c r="N604" s="221">
        <v>45121</v>
      </c>
      <c r="O604" s="222">
        <v>-3.9289055191768169E-3</v>
      </c>
      <c r="P604" s="114">
        <v>1.5044859982354972E-2</v>
      </c>
      <c r="Q604" s="114">
        <v>1.351343534237784E-2</v>
      </c>
      <c r="R604" s="114">
        <v>1.1939043150020848E-2</v>
      </c>
      <c r="Y604" s="114">
        <f t="shared" si="39"/>
        <v>3.4994344318957669E-2</v>
      </c>
      <c r="Z604" s="114">
        <f t="shared" si="36"/>
        <v>3.1432250606370858E-2</v>
      </c>
      <c r="AA604" s="114">
        <f t="shared" si="37"/>
        <v>2.7770214366948494E-2</v>
      </c>
      <c r="AB604" s="114">
        <f t="shared" si="38"/>
        <v>4.3330857924565105E-2</v>
      </c>
    </row>
    <row r="605" spans="10:28" x14ac:dyDescent="0.25">
      <c r="J605" s="1">
        <v>43938</v>
      </c>
      <c r="K605">
        <v>51.98</v>
      </c>
      <c r="L605" s="114">
        <v>5.6396707651661389E-2</v>
      </c>
      <c r="N605" s="221">
        <v>45120</v>
      </c>
      <c r="O605" s="222">
        <v>-2.0537714712471886E-3</v>
      </c>
      <c r="P605" s="114">
        <v>1.5058081564000935E-2</v>
      </c>
      <c r="Q605" s="114">
        <v>1.363893263793416E-2</v>
      </c>
      <c r="R605" s="114">
        <v>1.2274111025151926E-2</v>
      </c>
      <c r="Y605" s="114">
        <f t="shared" si="39"/>
        <v>3.5025097717866174E-2</v>
      </c>
      <c r="Z605" s="114">
        <f t="shared" si="36"/>
        <v>3.1724157315834854E-2</v>
      </c>
      <c r="AA605" s="114">
        <f t="shared" si="37"/>
        <v>2.8549582244503383E-2</v>
      </c>
      <c r="AB605" s="114">
        <f t="shared" si="38"/>
        <v>4.3330857924565105E-2</v>
      </c>
    </row>
    <row r="606" spans="10:28" x14ac:dyDescent="0.25">
      <c r="J606" s="1">
        <v>43941</v>
      </c>
      <c r="K606">
        <v>51.51</v>
      </c>
      <c r="L606" s="114">
        <v>-9.0419392073874359E-3</v>
      </c>
      <c r="N606" s="221">
        <v>45119</v>
      </c>
      <c r="O606" s="222">
        <v>7.1455434373825224E-3</v>
      </c>
      <c r="P606" s="114">
        <v>1.5058796674170679E-2</v>
      </c>
      <c r="Q606" s="114">
        <v>1.3773936198773155E-2</v>
      </c>
      <c r="R606" s="114">
        <v>1.2649141032101326E-2</v>
      </c>
      <c r="Y606" s="114">
        <f t="shared" si="39"/>
        <v>3.5026761064120997E-2</v>
      </c>
      <c r="Z606" s="114">
        <f t="shared" si="36"/>
        <v>3.2038175598346361E-2</v>
      </c>
      <c r="AA606" s="114">
        <f t="shared" si="37"/>
        <v>2.9421902040667684E-2</v>
      </c>
      <c r="AB606" s="114">
        <f t="shared" si="38"/>
        <v>4.3330857924565105E-2</v>
      </c>
    </row>
    <row r="607" spans="10:28" x14ac:dyDescent="0.25">
      <c r="J607" s="1">
        <v>43942</v>
      </c>
      <c r="K607">
        <v>49.064999999999998</v>
      </c>
      <c r="L607" s="114">
        <v>-4.7466511357018064E-2</v>
      </c>
      <c r="N607" s="221">
        <v>45118</v>
      </c>
      <c r="O607" s="222">
        <v>-1.3174986082761195E-2</v>
      </c>
      <c r="P607" s="114">
        <v>1.5076850708561292E-2</v>
      </c>
      <c r="Q607" s="114">
        <v>1.3876224924910424E-2</v>
      </c>
      <c r="R607" s="114">
        <v>1.2921087883300222E-2</v>
      </c>
      <c r="Y607" s="114">
        <f t="shared" si="39"/>
        <v>3.5068754748113565E-2</v>
      </c>
      <c r="Z607" s="114">
        <f t="shared" si="36"/>
        <v>3.2276099175341647E-2</v>
      </c>
      <c r="AA607" s="114">
        <f t="shared" si="37"/>
        <v>3.0054450416556317E-2</v>
      </c>
      <c r="AB607" s="114">
        <f t="shared" si="38"/>
        <v>4.3330857924565105E-2</v>
      </c>
    </row>
    <row r="608" spans="10:28" x14ac:dyDescent="0.25">
      <c r="J608" s="1">
        <v>43943</v>
      </c>
      <c r="K608">
        <v>49.284999999999997</v>
      </c>
      <c r="L608" s="114">
        <v>4.4838479567919877E-3</v>
      </c>
      <c r="N608" s="221">
        <v>45117</v>
      </c>
      <c r="O608" s="222">
        <v>3.7126415444594632E-4</v>
      </c>
      <c r="P608" s="114">
        <v>1.5072423824276371E-2</v>
      </c>
      <c r="Q608" s="114">
        <v>1.3890103812869422E-2</v>
      </c>
      <c r="R608" s="114">
        <v>1.2904712011515135E-2</v>
      </c>
      <c r="Y608" s="114">
        <f t="shared" si="39"/>
        <v>3.5058457815266841E-2</v>
      </c>
      <c r="Z608" s="114">
        <f t="shared" si="36"/>
        <v>3.2308381468734278E-2</v>
      </c>
      <c r="AA608" s="114">
        <f t="shared" si="37"/>
        <v>3.0016360138784205E-2</v>
      </c>
      <c r="AB608" s="114">
        <f t="shared" si="38"/>
        <v>4.3330857924565105E-2</v>
      </c>
    </row>
    <row r="609" spans="10:28" x14ac:dyDescent="0.25">
      <c r="J609" s="1">
        <v>43944</v>
      </c>
      <c r="K609">
        <v>49.64</v>
      </c>
      <c r="L609" s="114">
        <v>7.2030029420717054E-3</v>
      </c>
      <c r="N609" s="221">
        <v>45114</v>
      </c>
      <c r="O609" s="222">
        <v>-7.5534266764923303E-3</v>
      </c>
      <c r="P609" s="114">
        <v>1.5072349842164275E-2</v>
      </c>
      <c r="Q609" s="114">
        <v>1.4030639714064465E-2</v>
      </c>
      <c r="R609" s="114">
        <v>1.3309863633989227E-2</v>
      </c>
      <c r="Y609" s="114">
        <f t="shared" si="39"/>
        <v>3.5058285732874103E-2</v>
      </c>
      <c r="Z609" s="114">
        <f t="shared" si="36"/>
        <v>3.2635267974913944E-2</v>
      </c>
      <c r="AA609" s="114">
        <f t="shared" si="37"/>
        <v>3.0958742812658945E-2</v>
      </c>
      <c r="AB609" s="114">
        <f t="shared" si="38"/>
        <v>4.3330857924565105E-2</v>
      </c>
    </row>
    <row r="610" spans="10:28" x14ac:dyDescent="0.25">
      <c r="J610" s="1">
        <v>43945</v>
      </c>
      <c r="K610">
        <v>49.13</v>
      </c>
      <c r="L610" s="114">
        <v>-1.0273972602739686E-2</v>
      </c>
      <c r="N610" s="221">
        <v>45113</v>
      </c>
      <c r="O610" s="222">
        <v>-3.1406138472519593E-2</v>
      </c>
      <c r="P610" s="114">
        <v>1.5105417518492136E-2</v>
      </c>
      <c r="Q610" s="114">
        <v>1.4132367347173002E-2</v>
      </c>
      <c r="R610" s="114">
        <v>1.3594789943589607E-2</v>
      </c>
      <c r="Y610" s="114">
        <f t="shared" si="39"/>
        <v>3.5135201148012711E-2</v>
      </c>
      <c r="Z610" s="114">
        <f t="shared" si="36"/>
        <v>3.2871886449524407E-2</v>
      </c>
      <c r="AA610" s="114">
        <f t="shared" si="37"/>
        <v>3.1621481408789426E-2</v>
      </c>
      <c r="AB610" s="114">
        <f t="shared" si="38"/>
        <v>4.3330857924565105E-2</v>
      </c>
    </row>
    <row r="611" spans="10:28" x14ac:dyDescent="0.25">
      <c r="J611" s="1">
        <v>43948</v>
      </c>
      <c r="K611">
        <v>51.16</v>
      </c>
      <c r="L611" s="114">
        <v>4.1318949725218684E-2</v>
      </c>
      <c r="N611" s="221">
        <v>45112</v>
      </c>
      <c r="O611" s="222">
        <v>3.7614185921547708E-3</v>
      </c>
      <c r="P611" s="114">
        <v>1.5582788183381168E-2</v>
      </c>
      <c r="Q611" s="114">
        <v>1.3562604503621031E-2</v>
      </c>
      <c r="R611" s="114">
        <v>1.1561012265494771E-2</v>
      </c>
      <c r="Y611" s="114">
        <f t="shared" si="39"/>
        <v>3.6245565314544599E-2</v>
      </c>
      <c r="Z611" s="114">
        <f t="shared" si="36"/>
        <v>3.1546618075422521E-2</v>
      </c>
      <c r="AA611" s="114">
        <f t="shared" si="37"/>
        <v>2.6890914529540837E-2</v>
      </c>
      <c r="AB611" s="114">
        <f t="shared" si="38"/>
        <v>4.4903475568920395E-2</v>
      </c>
    </row>
    <row r="612" spans="10:28" x14ac:dyDescent="0.25">
      <c r="J612" s="1">
        <v>43949</v>
      </c>
      <c r="K612">
        <v>52.48</v>
      </c>
      <c r="L612" s="114">
        <v>2.5801407349491799E-2</v>
      </c>
      <c r="N612" s="221">
        <v>45111</v>
      </c>
      <c r="O612" s="222">
        <v>-3.5695163305372629E-3</v>
      </c>
      <c r="P612" s="114">
        <v>1.5712413829703537E-2</v>
      </c>
      <c r="Q612" s="114">
        <v>1.3691951506328438E-2</v>
      </c>
      <c r="R612" s="114">
        <v>1.188634604663668E-2</v>
      </c>
      <c r="Y612" s="114">
        <f t="shared" si="39"/>
        <v>3.6547074567890428E-2</v>
      </c>
      <c r="Z612" s="114">
        <f t="shared" si="36"/>
        <v>3.1847479203719949E-2</v>
      </c>
      <c r="AA612" s="114">
        <f t="shared" si="37"/>
        <v>2.7647640904476918E-2</v>
      </c>
      <c r="AB612" s="114">
        <f t="shared" si="38"/>
        <v>4.4903475568920395E-2</v>
      </c>
    </row>
    <row r="613" spans="10:28" x14ac:dyDescent="0.25">
      <c r="J613" s="1">
        <v>43950</v>
      </c>
      <c r="K613">
        <v>55.08</v>
      </c>
      <c r="L613" s="114">
        <v>4.9542682926829298E-2</v>
      </c>
      <c r="N613" s="221">
        <v>45110</v>
      </c>
      <c r="O613" s="222">
        <v>-2.1371326803205242E-3</v>
      </c>
      <c r="P613" s="114">
        <v>1.5719103495002419E-2</v>
      </c>
      <c r="Q613" s="114">
        <v>1.3821342240282128E-2</v>
      </c>
      <c r="R613" s="114">
        <v>1.222661621662105E-2</v>
      </c>
      <c r="Y613" s="114">
        <f t="shared" si="39"/>
        <v>3.6562634729375626E-2</v>
      </c>
      <c r="Z613" s="114">
        <f t="shared" si="36"/>
        <v>3.2148442050896231E-2</v>
      </c>
      <c r="AA613" s="114">
        <f t="shared" si="37"/>
        <v>2.8439109319860562E-2</v>
      </c>
      <c r="AB613" s="114">
        <f t="shared" si="38"/>
        <v>4.4903475568920395E-2</v>
      </c>
    </row>
    <row r="614" spans="10:28" x14ac:dyDescent="0.25">
      <c r="J614" s="1">
        <v>43951</v>
      </c>
      <c r="K614">
        <v>53.86</v>
      </c>
      <c r="L614" s="114">
        <v>-2.2149600580973108E-2</v>
      </c>
      <c r="N614" s="221">
        <v>45107</v>
      </c>
      <c r="O614" s="222">
        <v>9.3474743843249327E-3</v>
      </c>
      <c r="P614" s="114">
        <v>1.5728567118208036E-2</v>
      </c>
      <c r="Q614" s="114">
        <v>1.3958059147039634E-2</v>
      </c>
      <c r="R614" s="114">
        <v>1.259922759606711E-2</v>
      </c>
      <c r="Y614" s="114">
        <f t="shared" si="39"/>
        <v>3.6584647116951891E-2</v>
      </c>
      <c r="Z614" s="114">
        <f t="shared" si="36"/>
        <v>3.2466445576014191E-2</v>
      </c>
      <c r="AA614" s="114">
        <f t="shared" si="37"/>
        <v>2.9305803388452099E-2</v>
      </c>
      <c r="AB614" s="114">
        <f t="shared" si="38"/>
        <v>4.4903475568920395E-2</v>
      </c>
    </row>
    <row r="615" spans="10:28" x14ac:dyDescent="0.25">
      <c r="J615" s="1">
        <v>43952</v>
      </c>
      <c r="K615">
        <v>53.86</v>
      </c>
      <c r="L615" s="114">
        <v>0</v>
      </c>
      <c r="N615" s="221">
        <v>45106</v>
      </c>
      <c r="O615" s="222">
        <v>1.737381126554504E-2</v>
      </c>
      <c r="P615" s="114">
        <v>1.5728753538742795E-2</v>
      </c>
      <c r="Q615" s="114">
        <v>1.4036125159525547E-2</v>
      </c>
      <c r="R615" s="114">
        <v>1.2778723144575461E-2</v>
      </c>
      <c r="Y615" s="114">
        <f t="shared" si="39"/>
        <v>3.6585080731115743E-2</v>
      </c>
      <c r="Z615" s="114">
        <f t="shared" si="36"/>
        <v>3.2648027121056425E-2</v>
      </c>
      <c r="AA615" s="114">
        <f t="shared" si="37"/>
        <v>2.9723310034282524E-2</v>
      </c>
      <c r="AB615" s="114">
        <f t="shared" si="38"/>
        <v>4.4903475568920395E-2</v>
      </c>
    </row>
    <row r="616" spans="10:28" x14ac:dyDescent="0.25">
      <c r="J616" s="1">
        <v>43955</v>
      </c>
      <c r="K616">
        <v>51.96</v>
      </c>
      <c r="L616" s="114">
        <v>-3.5276643148904545E-2</v>
      </c>
      <c r="N616" s="221">
        <v>45105</v>
      </c>
      <c r="O616" s="222">
        <v>1.3343217197924367E-2</v>
      </c>
      <c r="P616" s="114">
        <v>1.5802833970228348E-2</v>
      </c>
      <c r="Q616" s="114">
        <v>1.3960985086342756E-2</v>
      </c>
      <c r="R616" s="114">
        <v>1.2427868754974812E-2</v>
      </c>
      <c r="Y616" s="114">
        <f t="shared" si="39"/>
        <v>3.6757391814751135E-2</v>
      </c>
      <c r="Z616" s="114">
        <f t="shared" si="36"/>
        <v>3.247325131083325E-2</v>
      </c>
      <c r="AA616" s="114">
        <f t="shared" si="37"/>
        <v>2.8907222724071414E-2</v>
      </c>
      <c r="AB616" s="114">
        <f t="shared" si="38"/>
        <v>4.4903475568920395E-2</v>
      </c>
    </row>
    <row r="617" spans="10:28" x14ac:dyDescent="0.25">
      <c r="J617" s="1">
        <v>43956</v>
      </c>
      <c r="K617">
        <v>53.46</v>
      </c>
      <c r="L617" s="114">
        <v>2.8868360277136258E-2</v>
      </c>
      <c r="N617" s="221">
        <v>45104</v>
      </c>
      <c r="O617" s="222">
        <v>-1.1540575196922559E-2</v>
      </c>
      <c r="P617" s="114">
        <v>1.579241334599725E-2</v>
      </c>
      <c r="Q617" s="114">
        <v>1.3972971295491675E-2</v>
      </c>
      <c r="R617" s="114">
        <v>1.2367142249842035E-2</v>
      </c>
      <c r="Y617" s="114">
        <f t="shared" si="39"/>
        <v>3.6733153442789601E-2</v>
      </c>
      <c r="Z617" s="114">
        <f t="shared" si="36"/>
        <v>3.2501131233313635E-2</v>
      </c>
      <c r="AA617" s="114">
        <f t="shared" si="37"/>
        <v>2.8765972873132574E-2</v>
      </c>
      <c r="AB617" s="114">
        <f t="shared" si="38"/>
        <v>4.4903475568920395E-2</v>
      </c>
    </row>
    <row r="618" spans="10:28" x14ac:dyDescent="0.25">
      <c r="J618" s="1">
        <v>43957</v>
      </c>
      <c r="K618">
        <v>50.98</v>
      </c>
      <c r="L618" s="114">
        <v>-4.6389824167602019E-2</v>
      </c>
      <c r="N618" s="221">
        <v>45103</v>
      </c>
      <c r="O618" s="222">
        <v>5.3406998158380525E-3</v>
      </c>
      <c r="P618" s="114">
        <v>1.5860555299231315E-2</v>
      </c>
      <c r="Q618" s="114">
        <v>1.4019461724776455E-2</v>
      </c>
      <c r="R618" s="114">
        <v>1.2418034038531339E-2</v>
      </c>
      <c r="Y618" s="114">
        <f t="shared" si="39"/>
        <v>3.6891651626012038E-2</v>
      </c>
      <c r="Z618" s="114">
        <f t="shared" si="36"/>
        <v>3.2609267971830037E-2</v>
      </c>
      <c r="AA618" s="114">
        <f t="shared" si="37"/>
        <v>2.8884347173623894E-2</v>
      </c>
      <c r="AB618" s="114">
        <f t="shared" si="38"/>
        <v>4.4903475568920395E-2</v>
      </c>
    </row>
    <row r="619" spans="10:28" x14ac:dyDescent="0.25">
      <c r="J619" s="1">
        <v>43958</v>
      </c>
      <c r="K619">
        <v>49.765000000000001</v>
      </c>
      <c r="L619" s="114">
        <v>-2.3832875637504834E-2</v>
      </c>
      <c r="N619" s="221">
        <v>45100</v>
      </c>
      <c r="O619" s="222">
        <v>-2.9379360998898953E-3</v>
      </c>
      <c r="P619" s="114">
        <v>1.5861946351335886E-2</v>
      </c>
      <c r="Q619" s="114">
        <v>1.4140838442738814E-2</v>
      </c>
      <c r="R619" s="114">
        <v>1.2736953474774626E-2</v>
      </c>
      <c r="Y619" s="114">
        <f t="shared" si="39"/>
        <v>3.6894887213207272E-2</v>
      </c>
      <c r="Z619" s="114">
        <f t="shared" si="36"/>
        <v>3.2891590217810483E-2</v>
      </c>
      <c r="AA619" s="114">
        <f t="shared" si="37"/>
        <v>2.9626153782325783E-2</v>
      </c>
      <c r="AB619" s="114">
        <f t="shared" si="38"/>
        <v>4.4903475568920395E-2</v>
      </c>
    </row>
    <row r="620" spans="10:28" x14ac:dyDescent="0.25">
      <c r="J620" s="1">
        <v>43959</v>
      </c>
      <c r="K620">
        <v>51.01</v>
      </c>
      <c r="L620" s="114">
        <v>2.501758263840043E-2</v>
      </c>
      <c r="N620" s="221">
        <v>45099</v>
      </c>
      <c r="O620" s="222">
        <v>-1.1794592632915961E-2</v>
      </c>
      <c r="P620" s="114">
        <v>1.5863533537972839E-2</v>
      </c>
      <c r="Q620" s="114">
        <v>1.4277854643935488E-2</v>
      </c>
      <c r="R620" s="114">
        <v>1.3116178721000724E-2</v>
      </c>
      <c r="Y620" s="114">
        <f t="shared" si="39"/>
        <v>3.6898579009324826E-2</v>
      </c>
      <c r="Z620" s="114">
        <f t="shared" si="36"/>
        <v>3.3210289901793949E-2</v>
      </c>
      <c r="AA620" s="114">
        <f t="shared" si="37"/>
        <v>3.0508231705047684E-2</v>
      </c>
      <c r="AB620" s="114">
        <f t="shared" si="38"/>
        <v>4.4903475568920395E-2</v>
      </c>
    </row>
    <row r="621" spans="10:28" x14ac:dyDescent="0.25">
      <c r="J621" s="1">
        <v>43962</v>
      </c>
      <c r="K621">
        <v>52</v>
      </c>
      <c r="L621" s="114">
        <v>1.9407959223681669E-2</v>
      </c>
      <c r="N621" s="221">
        <v>45098</v>
      </c>
      <c r="O621" s="222">
        <v>-5.4141851651325961E-3</v>
      </c>
      <c r="P621" s="114">
        <v>1.5887489173910817E-2</v>
      </c>
      <c r="Q621" s="114">
        <v>1.432444482789352E-2</v>
      </c>
      <c r="R621" s="114">
        <v>1.3196042259218428E-2</v>
      </c>
      <c r="Y621" s="114">
        <f t="shared" si="39"/>
        <v>3.6954299818516563E-2</v>
      </c>
      <c r="Z621" s="114">
        <f t="shared" si="36"/>
        <v>3.3318658669680326E-2</v>
      </c>
      <c r="AA621" s="114">
        <f t="shared" si="37"/>
        <v>3.0693994294942063E-2</v>
      </c>
      <c r="AB621" s="114">
        <f t="shared" si="38"/>
        <v>4.4903475568920395E-2</v>
      </c>
    </row>
    <row r="622" spans="10:28" x14ac:dyDescent="0.25">
      <c r="J622" s="1">
        <v>43963</v>
      </c>
      <c r="K622">
        <v>50.93</v>
      </c>
      <c r="L622" s="114">
        <v>-2.0576923076923083E-2</v>
      </c>
      <c r="N622" s="221">
        <v>45097</v>
      </c>
      <c r="O622" s="222">
        <v>-9.0155066714757057E-4</v>
      </c>
      <c r="P622" s="114">
        <v>1.5883769949520905E-2</v>
      </c>
      <c r="Q622" s="114">
        <v>1.444879719170169E-2</v>
      </c>
      <c r="R622" s="114">
        <v>1.3541768604654789E-2</v>
      </c>
      <c r="Y622" s="114">
        <f t="shared" si="39"/>
        <v>3.6945648902585629E-2</v>
      </c>
      <c r="Z622" s="114">
        <f t="shared" si="36"/>
        <v>3.3607902267898129E-2</v>
      </c>
      <c r="AA622" s="114">
        <f t="shared" si="37"/>
        <v>3.1498153774427037E-2</v>
      </c>
      <c r="AB622" s="114">
        <f t="shared" si="38"/>
        <v>4.4903475568920395E-2</v>
      </c>
    </row>
    <row r="623" spans="10:28" x14ac:dyDescent="0.25">
      <c r="J623" s="1">
        <v>43964</v>
      </c>
      <c r="K623">
        <v>48.66</v>
      </c>
      <c r="L623" s="114">
        <v>-4.4570979776163422E-2</v>
      </c>
      <c r="N623" s="221">
        <v>45096</v>
      </c>
      <c r="O623" s="222">
        <v>-1.7998560115191039E-3</v>
      </c>
      <c r="P623" s="114">
        <v>1.5958893179218323E-2</v>
      </c>
      <c r="Q623" s="114">
        <v>1.4595761945406262E-2</v>
      </c>
      <c r="R623" s="114">
        <v>1.3965410520763583E-2</v>
      </c>
      <c r="Y623" s="114">
        <f t="shared" si="39"/>
        <v>3.712038553486182E-2</v>
      </c>
      <c r="Z623" s="114">
        <f t="shared" si="36"/>
        <v>3.3949742285014968E-2</v>
      </c>
      <c r="AA623" s="114">
        <f t="shared" si="37"/>
        <v>3.2483544871296094E-2</v>
      </c>
      <c r="AB623" s="114">
        <f t="shared" si="38"/>
        <v>4.4903475568920395E-2</v>
      </c>
    </row>
    <row r="624" spans="10:28" x14ac:dyDescent="0.25">
      <c r="J624" s="1">
        <v>43965</v>
      </c>
      <c r="K624">
        <v>47.48</v>
      </c>
      <c r="L624" s="114">
        <v>-2.4249897246198106E-2</v>
      </c>
      <c r="N624" s="221">
        <v>45093</v>
      </c>
      <c r="O624" s="222">
        <v>-1.050756901157607E-2</v>
      </c>
      <c r="P624" s="114">
        <v>1.5961486564873329E-2</v>
      </c>
      <c r="Q624" s="114">
        <v>1.474133297292498E-2</v>
      </c>
      <c r="R624" s="114">
        <v>1.4397041731915425E-2</v>
      </c>
      <c r="Y624" s="114">
        <f t="shared" si="39"/>
        <v>3.7126417749895363E-2</v>
      </c>
      <c r="Z624" s="114">
        <f t="shared" si="36"/>
        <v>3.4288340495023502E-2</v>
      </c>
      <c r="AA624" s="114">
        <f t="shared" si="37"/>
        <v>3.3487519068435279E-2</v>
      </c>
      <c r="AB624" s="114">
        <f t="shared" si="38"/>
        <v>4.4903475568920395E-2</v>
      </c>
    </row>
    <row r="625" spans="10:28" x14ac:dyDescent="0.25">
      <c r="J625" s="1">
        <v>43966</v>
      </c>
      <c r="K625">
        <v>46.765000000000001</v>
      </c>
      <c r="L625" s="114">
        <v>-1.505897219882048E-2</v>
      </c>
      <c r="N625" s="221">
        <v>45092</v>
      </c>
      <c r="O625" s="222">
        <v>-1.9552079630287848E-3</v>
      </c>
      <c r="P625" s="114">
        <v>1.5952564198396912E-2</v>
      </c>
      <c r="Q625" s="114">
        <v>1.4814771088662989E-2</v>
      </c>
      <c r="R625" s="114">
        <v>1.4610192817792068E-2</v>
      </c>
      <c r="Y625" s="114">
        <f t="shared" si="39"/>
        <v>3.7105664325471216E-2</v>
      </c>
      <c r="Z625" s="114">
        <f t="shared" si="36"/>
        <v>3.4459157552230113E-2</v>
      </c>
      <c r="AA625" s="114">
        <f t="shared" si="37"/>
        <v>3.398330849418435E-2</v>
      </c>
      <c r="AB625" s="114">
        <f t="shared" si="38"/>
        <v>4.4903475568920395E-2</v>
      </c>
    </row>
    <row r="626" spans="10:28" x14ac:dyDescent="0.25">
      <c r="J626" s="1">
        <v>43969</v>
      </c>
      <c r="K626">
        <v>50.2</v>
      </c>
      <c r="L626" s="114">
        <v>7.3452368224099271E-2</v>
      </c>
      <c r="N626" s="221">
        <v>45091</v>
      </c>
      <c r="O626" s="222">
        <v>8.4244488259544517E-3</v>
      </c>
      <c r="P626" s="114">
        <v>1.5957644465913766E-2</v>
      </c>
      <c r="Q626" s="114">
        <v>1.4962244739255455E-2</v>
      </c>
      <c r="R626" s="114">
        <v>1.5061164791088644E-2</v>
      </c>
      <c r="Y626" s="114">
        <f t="shared" si="39"/>
        <v>3.7117481027715421E-2</v>
      </c>
      <c r="Z626" s="114">
        <f t="shared" si="36"/>
        <v>3.4802181263508189E-2</v>
      </c>
      <c r="AA626" s="114">
        <f t="shared" si="37"/>
        <v>3.5032269304072189E-2</v>
      </c>
      <c r="AB626" s="114">
        <f t="shared" si="38"/>
        <v>4.4903475568920395E-2</v>
      </c>
    </row>
    <row r="627" spans="10:28" x14ac:dyDescent="0.25">
      <c r="J627" s="1">
        <v>43970</v>
      </c>
      <c r="K627">
        <v>50.02</v>
      </c>
      <c r="L627" s="114">
        <v>-3.5856573705179222E-3</v>
      </c>
      <c r="N627" s="221">
        <v>45090</v>
      </c>
      <c r="O627" s="222">
        <v>1.6952242070725477E-2</v>
      </c>
      <c r="P627" s="114">
        <v>1.5983858037260965E-2</v>
      </c>
      <c r="Q627" s="114">
        <v>1.5066370142628909E-2</v>
      </c>
      <c r="R627" s="114">
        <v>1.5387906436838805E-2</v>
      </c>
      <c r="Y627" s="114">
        <f t="shared" si="39"/>
        <v>3.7178453794669004E-2</v>
      </c>
      <c r="Z627" s="114">
        <f t="shared" si="36"/>
        <v>3.5044376951754844E-2</v>
      </c>
      <c r="AA627" s="114">
        <f t="shared" si="37"/>
        <v>3.5792270372087064E-2</v>
      </c>
      <c r="AB627" s="114">
        <f t="shared" si="38"/>
        <v>4.4903475568920395E-2</v>
      </c>
    </row>
    <row r="628" spans="10:28" x14ac:dyDescent="0.25">
      <c r="J628" s="1">
        <v>43971</v>
      </c>
      <c r="K628">
        <v>50.4</v>
      </c>
      <c r="L628" s="114">
        <v>7.5969612155137034E-3</v>
      </c>
      <c r="N628" s="221">
        <v>45089</v>
      </c>
      <c r="O628" s="222">
        <v>1.2177121771217648E-2</v>
      </c>
      <c r="P628" s="114">
        <v>1.6023776906162069E-2</v>
      </c>
      <c r="Q628" s="114">
        <v>1.5026212888511848E-2</v>
      </c>
      <c r="R628" s="114">
        <v>1.5282619598131686E-2</v>
      </c>
      <c r="Y628" s="114">
        <f t="shared" si="39"/>
        <v>3.7271305083732977E-2</v>
      </c>
      <c r="Z628" s="114">
        <f t="shared" si="36"/>
        <v>3.4950971178678562E-2</v>
      </c>
      <c r="AA628" s="114">
        <f t="shared" si="37"/>
        <v>3.5547373185254305E-2</v>
      </c>
      <c r="AB628" s="114">
        <f t="shared" si="38"/>
        <v>4.4903475568920395E-2</v>
      </c>
    </row>
    <row r="629" spans="10:28" x14ac:dyDescent="0.25">
      <c r="J629" s="1">
        <v>43972</v>
      </c>
      <c r="K629">
        <v>50.19</v>
      </c>
      <c r="L629" s="114">
        <v>-4.166666666666684E-3</v>
      </c>
      <c r="N629" s="221">
        <v>45086</v>
      </c>
      <c r="O629" s="222">
        <v>6.1258585483572568E-3</v>
      </c>
      <c r="P629" s="114">
        <v>1.6011656081836332E-2</v>
      </c>
      <c r="Q629" s="114">
        <v>1.5078318071241431E-2</v>
      </c>
      <c r="R629" s="114">
        <v>1.5459677268331135E-2</v>
      </c>
      <c r="Y629" s="114">
        <f t="shared" si="39"/>
        <v>3.7243112046351307E-2</v>
      </c>
      <c r="Z629" s="114">
        <f t="shared" si="36"/>
        <v>3.507216783370757E-2</v>
      </c>
      <c r="AA629" s="114">
        <f t="shared" si="37"/>
        <v>3.595920932613822E-2</v>
      </c>
      <c r="AB629" s="114">
        <f t="shared" si="38"/>
        <v>4.4903475568920395E-2</v>
      </c>
    </row>
    <row r="630" spans="10:28" x14ac:dyDescent="0.25">
      <c r="J630" s="1">
        <v>43973</v>
      </c>
      <c r="K630">
        <v>50.16</v>
      </c>
      <c r="L630" s="114">
        <v>-5.9772863120145727E-4</v>
      </c>
      <c r="N630" s="221">
        <v>45085</v>
      </c>
      <c r="O630" s="222">
        <v>1.0694183864915578E-2</v>
      </c>
      <c r="P630" s="114">
        <v>1.6009388510216389E-2</v>
      </c>
      <c r="Q630" s="114">
        <v>1.5205833574008591E-2</v>
      </c>
      <c r="R630" s="114">
        <v>1.5870153055665175E-2</v>
      </c>
      <c r="Y630" s="114">
        <f t="shared" si="39"/>
        <v>3.7237837674763324E-2</v>
      </c>
      <c r="Z630" s="114">
        <f t="shared" si="36"/>
        <v>3.5368768893143984E-2</v>
      </c>
      <c r="AA630" s="114">
        <f t="shared" si="37"/>
        <v>3.6913976007477201E-2</v>
      </c>
      <c r="AB630" s="114">
        <f t="shared" si="38"/>
        <v>4.4903475568920395E-2</v>
      </c>
    </row>
    <row r="631" spans="10:28" x14ac:dyDescent="0.25">
      <c r="J631" s="1">
        <v>43976</v>
      </c>
      <c r="K631">
        <v>50.32</v>
      </c>
      <c r="L631" s="114">
        <v>3.1897926634769477E-3</v>
      </c>
      <c r="N631" s="221">
        <v>45084</v>
      </c>
      <c r="O631" s="222">
        <v>1.8796992481201937E-3</v>
      </c>
      <c r="P631" s="114">
        <v>1.6000102947685366E-2</v>
      </c>
      <c r="Q631" s="114">
        <v>1.5283627322962588E-2</v>
      </c>
      <c r="R631" s="114">
        <v>1.6144290333920373E-2</v>
      </c>
      <c r="Y631" s="114">
        <f t="shared" si="39"/>
        <v>3.7216239456316164E-2</v>
      </c>
      <c r="Z631" s="114">
        <f t="shared" si="36"/>
        <v>3.554971715321098E-2</v>
      </c>
      <c r="AA631" s="114">
        <f t="shared" si="37"/>
        <v>3.7551619316698787E-2</v>
      </c>
      <c r="AB631" s="114">
        <f t="shared" si="38"/>
        <v>4.4903475568920395E-2</v>
      </c>
    </row>
    <row r="632" spans="10:28" x14ac:dyDescent="0.25">
      <c r="J632" s="1">
        <v>43977</v>
      </c>
      <c r="K632">
        <v>51.7</v>
      </c>
      <c r="L632" s="114">
        <v>2.7424483306836299E-2</v>
      </c>
      <c r="N632" s="221">
        <v>45083</v>
      </c>
      <c r="O632" s="222">
        <v>1.3175230566534967E-3</v>
      </c>
      <c r="P632" s="114">
        <v>1.6000163169794693E-2</v>
      </c>
      <c r="Q632" s="114">
        <v>1.5436072707291698E-2</v>
      </c>
      <c r="R632" s="114">
        <v>1.6644790703178296E-2</v>
      </c>
      <c r="Y632" s="114">
        <f t="shared" si="39"/>
        <v>3.7216379532942455E-2</v>
      </c>
      <c r="Z632" s="114">
        <f t="shared" si="36"/>
        <v>3.5904305117160487E-2</v>
      </c>
      <c r="AA632" s="114">
        <f t="shared" si="37"/>
        <v>3.8715783175592718E-2</v>
      </c>
      <c r="AB632" s="114">
        <f t="shared" si="38"/>
        <v>4.4903475568920395E-2</v>
      </c>
    </row>
    <row r="633" spans="10:28" x14ac:dyDescent="0.25">
      <c r="J633" s="1">
        <v>43978</v>
      </c>
      <c r="K633">
        <v>54.37</v>
      </c>
      <c r="L633" s="114">
        <v>5.1644100580270684E-2</v>
      </c>
      <c r="N633" s="221">
        <v>45082</v>
      </c>
      <c r="O633" s="222">
        <v>4.3478260869565973E-3</v>
      </c>
      <c r="P633" s="114">
        <v>1.6002550667094242E-2</v>
      </c>
      <c r="Q633" s="114">
        <v>1.5591286139863181E-2</v>
      </c>
      <c r="R633" s="114">
        <v>1.7164563489754578E-2</v>
      </c>
      <c r="Y633" s="114">
        <f t="shared" si="39"/>
        <v>3.7221932851661206E-2</v>
      </c>
      <c r="Z633" s="114">
        <f t="shared" si="36"/>
        <v>3.6265331561321758E-2</v>
      </c>
      <c r="AA633" s="114">
        <f t="shared" si="37"/>
        <v>3.992477467716915E-2</v>
      </c>
      <c r="AB633" s="114">
        <f t="shared" si="38"/>
        <v>4.4903475568920395E-2</v>
      </c>
    </row>
    <row r="634" spans="10:28" x14ac:dyDescent="0.25">
      <c r="J634" s="1">
        <v>43979</v>
      </c>
      <c r="K634">
        <v>54.03</v>
      </c>
      <c r="L634" s="114">
        <v>-6.2534485929739989E-3</v>
      </c>
      <c r="N634" s="221">
        <v>45079</v>
      </c>
      <c r="O634" s="222">
        <v>2.3408783130199281E-2</v>
      </c>
      <c r="P634" s="114">
        <v>1.6013169375587732E-2</v>
      </c>
      <c r="Q634" s="114">
        <v>1.5737095110114497E-2</v>
      </c>
      <c r="R634" s="114">
        <v>1.7669785011390104E-2</v>
      </c>
      <c r="Y634" s="114">
        <f t="shared" si="39"/>
        <v>3.7246631967617065E-2</v>
      </c>
      <c r="Z634" s="114">
        <f t="shared" si="36"/>
        <v>3.6604483226126319E-2</v>
      </c>
      <c r="AA634" s="114">
        <f t="shared" si="37"/>
        <v>4.1099919936493381E-2</v>
      </c>
      <c r="AB634" s="114">
        <f t="shared" si="38"/>
        <v>4.4903475568920395E-2</v>
      </c>
    </row>
    <row r="635" spans="10:28" x14ac:dyDescent="0.25">
      <c r="J635" s="1">
        <v>43980</v>
      </c>
      <c r="K635">
        <v>52.67</v>
      </c>
      <c r="L635" s="114">
        <v>-2.5171201184527103E-2</v>
      </c>
      <c r="N635" s="221">
        <v>45078</v>
      </c>
      <c r="O635" s="222">
        <v>1.2338425381903554E-2</v>
      </c>
      <c r="P635" s="114">
        <v>1.5966088984238878E-2</v>
      </c>
      <c r="Q635" s="114">
        <v>1.5540736855265686E-2</v>
      </c>
      <c r="R635" s="114">
        <v>1.7238719240106413E-2</v>
      </c>
      <c r="Y635" s="114">
        <f t="shared" si="39"/>
        <v>3.7137122977339627E-2</v>
      </c>
      <c r="Z635" s="114">
        <f t="shared" si="36"/>
        <v>3.6147753925347983E-2</v>
      </c>
      <c r="AA635" s="114">
        <f t="shared" si="37"/>
        <v>4.0097260952487522E-2</v>
      </c>
      <c r="AB635" s="114">
        <f t="shared" si="38"/>
        <v>4.4903475568920395E-2</v>
      </c>
    </row>
    <row r="636" spans="10:28" x14ac:dyDescent="0.25">
      <c r="J636" s="1">
        <v>43983</v>
      </c>
      <c r="K636">
        <v>52.67</v>
      </c>
      <c r="L636" s="114">
        <v>0</v>
      </c>
      <c r="N636" s="221">
        <v>45077</v>
      </c>
      <c r="O636" s="222">
        <v>-1.5615962984383945E-2</v>
      </c>
      <c r="P636" s="114">
        <v>1.595363849138488E-2</v>
      </c>
      <c r="Q636" s="114">
        <v>1.559883177065291E-2</v>
      </c>
      <c r="R636" s="114">
        <v>1.7504991277573684E-2</v>
      </c>
      <c r="Y636" s="114">
        <f t="shared" si="39"/>
        <v>3.7108163130961234E-2</v>
      </c>
      <c r="Z636" s="114">
        <f t="shared" si="36"/>
        <v>3.6282882698538667E-2</v>
      </c>
      <c r="AA636" s="114">
        <f t="shared" si="37"/>
        <v>4.071660971163639E-2</v>
      </c>
      <c r="AB636" s="114">
        <f t="shared" si="38"/>
        <v>4.4903475568920395E-2</v>
      </c>
    </row>
    <row r="637" spans="10:28" x14ac:dyDescent="0.25">
      <c r="J637" s="1">
        <v>43984</v>
      </c>
      <c r="K637">
        <v>55.04</v>
      </c>
      <c r="L637" s="114">
        <v>4.4997152078982292E-2</v>
      </c>
      <c r="N637" s="221">
        <v>45076</v>
      </c>
      <c r="O637" s="222">
        <v>-4.6056419113414317E-3</v>
      </c>
      <c r="P637" s="114">
        <v>1.5988865384610629E-2</v>
      </c>
      <c r="Q637" s="114">
        <v>1.559903655113957E-2</v>
      </c>
      <c r="R637" s="114">
        <v>1.7618692376728657E-2</v>
      </c>
      <c r="Y637" s="114">
        <f t="shared" si="39"/>
        <v>3.7190100884604324E-2</v>
      </c>
      <c r="Z637" s="114">
        <f t="shared" si="36"/>
        <v>3.6283359017950642E-2</v>
      </c>
      <c r="AA637" s="114">
        <f t="shared" si="37"/>
        <v>4.0981078468270857E-2</v>
      </c>
      <c r="AB637" s="114">
        <f t="shared" si="38"/>
        <v>4.4903475568920395E-2</v>
      </c>
    </row>
    <row r="638" spans="10:28" x14ac:dyDescent="0.25">
      <c r="J638" s="1">
        <v>43985</v>
      </c>
      <c r="K638">
        <v>57.55</v>
      </c>
      <c r="L638" s="114">
        <v>4.5603197674418568E-2</v>
      </c>
      <c r="N638" s="221">
        <v>45075</v>
      </c>
      <c r="O638" s="222">
        <v>-7.6701821668262991E-4</v>
      </c>
      <c r="P638" s="114">
        <v>1.6047952374735785E-2</v>
      </c>
      <c r="Q638" s="114">
        <v>1.5744246986984334E-2</v>
      </c>
      <c r="R638" s="114">
        <v>1.8135002155486139E-2</v>
      </c>
      <c r="Y638" s="114">
        <f t="shared" si="39"/>
        <v>3.7327537223635437E-2</v>
      </c>
      <c r="Z638" s="114">
        <f t="shared" si="36"/>
        <v>3.6621118491725564E-2</v>
      </c>
      <c r="AA638" s="114">
        <f t="shared" si="37"/>
        <v>4.2182015013660756E-2</v>
      </c>
      <c r="AB638" s="114">
        <f t="shared" si="38"/>
        <v>4.4903475568920395E-2</v>
      </c>
    </row>
    <row r="639" spans="10:28" x14ac:dyDescent="0.25">
      <c r="J639" s="1">
        <v>43986</v>
      </c>
      <c r="K639">
        <v>57.74</v>
      </c>
      <c r="L639" s="114">
        <v>3.3014769765422215E-3</v>
      </c>
      <c r="N639" s="221">
        <v>45072</v>
      </c>
      <c r="O639" s="222">
        <v>1.2818022917071209E-2</v>
      </c>
      <c r="P639" s="114">
        <v>1.6081369477712614E-2</v>
      </c>
      <c r="Q639" s="114">
        <v>1.5903949557712738E-2</v>
      </c>
      <c r="R639" s="114">
        <v>1.8703822690011428E-2</v>
      </c>
      <c r="Y639" s="114">
        <f t="shared" si="39"/>
        <v>3.7405265405159545E-2</v>
      </c>
      <c r="Z639" s="114">
        <f t="shared" si="36"/>
        <v>3.6992586671239829E-2</v>
      </c>
      <c r="AA639" s="114">
        <f t="shared" si="37"/>
        <v>4.3505091576966581E-2</v>
      </c>
      <c r="AB639" s="114">
        <f t="shared" si="38"/>
        <v>4.4903475568920395E-2</v>
      </c>
    </row>
    <row r="640" spans="10:28" x14ac:dyDescent="0.25">
      <c r="J640" s="1">
        <v>43987</v>
      </c>
      <c r="K640">
        <v>59.16</v>
      </c>
      <c r="L640" s="114">
        <v>2.4593003117422838E-2</v>
      </c>
      <c r="N640" s="221">
        <v>45071</v>
      </c>
      <c r="O640" s="222">
        <v>4.291008386970916E-3</v>
      </c>
      <c r="P640" s="114">
        <v>1.6067561353576839E-2</v>
      </c>
      <c r="Q640" s="114">
        <v>1.5960301166731174E-2</v>
      </c>
      <c r="R640" s="114">
        <v>1.9017765501560115E-2</v>
      </c>
      <c r="Y640" s="114">
        <f t="shared" si="39"/>
        <v>3.7373147708419728E-2</v>
      </c>
      <c r="Z640" s="114">
        <f t="shared" si="36"/>
        <v>3.7123660513816714E-2</v>
      </c>
      <c r="AA640" s="114">
        <f t="shared" si="37"/>
        <v>4.4235322556628827E-2</v>
      </c>
      <c r="AB640" s="114">
        <f t="shared" si="38"/>
        <v>4.4903475568920395E-2</v>
      </c>
    </row>
    <row r="641" spans="10:28" x14ac:dyDescent="0.25">
      <c r="J641" s="1">
        <v>43990</v>
      </c>
      <c r="K641">
        <v>60.77</v>
      </c>
      <c r="L641" s="114">
        <v>2.7214334009465966E-2</v>
      </c>
      <c r="N641" s="221">
        <v>45070</v>
      </c>
      <c r="O641" s="222">
        <v>-1.156737998843251E-2</v>
      </c>
      <c r="P641" s="114">
        <v>1.6129333118648548E-2</v>
      </c>
      <c r="Q641" s="114">
        <v>1.6111268979266007E-2</v>
      </c>
      <c r="R641" s="114">
        <v>1.9585346228218229E-2</v>
      </c>
      <c r="Y641" s="114">
        <f t="shared" si="39"/>
        <v>3.7516828833976522E-2</v>
      </c>
      <c r="Z641" s="114">
        <f t="shared" si="36"/>
        <v>3.7474811645772731E-2</v>
      </c>
      <c r="AA641" s="114">
        <f t="shared" si="37"/>
        <v>4.5555515326835605E-2</v>
      </c>
      <c r="AB641" s="114">
        <f t="shared" si="38"/>
        <v>4.4903475568920395E-2</v>
      </c>
    </row>
    <row r="642" spans="10:28" x14ac:dyDescent="0.25">
      <c r="J642" s="1">
        <v>43991</v>
      </c>
      <c r="K642">
        <v>59.03</v>
      </c>
      <c r="L642" s="114">
        <v>-2.863254895507655E-2</v>
      </c>
      <c r="N642" s="221">
        <v>45069</v>
      </c>
      <c r="O642" s="222">
        <v>-3.2667179093005707E-3</v>
      </c>
      <c r="P642" s="114">
        <v>1.6178848457810601E-2</v>
      </c>
      <c r="Q642" s="114">
        <v>1.6191327579250812E-2</v>
      </c>
      <c r="R642" s="114">
        <v>1.9988228724110081E-2</v>
      </c>
      <c r="Y642" s="114">
        <f t="shared" si="39"/>
        <v>3.7632001512867462E-2</v>
      </c>
      <c r="Z642" s="114">
        <f t="shared" ref="Z642:Z705" si="40">Q642*2.326</f>
        <v>3.7661027949337393E-2</v>
      </c>
      <c r="AA642" s="114">
        <f t="shared" ref="AA642:AA705" si="41">R642*2.326</f>
        <v>4.649262001228005E-2</v>
      </c>
      <c r="AB642" s="114">
        <f t="shared" ref="AB642:AB705" si="42">ABS(PERCENTILE(O642:O941,0.01))</f>
        <v>4.4903475568920395E-2</v>
      </c>
    </row>
    <row r="643" spans="10:28" x14ac:dyDescent="0.25">
      <c r="J643" s="1">
        <v>43992</v>
      </c>
      <c r="K643">
        <v>58.81</v>
      </c>
      <c r="L643" s="114">
        <v>-3.7269185160087896E-3</v>
      </c>
      <c r="N643" s="221">
        <v>45068</v>
      </c>
      <c r="O643" s="222">
        <v>1.0093167701863276E-2</v>
      </c>
      <c r="P643" s="114">
        <v>1.6369662127342081E-2</v>
      </c>
      <c r="Q643" s="114">
        <v>1.6351965503899474E-2</v>
      </c>
      <c r="R643" s="114">
        <v>2.0599757324219436E-2</v>
      </c>
      <c r="Y643" s="114">
        <f t="shared" ref="Y643:Y706" si="43">P643*2.326</f>
        <v>3.8075834108197683E-2</v>
      </c>
      <c r="Z643" s="114">
        <f t="shared" si="40"/>
        <v>3.8034671762070177E-2</v>
      </c>
      <c r="AA643" s="114">
        <f t="shared" si="41"/>
        <v>4.7915035536134409E-2</v>
      </c>
      <c r="AB643" s="114">
        <f t="shared" si="42"/>
        <v>4.4903475568920395E-2</v>
      </c>
    </row>
    <row r="644" spans="10:28" x14ac:dyDescent="0.25">
      <c r="J644" s="1">
        <v>43993</v>
      </c>
      <c r="K644">
        <v>55</v>
      </c>
      <c r="L644" s="114">
        <v>-6.478490052712127E-2</v>
      </c>
      <c r="N644" s="221">
        <v>45065</v>
      </c>
      <c r="O644" s="222">
        <v>4.484304932735504E-3</v>
      </c>
      <c r="P644" s="114">
        <v>1.6367203856389758E-2</v>
      </c>
      <c r="Q644" s="114">
        <v>1.6454642059295782E-2</v>
      </c>
      <c r="R644" s="114">
        <v>2.1093451632343191E-2</v>
      </c>
      <c r="Y644" s="114">
        <f t="shared" si="43"/>
        <v>3.807011616996258E-2</v>
      </c>
      <c r="Z644" s="114">
        <f t="shared" si="40"/>
        <v>3.827349742992199E-2</v>
      </c>
      <c r="AA644" s="114">
        <f t="shared" si="41"/>
        <v>4.9063368496830261E-2</v>
      </c>
      <c r="AB644" s="114">
        <f t="shared" si="42"/>
        <v>4.4903475568920395E-2</v>
      </c>
    </row>
    <row r="645" spans="10:28" x14ac:dyDescent="0.25">
      <c r="J645" s="1">
        <v>43994</v>
      </c>
      <c r="K645">
        <v>56.17</v>
      </c>
      <c r="L645" s="114">
        <v>2.1272727272727304E-2</v>
      </c>
      <c r="N645" s="221">
        <v>45064</v>
      </c>
      <c r="O645" s="222">
        <v>2.1713147410358492E-2</v>
      </c>
      <c r="P645" s="114">
        <v>1.6366224956217659E-2</v>
      </c>
      <c r="Q645" s="114">
        <v>1.6608963261843038E-2</v>
      </c>
      <c r="R645" s="114">
        <v>2.1726715640766094E-2</v>
      </c>
      <c r="Y645" s="114">
        <f t="shared" si="43"/>
        <v>3.8067839248162275E-2</v>
      </c>
      <c r="Z645" s="114">
        <f t="shared" si="40"/>
        <v>3.8632448547046908E-2</v>
      </c>
      <c r="AA645" s="114">
        <f t="shared" si="41"/>
        <v>5.0536340580421932E-2</v>
      </c>
      <c r="AB645" s="114">
        <f t="shared" si="42"/>
        <v>4.4903475568920395E-2</v>
      </c>
    </row>
    <row r="646" spans="10:28" x14ac:dyDescent="0.25">
      <c r="J646" s="1">
        <v>43997</v>
      </c>
      <c r="K646">
        <v>56.32</v>
      </c>
      <c r="L646" s="114">
        <v>2.6704646608509625E-3</v>
      </c>
      <c r="N646" s="221">
        <v>45063</v>
      </c>
      <c r="O646" s="222">
        <v>8.9438247412320423E-3</v>
      </c>
      <c r="P646" s="114">
        <v>1.6326216749759034E-2</v>
      </c>
      <c r="Q646" s="114">
        <v>1.6487947312340819E-2</v>
      </c>
      <c r="R646" s="114">
        <v>2.172758140733249E-2</v>
      </c>
      <c r="Y646" s="114">
        <f t="shared" si="43"/>
        <v>3.7974780159939513E-2</v>
      </c>
      <c r="Z646" s="114">
        <f t="shared" si="40"/>
        <v>3.8350965448504748E-2</v>
      </c>
      <c r="AA646" s="114">
        <f t="shared" si="41"/>
        <v>5.053835435345537E-2</v>
      </c>
      <c r="AB646" s="114">
        <f t="shared" si="42"/>
        <v>4.4903475568920395E-2</v>
      </c>
    </row>
    <row r="647" spans="10:28" x14ac:dyDescent="0.25">
      <c r="J647" s="1">
        <v>43998</v>
      </c>
      <c r="K647">
        <v>57.11</v>
      </c>
      <c r="L647" s="114">
        <v>1.402698863636362E-2</v>
      </c>
      <c r="N647" s="221">
        <v>45062</v>
      </c>
      <c r="O647" s="222">
        <v>-9.6536624203821531E-3</v>
      </c>
      <c r="P647" s="114">
        <v>1.6353878368950917E-2</v>
      </c>
      <c r="Q647" s="114">
        <v>1.6606375162519674E-2</v>
      </c>
      <c r="R647" s="114">
        <v>2.2296080033716605E-2</v>
      </c>
      <c r="Y647" s="114">
        <f t="shared" si="43"/>
        <v>3.8039121086179836E-2</v>
      </c>
      <c r="Z647" s="114">
        <f t="shared" si="40"/>
        <v>3.8626428628020765E-2</v>
      </c>
      <c r="AA647" s="114">
        <f t="shared" si="41"/>
        <v>5.1860682158424827E-2</v>
      </c>
      <c r="AB647" s="114">
        <f t="shared" si="42"/>
        <v>4.4903475568920395E-2</v>
      </c>
    </row>
    <row r="648" spans="10:28" x14ac:dyDescent="0.25">
      <c r="J648" s="1">
        <v>43999</v>
      </c>
      <c r="K648">
        <v>57.34</v>
      </c>
      <c r="L648" s="114">
        <v>4.0273157065313248E-3</v>
      </c>
      <c r="N648" s="221">
        <v>45061</v>
      </c>
      <c r="O648" s="222">
        <v>6.8136272545090866E-3</v>
      </c>
      <c r="P648" s="114">
        <v>1.6410338995588497E-2</v>
      </c>
      <c r="Q648" s="114">
        <v>1.6718953623333532E-2</v>
      </c>
      <c r="R648" s="114">
        <v>2.2866950815682071E-2</v>
      </c>
      <c r="Y648" s="114">
        <f t="shared" si="43"/>
        <v>3.8170448503738845E-2</v>
      </c>
      <c r="Z648" s="114">
        <f t="shared" si="40"/>
        <v>3.8888286127873796E-2</v>
      </c>
      <c r="AA648" s="114">
        <f t="shared" si="41"/>
        <v>5.3188527597276498E-2</v>
      </c>
      <c r="AB648" s="114">
        <f t="shared" si="42"/>
        <v>4.4903475568920395E-2</v>
      </c>
    </row>
    <row r="649" spans="10:28" x14ac:dyDescent="0.25">
      <c r="J649" s="1">
        <v>44000</v>
      </c>
      <c r="K649">
        <v>57.08</v>
      </c>
      <c r="L649" s="114">
        <v>-4.5343564701779753E-3</v>
      </c>
      <c r="N649" s="221">
        <v>45058</v>
      </c>
      <c r="O649" s="222">
        <v>-8.204562178072114E-2</v>
      </c>
      <c r="P649" s="114">
        <v>1.6414286256386291E-2</v>
      </c>
      <c r="Q649" s="114">
        <v>1.686037684648329E-2</v>
      </c>
      <c r="R649" s="114">
        <v>2.3522553879045924E-2</v>
      </c>
      <c r="Y649" s="114">
        <f t="shared" si="43"/>
        <v>3.8179629832354511E-2</v>
      </c>
      <c r="Z649" s="114">
        <f t="shared" si="40"/>
        <v>3.9217236544920132E-2</v>
      </c>
      <c r="AA649" s="114">
        <f t="shared" si="41"/>
        <v>5.471346032266082E-2</v>
      </c>
      <c r="AB649" s="114">
        <f t="shared" si="42"/>
        <v>4.4903475568920395E-2</v>
      </c>
    </row>
    <row r="650" spans="10:28" x14ac:dyDescent="0.25">
      <c r="J650" s="1">
        <v>44001</v>
      </c>
      <c r="K650">
        <v>56.97</v>
      </c>
      <c r="L650" s="114">
        <v>-1.9271198318149866E-3</v>
      </c>
      <c r="N650" s="221">
        <v>45057</v>
      </c>
      <c r="O650" s="222">
        <v>-2.5688073394495516E-3</v>
      </c>
      <c r="P650" s="114">
        <v>1.569544448862141E-2</v>
      </c>
      <c r="Q650" s="114">
        <v>1.2354367500501244E-2</v>
      </c>
      <c r="R650" s="114">
        <v>1.2607895933023932E-2</v>
      </c>
      <c r="Y650" s="114">
        <f t="shared" si="43"/>
        <v>3.6507603880533403E-2</v>
      </c>
      <c r="Z650" s="114">
        <f t="shared" si="40"/>
        <v>2.8736258806165895E-2</v>
      </c>
      <c r="AA650" s="114">
        <f t="shared" si="41"/>
        <v>2.9325965940213666E-2</v>
      </c>
      <c r="AB650" s="114">
        <f t="shared" si="42"/>
        <v>4.3330857924565105E-2</v>
      </c>
    </row>
    <row r="651" spans="10:28" x14ac:dyDescent="0.25">
      <c r="J651" s="1">
        <v>44004</v>
      </c>
      <c r="K651">
        <v>57.68</v>
      </c>
      <c r="L651" s="114">
        <v>1.2462699666491151E-2</v>
      </c>
      <c r="N651" s="221">
        <v>45056</v>
      </c>
      <c r="O651" s="222">
        <v>-5.5015587749864545E-4</v>
      </c>
      <c r="P651" s="114">
        <v>1.5773927103577234E-2</v>
      </c>
      <c r="Q651" s="114">
        <v>1.2475469934933653E-2</v>
      </c>
      <c r="R651" s="114">
        <v>1.2987846767572057E-2</v>
      </c>
      <c r="Y651" s="114">
        <f t="shared" si="43"/>
        <v>3.6690154442920647E-2</v>
      </c>
      <c r="Z651" s="114">
        <f t="shared" si="40"/>
        <v>2.9017943068655676E-2</v>
      </c>
      <c r="AA651" s="114">
        <f t="shared" si="41"/>
        <v>3.0209731581372606E-2</v>
      </c>
      <c r="AB651" s="114">
        <f t="shared" si="42"/>
        <v>4.3330857924565105E-2</v>
      </c>
    </row>
    <row r="652" spans="10:28" x14ac:dyDescent="0.25">
      <c r="J652" s="1">
        <v>44005</v>
      </c>
      <c r="K652">
        <v>58.49</v>
      </c>
      <c r="L652" s="114">
        <v>1.4042995839112383E-2</v>
      </c>
      <c r="N652" s="221">
        <v>45055</v>
      </c>
      <c r="O652" s="222">
        <v>3.6690515501748534E-4</v>
      </c>
      <c r="P652" s="114">
        <v>1.5991512238242935E-2</v>
      </c>
      <c r="Q652" s="114">
        <v>1.2606183611853493E-2</v>
      </c>
      <c r="R652" s="114">
        <v>1.3395220028465998E-2</v>
      </c>
      <c r="Y652" s="114">
        <f t="shared" si="43"/>
        <v>3.7196257466153071E-2</v>
      </c>
      <c r="Z652" s="114">
        <f t="shared" si="40"/>
        <v>2.9321983081171225E-2</v>
      </c>
      <c r="AA652" s="114">
        <f t="shared" si="41"/>
        <v>3.1157281786211913E-2</v>
      </c>
      <c r="AB652" s="114">
        <f t="shared" si="42"/>
        <v>4.3330857924565105E-2</v>
      </c>
    </row>
    <row r="653" spans="10:28" x14ac:dyDescent="0.25">
      <c r="J653" s="1">
        <v>44006</v>
      </c>
      <c r="K653">
        <v>56.4</v>
      </c>
      <c r="L653" s="114">
        <v>-3.5732603863908419E-2</v>
      </c>
      <c r="N653" s="221">
        <v>45054</v>
      </c>
      <c r="O653" s="222">
        <v>1.5083798882681474E-2</v>
      </c>
      <c r="P653" s="114">
        <v>1.6009446186793418E-2</v>
      </c>
      <c r="Q653" s="114">
        <v>1.2734029118075021E-2</v>
      </c>
      <c r="R653" s="114">
        <v>1.381580356387813E-2</v>
      </c>
      <c r="Y653" s="114">
        <f t="shared" si="43"/>
        <v>3.7237971830481491E-2</v>
      </c>
      <c r="Z653" s="114">
        <f t="shared" si="40"/>
        <v>2.9619351728642499E-2</v>
      </c>
      <c r="AA653" s="114">
        <f t="shared" si="41"/>
        <v>3.2135559089580532E-2</v>
      </c>
      <c r="AB653" s="114">
        <f t="shared" si="42"/>
        <v>4.3330857924565105E-2</v>
      </c>
    </row>
    <row r="654" spans="10:28" x14ac:dyDescent="0.25">
      <c r="J654" s="1">
        <v>44007</v>
      </c>
      <c r="K654">
        <v>57.51</v>
      </c>
      <c r="L654" s="114">
        <v>1.9680851063829777E-2</v>
      </c>
      <c r="N654" s="221">
        <v>45051</v>
      </c>
      <c r="O654" s="222">
        <v>3.5080956052428683E-2</v>
      </c>
      <c r="P654" s="114">
        <v>1.6018888447344865E-2</v>
      </c>
      <c r="Q654" s="114">
        <v>1.2681701277012975E-2</v>
      </c>
      <c r="R654" s="114">
        <v>1.3730892674898441E-2</v>
      </c>
      <c r="Y654" s="114">
        <f t="shared" si="43"/>
        <v>3.7259934528524156E-2</v>
      </c>
      <c r="Z654" s="114">
        <f t="shared" si="40"/>
        <v>2.9497637170332183E-2</v>
      </c>
      <c r="AA654" s="114">
        <f t="shared" si="41"/>
        <v>3.1938056361813773E-2</v>
      </c>
      <c r="AB654" s="114">
        <f t="shared" si="42"/>
        <v>4.3330857924565105E-2</v>
      </c>
    </row>
    <row r="655" spans="10:28" x14ac:dyDescent="0.25">
      <c r="J655" s="1">
        <v>44008</v>
      </c>
      <c r="K655">
        <v>55.95</v>
      </c>
      <c r="L655" s="114">
        <v>-2.7125717266562255E-2</v>
      </c>
      <c r="N655" s="221">
        <v>45050</v>
      </c>
      <c r="O655" s="222">
        <v>2.1863305101437844E-2</v>
      </c>
      <c r="P655" s="114">
        <v>1.5900463768354228E-2</v>
      </c>
      <c r="Q655" s="114">
        <v>1.1788595041719035E-2</v>
      </c>
      <c r="R655" s="114">
        <v>1.1046179893875418E-2</v>
      </c>
      <c r="Y655" s="114">
        <f t="shared" si="43"/>
        <v>3.6984478725191935E-2</v>
      </c>
      <c r="Z655" s="114">
        <f t="shared" si="40"/>
        <v>2.7420272067038478E-2</v>
      </c>
      <c r="AA655" s="114">
        <f t="shared" si="41"/>
        <v>2.5693414433154222E-2</v>
      </c>
      <c r="AB655" s="114">
        <f t="shared" si="42"/>
        <v>4.3330857924565105E-2</v>
      </c>
    </row>
    <row r="656" spans="10:28" x14ac:dyDescent="0.25">
      <c r="J656" s="1">
        <v>44011</v>
      </c>
      <c r="K656">
        <v>56.63</v>
      </c>
      <c r="L656" s="114">
        <v>1.2153708668453972E-2</v>
      </c>
      <c r="N656" s="221">
        <v>45049</v>
      </c>
      <c r="O656" s="222">
        <v>8.7423008146235819E-3</v>
      </c>
      <c r="P656" s="114">
        <v>1.6082617764760446E-2</v>
      </c>
      <c r="Q656" s="114">
        <v>1.1495721116976733E-2</v>
      </c>
      <c r="R656" s="114">
        <v>9.9647167247019861E-3</v>
      </c>
      <c r="Y656" s="114">
        <f t="shared" si="43"/>
        <v>3.7408168920832797E-2</v>
      </c>
      <c r="Z656" s="114">
        <f t="shared" si="40"/>
        <v>2.6739047318087881E-2</v>
      </c>
      <c r="AA656" s="114">
        <f t="shared" si="41"/>
        <v>2.3177931101656821E-2</v>
      </c>
      <c r="AB656" s="114">
        <f t="shared" si="42"/>
        <v>4.4856005097164635E-2</v>
      </c>
    </row>
    <row r="657" spans="10:28" x14ac:dyDescent="0.25">
      <c r="J657" s="1">
        <v>44012</v>
      </c>
      <c r="K657">
        <v>56.74</v>
      </c>
      <c r="L657" s="114">
        <v>1.9424333392194849E-3</v>
      </c>
      <c r="N657" s="221">
        <v>45048</v>
      </c>
      <c r="O657" s="222">
        <v>-1.2750098077677494E-2</v>
      </c>
      <c r="P657" s="114">
        <v>1.6171428537033055E-2</v>
      </c>
      <c r="Q657" s="114">
        <v>1.1546860194976926E-2</v>
      </c>
      <c r="R657" s="114">
        <v>1.0037690163639579E-2</v>
      </c>
      <c r="Y657" s="114">
        <f t="shared" si="43"/>
        <v>3.7614742777138888E-2</v>
      </c>
      <c r="Z657" s="114">
        <f t="shared" si="40"/>
        <v>2.6857996813516329E-2</v>
      </c>
      <c r="AA657" s="114">
        <f t="shared" si="41"/>
        <v>2.3347667320625664E-2</v>
      </c>
      <c r="AB657" s="114">
        <f t="shared" si="42"/>
        <v>4.4856005097164635E-2</v>
      </c>
    </row>
    <row r="658" spans="10:28" x14ac:dyDescent="0.25">
      <c r="J658" s="1">
        <v>44013</v>
      </c>
      <c r="K658">
        <v>56.63</v>
      </c>
      <c r="L658" s="114">
        <v>-1.9386676066267083E-3</v>
      </c>
      <c r="N658" s="221">
        <v>45047</v>
      </c>
      <c r="O658" s="222">
        <v>0</v>
      </c>
      <c r="P658" s="114">
        <v>1.6754530888883404E-2</v>
      </c>
      <c r="Q658" s="114">
        <v>1.1535073040905263E-2</v>
      </c>
      <c r="R658" s="114">
        <v>9.8392033375302446E-3</v>
      </c>
      <c r="Y658" s="114">
        <f t="shared" si="43"/>
        <v>3.8971038847542799E-2</v>
      </c>
      <c r="Z658" s="114">
        <f t="shared" si="40"/>
        <v>2.6830579893145644E-2</v>
      </c>
      <c r="AA658" s="114">
        <f t="shared" si="41"/>
        <v>2.2885986963095351E-2</v>
      </c>
      <c r="AB658" s="114">
        <f t="shared" si="42"/>
        <v>4.4856005097164635E-2</v>
      </c>
    </row>
    <row r="659" spans="10:28" x14ac:dyDescent="0.25">
      <c r="J659" s="1">
        <v>44014</v>
      </c>
      <c r="K659">
        <v>57.88</v>
      </c>
      <c r="L659" s="114">
        <v>2.207310612749426E-2</v>
      </c>
      <c r="N659" s="221">
        <v>45044</v>
      </c>
      <c r="O659" s="222">
        <v>9.5049504950494423E-3</v>
      </c>
      <c r="P659" s="114">
        <v>1.7113797177258031E-2</v>
      </c>
      <c r="Q659" s="114">
        <v>1.1659931839474898E-2</v>
      </c>
      <c r="R659" s="114">
        <v>1.0148363461065506E-2</v>
      </c>
      <c r="Y659" s="114">
        <f t="shared" si="43"/>
        <v>3.980669223430218E-2</v>
      </c>
      <c r="Z659" s="114">
        <f t="shared" si="40"/>
        <v>2.7121001458618614E-2</v>
      </c>
      <c r="AA659" s="114">
        <f t="shared" si="41"/>
        <v>2.3605093410438368E-2</v>
      </c>
      <c r="AB659" s="114">
        <f t="shared" si="42"/>
        <v>4.5448644640053264E-2</v>
      </c>
    </row>
    <row r="660" spans="10:28" x14ac:dyDescent="0.25">
      <c r="J660" s="1">
        <v>44015</v>
      </c>
      <c r="K660">
        <v>57.34</v>
      </c>
      <c r="L660" s="114">
        <v>-9.3296475466482232E-3</v>
      </c>
      <c r="N660" s="221">
        <v>45043</v>
      </c>
      <c r="O660" s="222">
        <v>1.5866719555731514E-3</v>
      </c>
      <c r="P660" s="114">
        <v>1.7372506995843494E-2</v>
      </c>
      <c r="Q660" s="114">
        <v>1.1705398150131665E-2</v>
      </c>
      <c r="R660" s="114">
        <v>1.0188052931693245E-2</v>
      </c>
      <c r="Y660" s="114">
        <f t="shared" si="43"/>
        <v>4.0408451272331967E-2</v>
      </c>
      <c r="Z660" s="114">
        <f t="shared" si="40"/>
        <v>2.7226756097206251E-2</v>
      </c>
      <c r="AA660" s="114">
        <f t="shared" si="41"/>
        <v>2.3697411119118487E-2</v>
      </c>
      <c r="AB660" s="114">
        <f t="shared" si="42"/>
        <v>5.0158463447055962E-2</v>
      </c>
    </row>
    <row r="661" spans="10:28" x14ac:dyDescent="0.25">
      <c r="J661" s="1">
        <v>44018</v>
      </c>
      <c r="K661">
        <v>58.32</v>
      </c>
      <c r="L661" s="114">
        <v>1.7091035926055053E-2</v>
      </c>
      <c r="N661" s="221">
        <v>45042</v>
      </c>
      <c r="O661" s="222">
        <v>-1.7818253811125778E-3</v>
      </c>
      <c r="P661" s="114">
        <v>1.7571907577379024E-2</v>
      </c>
      <c r="Q661" s="114">
        <v>1.1826162802780338E-2</v>
      </c>
      <c r="R661" s="114">
        <v>1.050052540753435E-2</v>
      </c>
      <c r="Y661" s="114">
        <f t="shared" si="43"/>
        <v>4.0872257024983615E-2</v>
      </c>
      <c r="Z661" s="114">
        <f t="shared" si="40"/>
        <v>2.7507654679267069E-2</v>
      </c>
      <c r="AA661" s="114">
        <f t="shared" si="41"/>
        <v>2.44242220979249E-2</v>
      </c>
      <c r="AB661" s="114">
        <f t="shared" si="42"/>
        <v>5.0158463447055962E-2</v>
      </c>
    </row>
    <row r="662" spans="10:28" x14ac:dyDescent="0.25">
      <c r="J662" s="1">
        <v>44019</v>
      </c>
      <c r="K662">
        <v>58.69</v>
      </c>
      <c r="L662" s="114">
        <v>6.3443072702331522E-3</v>
      </c>
      <c r="N662" s="221">
        <v>45041</v>
      </c>
      <c r="O662" s="222">
        <v>-5.7086614173228181E-3</v>
      </c>
      <c r="P662" s="114">
        <v>1.7588784948523454E-2</v>
      </c>
      <c r="Q662" s="114">
        <v>1.1943280673485168E-2</v>
      </c>
      <c r="R662" s="114">
        <v>1.0821105248005641E-2</v>
      </c>
      <c r="Y662" s="114">
        <f t="shared" si="43"/>
        <v>4.0911513790265558E-2</v>
      </c>
      <c r="Z662" s="114">
        <f t="shared" si="40"/>
        <v>2.7780070846526502E-2</v>
      </c>
      <c r="AA662" s="114">
        <f t="shared" si="41"/>
        <v>2.5169890806861123E-2</v>
      </c>
      <c r="AB662" s="114">
        <f t="shared" si="42"/>
        <v>5.0158463447055962E-2</v>
      </c>
    </row>
    <row r="663" spans="10:28" x14ac:dyDescent="0.25">
      <c r="J663" s="1">
        <v>44020</v>
      </c>
      <c r="K663">
        <v>58.1</v>
      </c>
      <c r="L663" s="114">
        <v>-1.0052819901175606E-2</v>
      </c>
      <c r="N663" s="221">
        <v>45040</v>
      </c>
      <c r="O663" s="222">
        <v>7.9365079365079083E-3</v>
      </c>
      <c r="P663" s="114">
        <v>1.7716575436778546E-2</v>
      </c>
      <c r="Q663" s="114">
        <v>1.2039399404834396E-2</v>
      </c>
      <c r="R663" s="114">
        <v>1.106753881263034E-2</v>
      </c>
      <c r="Y663" s="114">
        <f t="shared" si="43"/>
        <v>4.1208754465946899E-2</v>
      </c>
      <c r="Z663" s="114">
        <f t="shared" si="40"/>
        <v>2.8003643015644807E-2</v>
      </c>
      <c r="AA663" s="114">
        <f t="shared" si="41"/>
        <v>2.5743095278178172E-2</v>
      </c>
      <c r="AB663" s="114">
        <f t="shared" si="42"/>
        <v>5.0158463447055962E-2</v>
      </c>
    </row>
    <row r="664" spans="10:28" x14ac:dyDescent="0.25">
      <c r="J664" s="1">
        <v>44021</v>
      </c>
      <c r="K664">
        <v>58.46</v>
      </c>
      <c r="L664" s="114">
        <v>6.1962134251290777E-3</v>
      </c>
      <c r="N664" s="221">
        <v>45037</v>
      </c>
      <c r="O664" s="222">
        <v>-4.1493775933610123E-3</v>
      </c>
      <c r="P664" s="114">
        <v>1.785030311664014E-2</v>
      </c>
      <c r="Q664" s="114">
        <v>1.2111303393750779E-2</v>
      </c>
      <c r="R664" s="114">
        <v>1.1237812618036204E-2</v>
      </c>
      <c r="Y664" s="114">
        <f t="shared" si="43"/>
        <v>4.151980504930497E-2</v>
      </c>
      <c r="Z664" s="114">
        <f t="shared" si="40"/>
        <v>2.8170891693864313E-2</v>
      </c>
      <c r="AA664" s="114">
        <f t="shared" si="41"/>
        <v>2.613915214955221E-2</v>
      </c>
      <c r="AB664" s="114">
        <f t="shared" si="42"/>
        <v>5.0158463447055962E-2</v>
      </c>
    </row>
    <row r="665" spans="10:28" x14ac:dyDescent="0.25">
      <c r="J665" s="1">
        <v>44022</v>
      </c>
      <c r="K665">
        <v>58.61</v>
      </c>
      <c r="L665" s="114">
        <v>2.5658569962367186E-3</v>
      </c>
      <c r="N665" s="221">
        <v>45036</v>
      </c>
      <c r="O665" s="222">
        <v>-2.2972972972972929E-2</v>
      </c>
      <c r="P665" s="114">
        <v>1.7974716110929202E-2</v>
      </c>
      <c r="Q665" s="114">
        <v>1.2222437896479624E-2</v>
      </c>
      <c r="R665" s="114">
        <v>1.1543414488757311E-2</v>
      </c>
      <c r="Y665" s="114">
        <f t="shared" si="43"/>
        <v>4.1809189674021321E-2</v>
      </c>
      <c r="Z665" s="114">
        <f t="shared" si="40"/>
        <v>2.8429390547211608E-2</v>
      </c>
      <c r="AA665" s="114">
        <f t="shared" si="41"/>
        <v>2.6849982100849507E-2</v>
      </c>
      <c r="AB665" s="114">
        <f t="shared" si="42"/>
        <v>5.0158463447055962E-2</v>
      </c>
    </row>
    <row r="666" spans="10:28" x14ac:dyDescent="0.25">
      <c r="J666" s="1">
        <v>44025</v>
      </c>
      <c r="K666">
        <v>58.79</v>
      </c>
      <c r="L666" s="114">
        <v>3.0711482682136107E-3</v>
      </c>
      <c r="N666" s="221">
        <v>45035</v>
      </c>
      <c r="O666" s="222">
        <v>-6.9018404907975357E-3</v>
      </c>
      <c r="P666" s="114">
        <v>1.8392627832510625E-2</v>
      </c>
      <c r="Q666" s="114">
        <v>1.1913213853705628E-2</v>
      </c>
      <c r="R666" s="114">
        <v>1.0395629778882932E-2</v>
      </c>
      <c r="Y666" s="114">
        <f t="shared" si="43"/>
        <v>4.2781252338419715E-2</v>
      </c>
      <c r="Z666" s="114">
        <f t="shared" si="40"/>
        <v>2.7710135423719289E-2</v>
      </c>
      <c r="AA666" s="114">
        <f t="shared" si="41"/>
        <v>2.4180234865681702E-2</v>
      </c>
      <c r="AB666" s="114">
        <f t="shared" si="42"/>
        <v>5.1250548962114062E-2</v>
      </c>
    </row>
    <row r="667" spans="10:28" x14ac:dyDescent="0.25">
      <c r="J667" s="1">
        <v>44026</v>
      </c>
      <c r="K667">
        <v>58.01</v>
      </c>
      <c r="L667" s="114">
        <v>-1.3267562510631079E-2</v>
      </c>
      <c r="N667" s="221">
        <v>45034</v>
      </c>
      <c r="O667" s="222">
        <v>8.1175106300733386E-3</v>
      </c>
      <c r="P667" s="114">
        <v>1.8459832317737641E-2</v>
      </c>
      <c r="Q667" s="114">
        <v>1.1994928525497437E-2</v>
      </c>
      <c r="R667" s="114">
        <v>1.0579536381682332E-2</v>
      </c>
      <c r="Y667" s="114">
        <f t="shared" si="43"/>
        <v>4.2937569971057757E-2</v>
      </c>
      <c r="Z667" s="114">
        <f t="shared" si="40"/>
        <v>2.7900203750307041E-2</v>
      </c>
      <c r="AA667" s="114">
        <f t="shared" si="41"/>
        <v>2.4608001623793105E-2</v>
      </c>
      <c r="AB667" s="114">
        <f t="shared" si="42"/>
        <v>5.1250548962114062E-2</v>
      </c>
    </row>
    <row r="668" spans="10:28" x14ac:dyDescent="0.25">
      <c r="J668" s="1">
        <v>44027</v>
      </c>
      <c r="K668">
        <v>58.43</v>
      </c>
      <c r="L668" s="114">
        <v>7.2401310118945308E-3</v>
      </c>
      <c r="N668" s="221">
        <v>45033</v>
      </c>
      <c r="O668" s="222">
        <v>1.93311424705299E-4</v>
      </c>
      <c r="P668" s="114">
        <v>1.8459449920310188E-2</v>
      </c>
      <c r="Q668" s="114">
        <v>1.2060496224817812E-2</v>
      </c>
      <c r="R668" s="114">
        <v>1.0717501652243378E-2</v>
      </c>
      <c r="Y668" s="114">
        <f t="shared" si="43"/>
        <v>4.2936680514641501E-2</v>
      </c>
      <c r="Z668" s="114">
        <f t="shared" si="40"/>
        <v>2.8052714218926231E-2</v>
      </c>
      <c r="AA668" s="114">
        <f t="shared" si="41"/>
        <v>2.4928908843118099E-2</v>
      </c>
      <c r="AB668" s="114">
        <f t="shared" si="42"/>
        <v>5.1250548962114062E-2</v>
      </c>
    </row>
    <row r="669" spans="10:28" x14ac:dyDescent="0.25">
      <c r="J669" s="1">
        <v>44028</v>
      </c>
      <c r="K669">
        <v>58.85</v>
      </c>
      <c r="L669" s="114">
        <v>7.1880883107992765E-3</v>
      </c>
      <c r="N669" s="221">
        <v>45030</v>
      </c>
      <c r="O669" s="222">
        <v>6.2244699474810405E-3</v>
      </c>
      <c r="P669" s="114">
        <v>1.8759782632779241E-2</v>
      </c>
      <c r="Q669" s="114">
        <v>1.2189716898867057E-2</v>
      </c>
      <c r="R669" s="114">
        <v>1.1054151098979953E-2</v>
      </c>
      <c r="Y669" s="114">
        <f t="shared" si="43"/>
        <v>4.3635254403844519E-2</v>
      </c>
      <c r="Z669" s="114">
        <f t="shared" si="40"/>
        <v>2.8353281506764774E-2</v>
      </c>
      <c r="AA669" s="114">
        <f t="shared" si="41"/>
        <v>2.571195545622737E-2</v>
      </c>
      <c r="AB669" s="114">
        <f t="shared" si="42"/>
        <v>5.7274401136653587E-2</v>
      </c>
    </row>
    <row r="670" spans="10:28" x14ac:dyDescent="0.25">
      <c r="J670" s="1">
        <v>44029</v>
      </c>
      <c r="K670">
        <v>59.5</v>
      </c>
      <c r="L670" s="114">
        <v>1.1045029736618497E-2</v>
      </c>
      <c r="N670" s="221">
        <v>45029</v>
      </c>
      <c r="O670" s="222">
        <v>-3.8887808671987412E-4</v>
      </c>
      <c r="P670" s="114">
        <v>1.8756815818180915E-2</v>
      </c>
      <c r="Q670" s="114">
        <v>1.2280632156702047E-2</v>
      </c>
      <c r="R670" s="114">
        <v>1.1292513749107424E-2</v>
      </c>
      <c r="Y670" s="114">
        <f t="shared" si="43"/>
        <v>4.3628353593088809E-2</v>
      </c>
      <c r="Z670" s="114">
        <f t="shared" si="40"/>
        <v>2.8564750396488963E-2</v>
      </c>
      <c r="AA670" s="114">
        <f t="shared" si="41"/>
        <v>2.626638698042387E-2</v>
      </c>
      <c r="AB670" s="114">
        <f t="shared" si="42"/>
        <v>5.7274401136653587E-2</v>
      </c>
    </row>
    <row r="671" spans="10:28" x14ac:dyDescent="0.25">
      <c r="J671" s="1">
        <v>44032</v>
      </c>
      <c r="K671">
        <v>59.18</v>
      </c>
      <c r="L671" s="114">
        <v>-5.3781512605042062E-3</v>
      </c>
      <c r="N671" s="221">
        <v>45028</v>
      </c>
      <c r="O671" s="222">
        <v>1.8012668250197872E-2</v>
      </c>
      <c r="P671" s="114">
        <v>1.8768921659849721E-2</v>
      </c>
      <c r="Q671" s="114">
        <v>1.2404838216895789E-2</v>
      </c>
      <c r="R671" s="114">
        <v>1.164692421734775E-2</v>
      </c>
      <c r="Y671" s="114">
        <f t="shared" si="43"/>
        <v>4.3656511780810453E-2</v>
      </c>
      <c r="Z671" s="114">
        <f t="shared" si="40"/>
        <v>2.8853653692499606E-2</v>
      </c>
      <c r="AA671" s="114">
        <f t="shared" si="41"/>
        <v>2.7090745729550867E-2</v>
      </c>
      <c r="AB671" s="114">
        <f t="shared" si="42"/>
        <v>5.7274401136653587E-2</v>
      </c>
    </row>
    <row r="672" spans="10:28" x14ac:dyDescent="0.25">
      <c r="J672" s="1">
        <v>44033</v>
      </c>
      <c r="K672">
        <v>60.53</v>
      </c>
      <c r="L672" s="114">
        <v>2.2811760729976368E-2</v>
      </c>
      <c r="N672" s="221">
        <v>45027</v>
      </c>
      <c r="O672" s="222">
        <v>1.9679079624583741E-2</v>
      </c>
      <c r="P672" s="114">
        <v>1.8755616632097825E-2</v>
      </c>
      <c r="Q672" s="114">
        <v>1.2263279597933578E-2</v>
      </c>
      <c r="R672" s="114">
        <v>1.111752835712922E-2</v>
      </c>
      <c r="Y672" s="114">
        <f t="shared" si="43"/>
        <v>4.3625564286259542E-2</v>
      </c>
      <c r="Z672" s="114">
        <f t="shared" si="40"/>
        <v>2.8524388344793504E-2</v>
      </c>
      <c r="AA672" s="114">
        <f t="shared" si="41"/>
        <v>2.5859370958682567E-2</v>
      </c>
      <c r="AB672" s="114">
        <f t="shared" si="42"/>
        <v>5.7274401136653587E-2</v>
      </c>
    </row>
    <row r="673" spans="10:28" x14ac:dyDescent="0.25">
      <c r="J673" s="1">
        <v>44034</v>
      </c>
      <c r="K673">
        <v>60.06</v>
      </c>
      <c r="L673" s="114">
        <v>-7.764744754667088E-3</v>
      </c>
      <c r="N673" s="221">
        <v>45026</v>
      </c>
      <c r="O673" s="222">
        <v>0</v>
      </c>
      <c r="P673" s="114">
        <v>1.884464384770574E-2</v>
      </c>
      <c r="Q673" s="114">
        <v>1.206696383938391E-2</v>
      </c>
      <c r="R673" s="114">
        <v>1.0332939832842057E-2</v>
      </c>
      <c r="Y673" s="114">
        <f t="shared" si="43"/>
        <v>4.3832641589763556E-2</v>
      </c>
      <c r="Z673" s="114">
        <f t="shared" si="40"/>
        <v>2.8067757890406976E-2</v>
      </c>
      <c r="AA673" s="114">
        <f t="shared" si="41"/>
        <v>2.4034418051190626E-2</v>
      </c>
      <c r="AB673" s="114">
        <f t="shared" si="42"/>
        <v>5.7274401136653587E-2</v>
      </c>
    </row>
    <row r="674" spans="10:28" x14ac:dyDescent="0.25">
      <c r="J674" s="1">
        <v>44035</v>
      </c>
      <c r="K674">
        <v>60.36</v>
      </c>
      <c r="L674" s="114">
        <v>4.9950049950049473E-3</v>
      </c>
      <c r="N674" s="221">
        <v>45023</v>
      </c>
      <c r="O674" s="222">
        <v>0</v>
      </c>
      <c r="P674" s="114">
        <v>1.894296485506031E-2</v>
      </c>
      <c r="Q674" s="114">
        <v>1.2191255600577253E-2</v>
      </c>
      <c r="R674" s="114">
        <v>1.0657613700395585E-2</v>
      </c>
      <c r="Y674" s="114">
        <f t="shared" si="43"/>
        <v>4.406133625287028E-2</v>
      </c>
      <c r="Z674" s="114">
        <f t="shared" si="40"/>
        <v>2.8356860526942692E-2</v>
      </c>
      <c r="AA674" s="114">
        <f t="shared" si="41"/>
        <v>2.4789609467120131E-2</v>
      </c>
      <c r="AB674" s="114">
        <f t="shared" si="42"/>
        <v>5.7274401136653587E-2</v>
      </c>
    </row>
    <row r="675" spans="10:28" x14ac:dyDescent="0.25">
      <c r="J675" s="1">
        <v>44036</v>
      </c>
      <c r="K675">
        <v>60.45</v>
      </c>
      <c r="L675" s="114">
        <v>1.4910536779324621E-3</v>
      </c>
      <c r="N675" s="221">
        <v>45022</v>
      </c>
      <c r="O675" s="222">
        <v>-2.6170105686964362E-3</v>
      </c>
      <c r="P675" s="114">
        <v>1.9041501051870566E-2</v>
      </c>
      <c r="Q675" s="114">
        <v>1.2316902232017994E-2</v>
      </c>
      <c r="R675" s="114">
        <v>1.0992489226297034E-2</v>
      </c>
      <c r="Y675" s="114">
        <f t="shared" si="43"/>
        <v>4.4290531446650939E-2</v>
      </c>
      <c r="Z675" s="114">
        <f t="shared" si="40"/>
        <v>2.8649114591673856E-2</v>
      </c>
      <c r="AA675" s="114">
        <f t="shared" si="41"/>
        <v>2.5568529940366902E-2</v>
      </c>
      <c r="AB675" s="114">
        <f t="shared" si="42"/>
        <v>5.7274401136653587E-2</v>
      </c>
    </row>
    <row r="676" spans="10:28" x14ac:dyDescent="0.25">
      <c r="J676" s="1">
        <v>44039</v>
      </c>
      <c r="K676">
        <v>59.83</v>
      </c>
      <c r="L676" s="114">
        <v>-1.0256410256410331E-2</v>
      </c>
      <c r="N676" s="221">
        <v>45021</v>
      </c>
      <c r="O676" s="222">
        <v>-2.0603312302839152E-2</v>
      </c>
      <c r="P676" s="114">
        <v>1.907506806855731E-2</v>
      </c>
      <c r="Q676" s="114">
        <v>1.2436476613583389E-2</v>
      </c>
      <c r="R676" s="114">
        <v>1.1318592064744004E-2</v>
      </c>
      <c r="Y676" s="114">
        <f t="shared" si="43"/>
        <v>4.4368608327464303E-2</v>
      </c>
      <c r="Z676" s="114">
        <f t="shared" si="40"/>
        <v>2.8927244603194964E-2</v>
      </c>
      <c r="AA676" s="114">
        <f t="shared" si="41"/>
        <v>2.6327045142594555E-2</v>
      </c>
      <c r="AB676" s="114">
        <f t="shared" si="42"/>
        <v>5.7274401136653587E-2</v>
      </c>
    </row>
    <row r="677" spans="10:28" x14ac:dyDescent="0.25">
      <c r="J677" s="1">
        <v>44040</v>
      </c>
      <c r="K677">
        <v>59.88</v>
      </c>
      <c r="L677" s="114">
        <v>8.3570115326766278E-4</v>
      </c>
      <c r="N677" s="221">
        <v>45020</v>
      </c>
      <c r="O677" s="222">
        <v>3.3630069238378183E-3</v>
      </c>
      <c r="P677" s="114">
        <v>1.9127852850992264E-2</v>
      </c>
      <c r="Q677" s="114">
        <v>1.2214660200647459E-2</v>
      </c>
      <c r="R677" s="114">
        <v>1.0449510730969209E-2</v>
      </c>
      <c r="Y677" s="114">
        <f t="shared" si="43"/>
        <v>4.4491385731408005E-2</v>
      </c>
      <c r="Z677" s="114">
        <f t="shared" si="40"/>
        <v>2.841129962670599E-2</v>
      </c>
      <c r="AA677" s="114">
        <f t="shared" si="41"/>
        <v>2.4305561960234381E-2</v>
      </c>
      <c r="AB677" s="114">
        <f t="shared" si="42"/>
        <v>5.7274401136653587E-2</v>
      </c>
    </row>
    <row r="678" spans="10:28" x14ac:dyDescent="0.25">
      <c r="J678" s="1">
        <v>44041</v>
      </c>
      <c r="K678">
        <v>58.37</v>
      </c>
      <c r="L678" s="114">
        <v>-2.5217100868403557E-2</v>
      </c>
      <c r="N678" s="221">
        <v>45019</v>
      </c>
      <c r="O678" s="222">
        <v>-1.9778481012668346E-4</v>
      </c>
      <c r="P678" s="114">
        <v>1.9129546438073672E-2</v>
      </c>
      <c r="Q678" s="114">
        <v>1.2328677685046556E-2</v>
      </c>
      <c r="R678" s="114">
        <v>1.0744305043213054E-2</v>
      </c>
      <c r="Y678" s="114">
        <f t="shared" si="43"/>
        <v>4.4495325014959362E-2</v>
      </c>
      <c r="Z678" s="114">
        <f t="shared" si="40"/>
        <v>2.8676504295418289E-2</v>
      </c>
      <c r="AA678" s="114">
        <f t="shared" si="41"/>
        <v>2.4991253530513565E-2</v>
      </c>
      <c r="AB678" s="114">
        <f t="shared" si="42"/>
        <v>5.7274401136653587E-2</v>
      </c>
    </row>
    <row r="679" spans="10:28" x14ac:dyDescent="0.25">
      <c r="J679" s="1">
        <v>44042</v>
      </c>
      <c r="K679">
        <v>56.69</v>
      </c>
      <c r="L679" s="114">
        <v>-2.878190851464793E-2</v>
      </c>
      <c r="N679" s="221">
        <v>45016</v>
      </c>
      <c r="O679" s="222">
        <v>5.7688482196140665E-3</v>
      </c>
      <c r="P679" s="114">
        <v>1.9132742766246574E-2</v>
      </c>
      <c r="Q679" s="114">
        <v>1.2453183594057546E-2</v>
      </c>
      <c r="R679" s="114">
        <v>1.1081791830216278E-2</v>
      </c>
      <c r="Y679" s="114">
        <f t="shared" si="43"/>
        <v>4.450275967428953E-2</v>
      </c>
      <c r="Z679" s="114">
        <f t="shared" si="40"/>
        <v>2.8966105039777854E-2</v>
      </c>
      <c r="AA679" s="114">
        <f t="shared" si="41"/>
        <v>2.5776247797083065E-2</v>
      </c>
      <c r="AB679" s="114">
        <f t="shared" si="42"/>
        <v>5.7274401136653587E-2</v>
      </c>
    </row>
    <row r="680" spans="10:28" x14ac:dyDescent="0.25">
      <c r="J680" s="1">
        <v>44043</v>
      </c>
      <c r="K680">
        <v>54.31</v>
      </c>
      <c r="L680" s="114">
        <v>-4.1982713000529116E-2</v>
      </c>
      <c r="N680" s="221">
        <v>45015</v>
      </c>
      <c r="O680" s="222">
        <v>1.6171417020416502E-2</v>
      </c>
      <c r="P680" s="114">
        <v>1.9231400965255163E-2</v>
      </c>
      <c r="Q680" s="114">
        <v>1.2554384121082772E-2</v>
      </c>
      <c r="R680" s="114">
        <v>1.1336691232176189E-2</v>
      </c>
      <c r="Y680" s="114">
        <f t="shared" si="43"/>
        <v>4.4732238645183511E-2</v>
      </c>
      <c r="Z680" s="114">
        <f t="shared" si="40"/>
        <v>2.9201497465638528E-2</v>
      </c>
      <c r="AA680" s="114">
        <f t="shared" si="41"/>
        <v>2.6369143806041818E-2</v>
      </c>
      <c r="AB680" s="114">
        <f t="shared" si="42"/>
        <v>5.7274401136653587E-2</v>
      </c>
    </row>
    <row r="681" spans="10:28" x14ac:dyDescent="0.25">
      <c r="J681" s="1">
        <v>44046</v>
      </c>
      <c r="K681">
        <v>56.23</v>
      </c>
      <c r="L681" s="114">
        <v>3.5352605413367606E-2</v>
      </c>
      <c r="N681" s="221">
        <v>45014</v>
      </c>
      <c r="O681" s="222">
        <v>5.2834789676894532E-3</v>
      </c>
      <c r="P681" s="114">
        <v>1.9210734821633942E-2</v>
      </c>
      <c r="Q681" s="114">
        <v>1.2468884212159673E-2</v>
      </c>
      <c r="R681" s="114">
        <v>1.0955892429560701E-2</v>
      </c>
      <c r="Y681" s="114">
        <f t="shared" si="43"/>
        <v>4.4684169195120547E-2</v>
      </c>
      <c r="Z681" s="114">
        <f t="shared" si="40"/>
        <v>2.90026246774834E-2</v>
      </c>
      <c r="AA681" s="114">
        <f t="shared" si="41"/>
        <v>2.5483405791158192E-2</v>
      </c>
      <c r="AB681" s="114">
        <f t="shared" si="42"/>
        <v>5.7274401136653587E-2</v>
      </c>
    </row>
    <row r="682" spans="10:28" x14ac:dyDescent="0.25">
      <c r="J682" s="1">
        <v>44047</v>
      </c>
      <c r="K682">
        <v>58.06</v>
      </c>
      <c r="L682" s="114">
        <v>3.2544904855059675E-2</v>
      </c>
      <c r="N682" s="221">
        <v>45013</v>
      </c>
      <c r="O682" s="222">
        <v>-6.6612838110617339E-3</v>
      </c>
      <c r="P682" s="114">
        <v>1.920894568637202E-2</v>
      </c>
      <c r="Q682" s="114">
        <v>1.2572139421992194E-2</v>
      </c>
      <c r="R682" s="114">
        <v>1.1221022715583373E-2</v>
      </c>
      <c r="Y682" s="114">
        <f t="shared" si="43"/>
        <v>4.468000766650132E-2</v>
      </c>
      <c r="Z682" s="114">
        <f t="shared" si="40"/>
        <v>2.9242796295553843E-2</v>
      </c>
      <c r="AA682" s="114">
        <f t="shared" si="41"/>
        <v>2.6100098836446924E-2</v>
      </c>
      <c r="AB682" s="114">
        <f t="shared" si="42"/>
        <v>5.7274401136653587E-2</v>
      </c>
    </row>
    <row r="683" spans="10:28" x14ac:dyDescent="0.25">
      <c r="J683" s="1">
        <v>44048</v>
      </c>
      <c r="K683">
        <v>55.89</v>
      </c>
      <c r="L683" s="114">
        <v>-3.7375129176713776E-2</v>
      </c>
      <c r="N683" s="221">
        <v>45012</v>
      </c>
      <c r="O683" s="222">
        <v>9.9898063200815901E-3</v>
      </c>
      <c r="P683" s="114">
        <v>1.9213268037721779E-2</v>
      </c>
      <c r="Q683" s="114">
        <v>1.266359758544042E-2</v>
      </c>
      <c r="R683" s="114">
        <v>1.1450587113426782E-2</v>
      </c>
      <c r="Y683" s="114">
        <f t="shared" si="43"/>
        <v>4.4690061455740858E-2</v>
      </c>
      <c r="Z683" s="114">
        <f t="shared" si="40"/>
        <v>2.9455527983734419E-2</v>
      </c>
      <c r="AA683" s="114">
        <f t="shared" si="41"/>
        <v>2.6634065625830695E-2</v>
      </c>
      <c r="AB683" s="114">
        <f t="shared" si="42"/>
        <v>5.7274401136653587E-2</v>
      </c>
    </row>
    <row r="684" spans="10:28" x14ac:dyDescent="0.25">
      <c r="J684" s="1">
        <v>44049</v>
      </c>
      <c r="K684">
        <v>55.31</v>
      </c>
      <c r="L684" s="114">
        <v>-1.0377527285739815E-2</v>
      </c>
      <c r="N684" s="221">
        <v>45009</v>
      </c>
      <c r="O684" s="222">
        <v>-7.0850202429150085E-3</v>
      </c>
      <c r="P684" s="114">
        <v>1.9209479389685289E-2</v>
      </c>
      <c r="Q684" s="114">
        <v>1.2711707397167241E-2</v>
      </c>
      <c r="R684" s="114">
        <v>1.1537550684901423E-2</v>
      </c>
      <c r="Y684" s="114">
        <f t="shared" si="43"/>
        <v>4.4681249060407983E-2</v>
      </c>
      <c r="Z684" s="114">
        <f t="shared" si="40"/>
        <v>2.9567431405811005E-2</v>
      </c>
      <c r="AA684" s="114">
        <f t="shared" si="41"/>
        <v>2.6836342893080709E-2</v>
      </c>
      <c r="AB684" s="114">
        <f t="shared" si="42"/>
        <v>5.7274401136653587E-2</v>
      </c>
    </row>
    <row r="685" spans="10:28" x14ac:dyDescent="0.25">
      <c r="J685" s="1">
        <v>44050</v>
      </c>
      <c r="K685">
        <v>55.1</v>
      </c>
      <c r="L685" s="114">
        <v>-3.7967817754474931E-3</v>
      </c>
      <c r="N685" s="221">
        <v>45008</v>
      </c>
      <c r="O685" s="222">
        <v>4.4733631557543488E-3</v>
      </c>
      <c r="P685" s="114">
        <v>1.922284943206546E-2</v>
      </c>
      <c r="Q685" s="114">
        <v>1.2800541252128282E-2</v>
      </c>
      <c r="R685" s="114">
        <v>1.1764679603905115E-2</v>
      </c>
      <c r="Y685" s="114">
        <f t="shared" si="43"/>
        <v>4.4712347778984259E-2</v>
      </c>
      <c r="Z685" s="114">
        <f t="shared" si="40"/>
        <v>2.9774058952450385E-2</v>
      </c>
      <c r="AA685" s="114">
        <f t="shared" si="41"/>
        <v>2.7364644758683297E-2</v>
      </c>
      <c r="AB685" s="114">
        <f t="shared" si="42"/>
        <v>5.7274401136653587E-2</v>
      </c>
    </row>
    <row r="686" spans="10:28" x14ac:dyDescent="0.25">
      <c r="J686" s="1">
        <v>44053</v>
      </c>
      <c r="K686">
        <v>55.43</v>
      </c>
      <c r="L686" s="114">
        <v>5.9891107078039619E-3</v>
      </c>
      <c r="N686" s="221">
        <v>45007</v>
      </c>
      <c r="O686" s="222">
        <v>5.7259713701431729E-3</v>
      </c>
      <c r="P686" s="114">
        <v>1.9221668820303069E-2</v>
      </c>
      <c r="Q686" s="114">
        <v>1.2914017020096525E-2</v>
      </c>
      <c r="R686" s="114">
        <v>1.2081594376411171E-2</v>
      </c>
      <c r="Y686" s="114">
        <f t="shared" si="43"/>
        <v>4.4709601676024939E-2</v>
      </c>
      <c r="Z686" s="114">
        <f t="shared" si="40"/>
        <v>3.0038003588744519E-2</v>
      </c>
      <c r="AA686" s="114">
        <f t="shared" si="41"/>
        <v>2.8101788519532385E-2</v>
      </c>
      <c r="AB686" s="114">
        <f t="shared" si="42"/>
        <v>5.7274401136653587E-2</v>
      </c>
    </row>
    <row r="687" spans="10:28" x14ac:dyDescent="0.25">
      <c r="J687" s="1">
        <v>44054</v>
      </c>
      <c r="K687">
        <v>58.41</v>
      </c>
      <c r="L687" s="114">
        <v>5.376150099224241E-2</v>
      </c>
      <c r="N687" s="221">
        <v>45006</v>
      </c>
      <c r="O687" s="222">
        <v>1.928087545596659E-2</v>
      </c>
      <c r="P687" s="114">
        <v>1.9229827781821678E-2</v>
      </c>
      <c r="Q687" s="114">
        <v>1.3019047070863215E-2</v>
      </c>
      <c r="R687" s="114">
        <v>1.2376956869411459E-2</v>
      </c>
      <c r="Y687" s="114">
        <f t="shared" si="43"/>
        <v>4.4728579420517223E-2</v>
      </c>
      <c r="Z687" s="114">
        <f t="shared" si="40"/>
        <v>3.0282303486827838E-2</v>
      </c>
      <c r="AA687" s="114">
        <f t="shared" si="41"/>
        <v>2.8788801678251055E-2</v>
      </c>
      <c r="AB687" s="114">
        <f t="shared" si="42"/>
        <v>5.7274401136653587E-2</v>
      </c>
    </row>
    <row r="688" spans="10:28" x14ac:dyDescent="0.25">
      <c r="J688" s="1">
        <v>44055</v>
      </c>
      <c r="K688">
        <v>58.79</v>
      </c>
      <c r="L688" s="114">
        <v>6.5057353192946856E-3</v>
      </c>
      <c r="N688" s="221">
        <v>45005</v>
      </c>
      <c r="O688" s="222">
        <v>1.0106326981787641E-2</v>
      </c>
      <c r="P688" s="114">
        <v>1.9206772928988192E-2</v>
      </c>
      <c r="Q688" s="114">
        <v>1.2858966124009991E-2</v>
      </c>
      <c r="R688" s="114">
        <v>1.1799924796860765E-2</v>
      </c>
      <c r="Y688" s="114">
        <f t="shared" si="43"/>
        <v>4.4674953832826533E-2</v>
      </c>
      <c r="Z688" s="114">
        <f t="shared" si="40"/>
        <v>2.9909955204447239E-2</v>
      </c>
      <c r="AA688" s="114">
        <f t="shared" si="41"/>
        <v>2.7446625077498139E-2</v>
      </c>
      <c r="AB688" s="114">
        <f t="shared" si="42"/>
        <v>5.7274401136653587E-2</v>
      </c>
    </row>
    <row r="689" spans="10:28" x14ac:dyDescent="0.25">
      <c r="J689" s="1">
        <v>44056</v>
      </c>
      <c r="K689">
        <v>58.36</v>
      </c>
      <c r="L689" s="114">
        <v>-7.3141690763735279E-3</v>
      </c>
      <c r="N689" s="221">
        <v>45002</v>
      </c>
      <c r="O689" s="222">
        <v>-1.2475309283709355E-2</v>
      </c>
      <c r="P689" s="114">
        <v>1.9298355133227533E-2</v>
      </c>
      <c r="Q689" s="114">
        <v>1.2910761271184255E-2</v>
      </c>
      <c r="R689" s="114">
        <v>1.1899846008963853E-2</v>
      </c>
      <c r="Y689" s="114">
        <f t="shared" si="43"/>
        <v>4.4887974039887243E-2</v>
      </c>
      <c r="Z689" s="114">
        <f t="shared" si="40"/>
        <v>3.0030430716774578E-2</v>
      </c>
      <c r="AA689" s="114">
        <f t="shared" si="41"/>
        <v>2.7679041816849922E-2</v>
      </c>
      <c r="AB689" s="114">
        <f t="shared" si="42"/>
        <v>5.7274401136653587E-2</v>
      </c>
    </row>
    <row r="690" spans="10:28" x14ac:dyDescent="0.25">
      <c r="J690" s="1">
        <v>44057</v>
      </c>
      <c r="K690">
        <v>57.92</v>
      </c>
      <c r="L690" s="114">
        <v>-7.5394105551747385E-3</v>
      </c>
      <c r="N690" s="221">
        <v>45001</v>
      </c>
      <c r="O690" s="222">
        <v>6.0663110553289224E-3</v>
      </c>
      <c r="P690" s="114">
        <v>1.9312412574540114E-2</v>
      </c>
      <c r="Q690" s="114">
        <v>1.2919440361064122E-2</v>
      </c>
      <c r="R690" s="114">
        <v>1.1862166503559427E-2</v>
      </c>
      <c r="Y690" s="114">
        <f t="shared" si="43"/>
        <v>4.492067164838031E-2</v>
      </c>
      <c r="Z690" s="114">
        <f t="shared" si="40"/>
        <v>3.0050618279835149E-2</v>
      </c>
      <c r="AA690" s="114">
        <f t="shared" si="41"/>
        <v>2.7591399287279227E-2</v>
      </c>
      <c r="AB690" s="114">
        <f t="shared" si="42"/>
        <v>5.7274401136653587E-2</v>
      </c>
    </row>
    <row r="691" spans="10:28" x14ac:dyDescent="0.25">
      <c r="J691" s="1">
        <v>44060</v>
      </c>
      <c r="K691">
        <v>57.8</v>
      </c>
      <c r="L691" s="114">
        <v>-2.0718232044199679E-3</v>
      </c>
      <c r="N691" s="221">
        <v>45000</v>
      </c>
      <c r="O691" s="222">
        <v>1.0470107842110179E-3</v>
      </c>
      <c r="P691" s="114">
        <v>1.9318147535557967E-2</v>
      </c>
      <c r="Q691" s="114">
        <v>1.3021318490558514E-2</v>
      </c>
      <c r="R691" s="114">
        <v>1.2138517305260442E-2</v>
      </c>
      <c r="Y691" s="114">
        <f t="shared" si="43"/>
        <v>4.493401116770783E-2</v>
      </c>
      <c r="Z691" s="114">
        <f t="shared" si="40"/>
        <v>3.0287586809039105E-2</v>
      </c>
      <c r="AA691" s="114">
        <f t="shared" si="41"/>
        <v>2.8234191252035787E-2</v>
      </c>
      <c r="AB691" s="114">
        <f t="shared" si="42"/>
        <v>5.7274401136653587E-2</v>
      </c>
    </row>
    <row r="692" spans="10:28" x14ac:dyDescent="0.25">
      <c r="J692" s="1">
        <v>44061</v>
      </c>
      <c r="K692">
        <v>57.26</v>
      </c>
      <c r="L692" s="114">
        <v>-9.3425605536332033E-3</v>
      </c>
      <c r="N692" s="221">
        <v>44999</v>
      </c>
      <c r="O692" s="222">
        <v>6.4278187565858739E-3</v>
      </c>
      <c r="P692" s="114">
        <v>1.9332737945354526E-2</v>
      </c>
      <c r="Q692" s="114">
        <v>1.3152344736093948E-2</v>
      </c>
      <c r="R692" s="114">
        <v>1.2517129895540109E-2</v>
      </c>
      <c r="Y692" s="114">
        <f t="shared" si="43"/>
        <v>4.4967948460894629E-2</v>
      </c>
      <c r="Z692" s="114">
        <f t="shared" si="40"/>
        <v>3.0592353856154525E-2</v>
      </c>
      <c r="AA692" s="114">
        <f t="shared" si="41"/>
        <v>2.9114844137026294E-2</v>
      </c>
      <c r="AB692" s="114">
        <f t="shared" si="42"/>
        <v>5.7274401136653587E-2</v>
      </c>
    </row>
    <row r="693" spans="10:28" x14ac:dyDescent="0.25">
      <c r="J693" s="1">
        <v>44062</v>
      </c>
      <c r="K693">
        <v>58.12</v>
      </c>
      <c r="L693" s="114">
        <v>1.5019210618232614E-2</v>
      </c>
      <c r="N693" s="221">
        <v>44998</v>
      </c>
      <c r="O693" s="222">
        <v>-2.4164524421593774E-2</v>
      </c>
      <c r="P693" s="114">
        <v>1.932934451051059E-2</v>
      </c>
      <c r="Q693" s="114">
        <v>1.3253423434695211E-2</v>
      </c>
      <c r="R693" s="114">
        <v>1.2807890245523415E-2</v>
      </c>
      <c r="Y693" s="114">
        <f t="shared" si="43"/>
        <v>4.4960055331447632E-2</v>
      </c>
      <c r="Z693" s="114">
        <f t="shared" si="40"/>
        <v>3.0827462909101062E-2</v>
      </c>
      <c r="AA693" s="114">
        <f t="shared" si="41"/>
        <v>2.9791152711087465E-2</v>
      </c>
      <c r="AB693" s="114">
        <f t="shared" si="42"/>
        <v>5.7274401136653587E-2</v>
      </c>
    </row>
    <row r="694" spans="10:28" x14ac:dyDescent="0.25">
      <c r="J694" s="1">
        <v>44063</v>
      </c>
      <c r="K694">
        <v>57.41</v>
      </c>
      <c r="L694" s="114">
        <v>-1.2216104611149362E-2</v>
      </c>
      <c r="N694" s="221">
        <v>44995</v>
      </c>
      <c r="O694" s="222">
        <v>-1.9657258064516157E-2</v>
      </c>
      <c r="P694" s="114">
        <v>1.9283717821358504E-2</v>
      </c>
      <c r="Q694" s="114">
        <v>1.2934532031928665E-2</v>
      </c>
      <c r="R694" s="114">
        <v>1.1714993027316527E-2</v>
      </c>
      <c r="Y694" s="114">
        <f t="shared" si="43"/>
        <v>4.4853927652479884E-2</v>
      </c>
      <c r="Z694" s="114">
        <f t="shared" si="40"/>
        <v>3.0085721506266077E-2</v>
      </c>
      <c r="AA694" s="114">
        <f t="shared" si="41"/>
        <v>2.7249073781538243E-2</v>
      </c>
      <c r="AB694" s="114">
        <f t="shared" si="42"/>
        <v>5.7274401136653587E-2</v>
      </c>
    </row>
    <row r="695" spans="10:28" x14ac:dyDescent="0.25">
      <c r="J695" s="1">
        <v>44064</v>
      </c>
      <c r="K695">
        <v>56.55</v>
      </c>
      <c r="L695" s="114">
        <v>-1.4979968646577243E-2</v>
      </c>
      <c r="N695" s="221">
        <v>44994</v>
      </c>
      <c r="O695" s="222">
        <v>-1.9956530329974274E-2</v>
      </c>
      <c r="P695" s="114">
        <v>1.9268665205093148E-2</v>
      </c>
      <c r="Q695" s="114">
        <v>1.2760179885977413E-2</v>
      </c>
      <c r="R695" s="114">
        <v>1.1015298542981836E-2</v>
      </c>
      <c r="Y695" s="114">
        <f t="shared" si="43"/>
        <v>4.4818915267046663E-2</v>
      </c>
      <c r="Z695" s="114">
        <f t="shared" si="40"/>
        <v>2.9680178414783463E-2</v>
      </c>
      <c r="AA695" s="114">
        <f t="shared" si="41"/>
        <v>2.5621584410975753E-2</v>
      </c>
      <c r="AB695" s="114">
        <f t="shared" si="42"/>
        <v>5.7274401136653587E-2</v>
      </c>
    </row>
    <row r="696" spans="10:28" x14ac:dyDescent="0.25">
      <c r="J696" s="1">
        <v>44067</v>
      </c>
      <c r="K696">
        <v>58.17</v>
      </c>
      <c r="L696" s="114">
        <v>2.8647214854111487E-2</v>
      </c>
      <c r="N696" s="221">
        <v>44993</v>
      </c>
      <c r="O696" s="222">
        <v>2.7739251040222027E-3</v>
      </c>
      <c r="P696" s="114">
        <v>1.9237939703670982E-2</v>
      </c>
      <c r="Q696" s="114">
        <v>1.2569791622264933E-2</v>
      </c>
      <c r="R696" s="114">
        <v>1.0181387672958949E-2</v>
      </c>
      <c r="Y696" s="114">
        <f t="shared" si="43"/>
        <v>4.4747447750738703E-2</v>
      </c>
      <c r="Z696" s="114">
        <f t="shared" si="40"/>
        <v>2.9237335313388235E-2</v>
      </c>
      <c r="AA696" s="114">
        <f t="shared" si="41"/>
        <v>2.3681907727302515E-2</v>
      </c>
      <c r="AB696" s="114">
        <f t="shared" si="42"/>
        <v>5.7274401136653587E-2</v>
      </c>
    </row>
    <row r="697" spans="10:28" x14ac:dyDescent="0.25">
      <c r="J697" s="1">
        <v>44068</v>
      </c>
      <c r="K697">
        <v>57.87</v>
      </c>
      <c r="L697" s="114">
        <v>-5.1572975760702123E-3</v>
      </c>
      <c r="N697" s="221">
        <v>44992</v>
      </c>
      <c r="O697" s="222">
        <v>-1.7800632911393079E-3</v>
      </c>
      <c r="P697" s="114">
        <v>1.9243893628219485E-2</v>
      </c>
      <c r="Q697" s="114">
        <v>1.2690679381866814E-2</v>
      </c>
      <c r="R697" s="114">
        <v>1.0477888326902366E-2</v>
      </c>
      <c r="Y697" s="114">
        <f t="shared" si="43"/>
        <v>4.4761296579238524E-2</v>
      </c>
      <c r="Z697" s="114">
        <f t="shared" si="40"/>
        <v>2.9518520242222211E-2</v>
      </c>
      <c r="AA697" s="114">
        <f t="shared" si="41"/>
        <v>2.4371568248374904E-2</v>
      </c>
      <c r="AB697" s="114">
        <f t="shared" si="42"/>
        <v>5.7274401136653587E-2</v>
      </c>
    </row>
    <row r="698" spans="10:28" x14ac:dyDescent="0.25">
      <c r="J698" s="1">
        <v>44069</v>
      </c>
      <c r="K698">
        <v>59.33</v>
      </c>
      <c r="L698" s="114">
        <v>2.5228961465353396E-2</v>
      </c>
      <c r="N698" s="221">
        <v>44991</v>
      </c>
      <c r="O698" s="222">
        <v>-1.5797788309636315E-3</v>
      </c>
      <c r="P698" s="114">
        <v>1.924693416420795E-2</v>
      </c>
      <c r="Q698" s="114">
        <v>1.2816402432120198E-2</v>
      </c>
      <c r="R698" s="114">
        <v>1.0797755189397492E-2</v>
      </c>
      <c r="Y698" s="114">
        <f t="shared" si="43"/>
        <v>4.4768368865947691E-2</v>
      </c>
      <c r="Z698" s="114">
        <f t="shared" si="40"/>
        <v>2.9810952057111581E-2</v>
      </c>
      <c r="AA698" s="114">
        <f t="shared" si="41"/>
        <v>2.5115578570538567E-2</v>
      </c>
      <c r="AB698" s="114">
        <f t="shared" si="42"/>
        <v>5.7274401136653587E-2</v>
      </c>
    </row>
    <row r="699" spans="10:28" x14ac:dyDescent="0.25">
      <c r="J699" s="1">
        <v>44070</v>
      </c>
      <c r="K699">
        <v>59.68</v>
      </c>
      <c r="L699" s="114">
        <v>5.8992078206641062E-3</v>
      </c>
      <c r="N699" s="221">
        <v>44988</v>
      </c>
      <c r="O699" s="222">
        <v>1.6867469879518142E-2</v>
      </c>
      <c r="P699" s="114">
        <v>1.9277891143532871E-2</v>
      </c>
      <c r="Q699" s="114">
        <v>1.2944666907084623E-2</v>
      </c>
      <c r="R699" s="114">
        <v>1.1129879999355552E-2</v>
      </c>
      <c r="Y699" s="114">
        <f t="shared" si="43"/>
        <v>4.484037479985746E-2</v>
      </c>
      <c r="Z699" s="114">
        <f t="shared" si="40"/>
        <v>3.0109295225878834E-2</v>
      </c>
      <c r="AA699" s="114">
        <f t="shared" si="41"/>
        <v>2.5888100878501016E-2</v>
      </c>
      <c r="AB699" s="114">
        <f t="shared" si="42"/>
        <v>5.7274401136653587E-2</v>
      </c>
    </row>
    <row r="700" spans="10:28" x14ac:dyDescent="0.25">
      <c r="J700" s="1">
        <v>44071</v>
      </c>
      <c r="K700">
        <v>59.58</v>
      </c>
      <c r="L700" s="114">
        <v>-1.6756032171582008E-3</v>
      </c>
      <c r="N700" s="221">
        <v>44987</v>
      </c>
      <c r="O700" s="222">
        <v>0</v>
      </c>
      <c r="P700" s="114">
        <v>1.9254885327778647E-2</v>
      </c>
      <c r="Q700" s="114">
        <v>1.2851391524078652E-2</v>
      </c>
      <c r="R700" s="114">
        <v>1.0659305004809102E-2</v>
      </c>
      <c r="Y700" s="114">
        <f t="shared" si="43"/>
        <v>4.4786863272413137E-2</v>
      </c>
      <c r="Z700" s="114">
        <f t="shared" si="40"/>
        <v>2.9892336685006946E-2</v>
      </c>
      <c r="AA700" s="114">
        <f t="shared" si="41"/>
        <v>2.4793543441185971E-2</v>
      </c>
      <c r="AB700" s="114">
        <f t="shared" si="42"/>
        <v>5.7274401136653587E-2</v>
      </c>
    </row>
    <row r="701" spans="10:28" x14ac:dyDescent="0.25">
      <c r="J701" s="1">
        <v>44074</v>
      </c>
      <c r="K701">
        <v>60.46</v>
      </c>
      <c r="L701" s="114">
        <v>1.4770057066129617E-2</v>
      </c>
      <c r="N701" s="221">
        <v>44986</v>
      </c>
      <c r="O701" s="222">
        <v>1.4773306164034524E-2</v>
      </c>
      <c r="P701" s="114">
        <v>1.9264289959851071E-2</v>
      </c>
      <c r="Q701" s="114">
        <v>1.2981430092361374E-2</v>
      </c>
      <c r="R701" s="114">
        <v>1.0994233646022306E-2</v>
      </c>
      <c r="Y701" s="114">
        <f t="shared" si="43"/>
        <v>4.4808738446613594E-2</v>
      </c>
      <c r="Z701" s="114">
        <f t="shared" si="40"/>
        <v>3.0194806394832557E-2</v>
      </c>
      <c r="AA701" s="114">
        <f t="shared" si="41"/>
        <v>2.5572587460647885E-2</v>
      </c>
      <c r="AB701" s="114">
        <f t="shared" si="42"/>
        <v>5.7274401136653587E-2</v>
      </c>
    </row>
    <row r="702" spans="10:28" x14ac:dyDescent="0.25">
      <c r="J702" s="1">
        <v>44075</v>
      </c>
      <c r="K702">
        <v>60.19</v>
      </c>
      <c r="L702" s="114">
        <v>-4.4657624875951559E-3</v>
      </c>
      <c r="N702" s="221">
        <v>44985</v>
      </c>
      <c r="O702" s="222">
        <v>-3.8566933928752202E-3</v>
      </c>
      <c r="P702" s="114">
        <v>1.9255413019703627E-2</v>
      </c>
      <c r="Q702" s="114">
        <v>1.2941773191159876E-2</v>
      </c>
      <c r="R702" s="114">
        <v>1.0707828654540704E-2</v>
      </c>
      <c r="Y702" s="114">
        <f t="shared" si="43"/>
        <v>4.4788090683830634E-2</v>
      </c>
      <c r="Z702" s="114">
        <f t="shared" si="40"/>
        <v>3.0102564442637873E-2</v>
      </c>
      <c r="AA702" s="114">
        <f t="shared" si="41"/>
        <v>2.4906409450461679E-2</v>
      </c>
      <c r="AB702" s="114">
        <f t="shared" si="42"/>
        <v>5.7274401136653587E-2</v>
      </c>
    </row>
    <row r="703" spans="10:28" x14ac:dyDescent="0.25">
      <c r="J703" s="1">
        <v>44076</v>
      </c>
      <c r="K703">
        <v>60.48</v>
      </c>
      <c r="L703" s="114">
        <v>4.8180760923741345E-3</v>
      </c>
      <c r="N703" s="221">
        <v>44984</v>
      </c>
      <c r="O703" s="222">
        <v>1.1290157035820529E-2</v>
      </c>
      <c r="P703" s="114">
        <v>1.9316288680530883E-2</v>
      </c>
      <c r="Q703" s="114">
        <v>1.3062433945785434E-2</v>
      </c>
      <c r="R703" s="114">
        <v>1.1001216067749439E-2</v>
      </c>
      <c r="Y703" s="114">
        <f t="shared" si="43"/>
        <v>4.4929687470914831E-2</v>
      </c>
      <c r="Z703" s="114">
        <f t="shared" si="40"/>
        <v>3.0383221357896922E-2</v>
      </c>
      <c r="AA703" s="114">
        <f t="shared" si="41"/>
        <v>2.5588828573585198E-2</v>
      </c>
      <c r="AB703" s="114">
        <f t="shared" si="42"/>
        <v>5.7274401136653587E-2</v>
      </c>
    </row>
    <row r="704" spans="10:28" x14ac:dyDescent="0.25">
      <c r="J704" s="1">
        <v>44077</v>
      </c>
      <c r="K704">
        <v>60.89</v>
      </c>
      <c r="L704" s="114">
        <v>6.7791005291005903E-3</v>
      </c>
      <c r="N704" s="221">
        <v>44981</v>
      </c>
      <c r="O704" s="222">
        <v>-2.0016093341379951E-2</v>
      </c>
      <c r="P704" s="114">
        <v>1.9409563197195792E-2</v>
      </c>
      <c r="Q704" s="114">
        <v>1.3097984720794585E-2</v>
      </c>
      <c r="R704" s="114">
        <v>1.0982514956873518E-2</v>
      </c>
      <c r="Y704" s="114">
        <f t="shared" si="43"/>
        <v>4.5146643996677414E-2</v>
      </c>
      <c r="Z704" s="114">
        <f t="shared" si="40"/>
        <v>3.0465912460568206E-2</v>
      </c>
      <c r="AA704" s="114">
        <f t="shared" si="41"/>
        <v>2.5545329789687803E-2</v>
      </c>
      <c r="AB704" s="114">
        <f t="shared" si="42"/>
        <v>5.7274401136653587E-2</v>
      </c>
    </row>
    <row r="705" spans="10:28" x14ac:dyDescent="0.25">
      <c r="J705" s="1">
        <v>44078</v>
      </c>
      <c r="K705">
        <v>61.47</v>
      </c>
      <c r="L705" s="114">
        <v>9.5253736245688673E-3</v>
      </c>
      <c r="N705" s="221">
        <v>44980</v>
      </c>
      <c r="O705" s="222">
        <v>1.1599511599511605E-2</v>
      </c>
      <c r="P705" s="114">
        <v>1.9373125233232563E-2</v>
      </c>
      <c r="Q705" s="114">
        <v>1.2917458485808298E-2</v>
      </c>
      <c r="R705" s="114">
        <v>1.0136147397039849E-2</v>
      </c>
      <c r="Y705" s="114">
        <f t="shared" si="43"/>
        <v>4.5061889292498943E-2</v>
      </c>
      <c r="Z705" s="114">
        <f t="shared" si="40"/>
        <v>3.0046008437990102E-2</v>
      </c>
      <c r="AA705" s="114">
        <f t="shared" si="41"/>
        <v>2.357667884551469E-2</v>
      </c>
      <c r="AB705" s="114">
        <f t="shared" si="42"/>
        <v>5.7274401136653587E-2</v>
      </c>
    </row>
    <row r="706" spans="10:28" x14ac:dyDescent="0.25">
      <c r="J706" s="1">
        <v>44081</v>
      </c>
      <c r="K706">
        <v>62.49</v>
      </c>
      <c r="L706" s="114">
        <v>1.6593460224499808E-2</v>
      </c>
      <c r="N706" s="221">
        <v>44979</v>
      </c>
      <c r="O706" s="222">
        <v>-6.0679611650484864E-3</v>
      </c>
      <c r="P706" s="114">
        <v>1.9372520795143851E-2</v>
      </c>
      <c r="Q706" s="114">
        <v>1.2942456730766227E-2</v>
      </c>
      <c r="R706" s="114">
        <v>1.0035498893140137E-2</v>
      </c>
      <c r="Y706" s="114">
        <f t="shared" si="43"/>
        <v>4.5060483369504599E-2</v>
      </c>
      <c r="Z706" s="114">
        <f t="shared" ref="Z706:Z769" si="44">Q706*2.326</f>
        <v>3.0104154355762244E-2</v>
      </c>
      <c r="AA706" s="114">
        <f t="shared" ref="AA706:AA769" si="45">R706*2.326</f>
        <v>2.3342570425443958E-2</v>
      </c>
      <c r="AB706" s="114">
        <f t="shared" ref="AB706:AB769" si="46">ABS(PERCENTILE(O706:O1005,0.01))</f>
        <v>5.7274401136653587E-2</v>
      </c>
    </row>
    <row r="707" spans="10:28" x14ac:dyDescent="0.25">
      <c r="J707" s="1">
        <v>44082</v>
      </c>
      <c r="K707">
        <v>63.26</v>
      </c>
      <c r="L707" s="114">
        <v>1.2321971515442407E-2</v>
      </c>
      <c r="N707" s="221">
        <v>44978</v>
      </c>
      <c r="O707" s="222">
        <v>-9.1191502154525581E-3</v>
      </c>
      <c r="P707" s="114">
        <v>1.9370552894467954E-2</v>
      </c>
      <c r="Q707" s="114">
        <v>1.3044423839323367E-2</v>
      </c>
      <c r="R707" s="114">
        <v>1.023666900010126E-2</v>
      </c>
      <c r="Y707" s="114">
        <f t="shared" ref="Y707:Y770" si="47">P707*2.326</f>
        <v>4.5055906032532463E-2</v>
      </c>
      <c r="Z707" s="114">
        <f t="shared" si="44"/>
        <v>3.0341329850266153E-2</v>
      </c>
      <c r="AA707" s="114">
        <f t="shared" si="45"/>
        <v>2.3810492094235532E-2</v>
      </c>
      <c r="AB707" s="114">
        <f t="shared" si="46"/>
        <v>5.7274401136653587E-2</v>
      </c>
    </row>
    <row r="708" spans="10:28" x14ac:dyDescent="0.25">
      <c r="J708" s="1">
        <v>44083</v>
      </c>
      <c r="K708">
        <v>63.64</v>
      </c>
      <c r="L708" s="114">
        <v>6.0069554220676981E-3</v>
      </c>
      <c r="N708" s="221">
        <v>44977</v>
      </c>
      <c r="O708" s="222">
        <v>1.404917210235831E-3</v>
      </c>
      <c r="P708" s="114">
        <v>1.9363403005313581E-2</v>
      </c>
      <c r="Q708" s="114">
        <v>1.3111609232383555E-2</v>
      </c>
      <c r="R708" s="114">
        <v>1.0303885756634372E-2</v>
      </c>
      <c r="Y708" s="114">
        <f t="shared" si="47"/>
        <v>4.5039275390359387E-2</v>
      </c>
      <c r="Z708" s="114">
        <f t="shared" si="44"/>
        <v>3.0497603074524149E-2</v>
      </c>
      <c r="AA708" s="114">
        <f t="shared" si="45"/>
        <v>2.396683826993155E-2</v>
      </c>
      <c r="AB708" s="114">
        <f t="shared" si="46"/>
        <v>5.7274401136653587E-2</v>
      </c>
    </row>
    <row r="709" spans="10:28" x14ac:dyDescent="0.25">
      <c r="J709" s="1">
        <v>44084</v>
      </c>
      <c r="K709">
        <v>63.05</v>
      </c>
      <c r="L709" s="114">
        <v>-9.2708988057825809E-3</v>
      </c>
      <c r="N709" s="221">
        <v>44974</v>
      </c>
      <c r="O709" s="222">
        <v>4.0156610782056271E-4</v>
      </c>
      <c r="P709" s="114">
        <v>1.937032714626406E-2</v>
      </c>
      <c r="Q709" s="114">
        <v>1.3242718181952594E-2</v>
      </c>
      <c r="R709" s="114">
        <v>1.062171771570228E-2</v>
      </c>
      <c r="Y709" s="114">
        <f t="shared" si="47"/>
        <v>4.5055380942210205E-2</v>
      </c>
      <c r="Z709" s="114">
        <f t="shared" si="44"/>
        <v>3.0802562491221736E-2</v>
      </c>
      <c r="AA709" s="114">
        <f t="shared" si="45"/>
        <v>2.4706115406723503E-2</v>
      </c>
      <c r="AB709" s="114">
        <f t="shared" si="46"/>
        <v>5.7274401136653587E-2</v>
      </c>
    </row>
    <row r="710" spans="10:28" x14ac:dyDescent="0.25">
      <c r="J710" s="1">
        <v>44085</v>
      </c>
      <c r="K710">
        <v>64.040000000000006</v>
      </c>
      <c r="L710" s="114">
        <v>1.5701823949246775E-2</v>
      </c>
      <c r="N710" s="221">
        <v>44973</v>
      </c>
      <c r="O710" s="222">
        <v>4.6394351991930786E-3</v>
      </c>
      <c r="P710" s="114">
        <v>1.9370352217424058E-2</v>
      </c>
      <c r="Q710" s="114">
        <v>1.3376374939470997E-2</v>
      </c>
      <c r="R710" s="114">
        <v>1.0954995543489339E-2</v>
      </c>
      <c r="Y710" s="114">
        <f t="shared" si="47"/>
        <v>4.5055439257728362E-2</v>
      </c>
      <c r="Z710" s="114">
        <f t="shared" si="44"/>
        <v>3.1113448109209543E-2</v>
      </c>
      <c r="AA710" s="114">
        <f t="shared" si="45"/>
        <v>2.5481319634156202E-2</v>
      </c>
      <c r="AB710" s="114">
        <f t="shared" si="46"/>
        <v>5.7274401136653587E-2</v>
      </c>
    </row>
    <row r="711" spans="10:28" x14ac:dyDescent="0.25">
      <c r="J711" s="1">
        <v>44088</v>
      </c>
      <c r="K711">
        <v>63.86</v>
      </c>
      <c r="L711" s="114">
        <v>-2.810743285446702E-3</v>
      </c>
      <c r="N711" s="221">
        <v>44972</v>
      </c>
      <c r="O711" s="222">
        <v>1.2561274509803962E-2</v>
      </c>
      <c r="P711" s="114">
        <v>1.939599779712449E-2</v>
      </c>
      <c r="Q711" s="114">
        <v>1.3495929258087591E-2</v>
      </c>
      <c r="R711" s="114">
        <v>1.1238254663409436E-2</v>
      </c>
      <c r="Y711" s="114">
        <f t="shared" si="47"/>
        <v>4.5115090876111562E-2</v>
      </c>
      <c r="Z711" s="114">
        <f t="shared" si="44"/>
        <v>3.1391531454311741E-2</v>
      </c>
      <c r="AA711" s="114">
        <f t="shared" si="45"/>
        <v>2.6140180347090348E-2</v>
      </c>
      <c r="AB711" s="114">
        <f t="shared" si="46"/>
        <v>5.7274401136653587E-2</v>
      </c>
    </row>
    <row r="712" spans="10:28" x14ac:dyDescent="0.25">
      <c r="J712" s="1">
        <v>44089</v>
      </c>
      <c r="K712">
        <v>64.48</v>
      </c>
      <c r="L712" s="114">
        <v>9.7087378640777419E-3</v>
      </c>
      <c r="N712" s="221">
        <v>44971</v>
      </c>
      <c r="O712" s="222">
        <v>-1.3258541560427889E-3</v>
      </c>
      <c r="P712" s="114">
        <v>1.9395641436954651E-2</v>
      </c>
      <c r="Q712" s="114">
        <v>1.3513937274134436E-2</v>
      </c>
      <c r="R712" s="114">
        <v>1.1148477175129505E-2</v>
      </c>
      <c r="Y712" s="114">
        <f t="shared" si="47"/>
        <v>4.5114261982356518E-2</v>
      </c>
      <c r="Z712" s="114">
        <f t="shared" si="44"/>
        <v>3.1433418099636699E-2</v>
      </c>
      <c r="AA712" s="114">
        <f t="shared" si="45"/>
        <v>2.5931357909351228E-2</v>
      </c>
      <c r="AB712" s="114">
        <f t="shared" si="46"/>
        <v>5.7274401136653587E-2</v>
      </c>
    </row>
    <row r="713" spans="10:28" x14ac:dyDescent="0.25">
      <c r="J713" s="1">
        <v>44090</v>
      </c>
      <c r="K713">
        <v>64.599999999999994</v>
      </c>
      <c r="L713" s="114">
        <v>1.8610421836226787E-3</v>
      </c>
      <c r="N713" s="221">
        <v>44970</v>
      </c>
      <c r="O713" s="222">
        <v>2.043944813490065E-3</v>
      </c>
      <c r="P713" s="114">
        <v>1.9412904017335551E-2</v>
      </c>
      <c r="Q713" s="114">
        <v>1.3649613588882123E-2</v>
      </c>
      <c r="R713" s="114">
        <v>1.1493896155126145E-2</v>
      </c>
      <c r="Y713" s="114">
        <f t="shared" si="47"/>
        <v>4.5154414744322496E-2</v>
      </c>
      <c r="Z713" s="114">
        <f t="shared" si="44"/>
        <v>3.1749001207739817E-2</v>
      </c>
      <c r="AA713" s="114">
        <f t="shared" si="45"/>
        <v>2.6734802456823414E-2</v>
      </c>
      <c r="AB713" s="114">
        <f t="shared" si="46"/>
        <v>5.7274401136653587E-2</v>
      </c>
    </row>
    <row r="714" spans="10:28" x14ac:dyDescent="0.25">
      <c r="J714" s="1">
        <v>44091</v>
      </c>
      <c r="K714">
        <v>64.569999999999993</v>
      </c>
      <c r="L714" s="114">
        <v>-4.6439628482973901E-4</v>
      </c>
      <c r="N714" s="221">
        <v>44967</v>
      </c>
      <c r="O714" s="222">
        <v>-5.7915057915058667E-3</v>
      </c>
      <c r="P714" s="114">
        <v>1.9451485275940171E-2</v>
      </c>
      <c r="Q714" s="114">
        <v>1.3785308549140356E-2</v>
      </c>
      <c r="R714" s="114">
        <v>1.184379657348778E-2</v>
      </c>
      <c r="Y714" s="114">
        <f t="shared" si="47"/>
        <v>4.5244154751836838E-2</v>
      </c>
      <c r="Z714" s="114">
        <f t="shared" si="44"/>
        <v>3.2064627685300467E-2</v>
      </c>
      <c r="AA714" s="114">
        <f t="shared" si="45"/>
        <v>2.7548670829932578E-2</v>
      </c>
      <c r="AB714" s="114">
        <f t="shared" si="46"/>
        <v>5.7274401136653587E-2</v>
      </c>
    </row>
    <row r="715" spans="10:28" x14ac:dyDescent="0.25">
      <c r="J715" s="1">
        <v>44092</v>
      </c>
      <c r="K715">
        <v>63.5</v>
      </c>
      <c r="L715" s="114">
        <v>-1.6571163078829075E-2</v>
      </c>
      <c r="N715" s="221">
        <v>44966</v>
      </c>
      <c r="O715" s="222">
        <v>1.0057471264367858E-2</v>
      </c>
      <c r="P715" s="114">
        <v>1.9535152972807984E-2</v>
      </c>
      <c r="Q715" s="114">
        <v>1.390197009338617E-2</v>
      </c>
      <c r="R715" s="114">
        <v>1.2127997556848692E-2</v>
      </c>
      <c r="Y715" s="114">
        <f t="shared" si="47"/>
        <v>4.543876581475137E-2</v>
      </c>
      <c r="Z715" s="114">
        <f t="shared" si="44"/>
        <v>3.2335982437216235E-2</v>
      </c>
      <c r="AA715" s="114">
        <f t="shared" si="45"/>
        <v>2.8209722317230058E-2</v>
      </c>
      <c r="AB715" s="114">
        <f t="shared" si="46"/>
        <v>5.7274401136653587E-2</v>
      </c>
    </row>
    <row r="716" spans="10:28" x14ac:dyDescent="0.25">
      <c r="J716" s="1">
        <v>44095</v>
      </c>
      <c r="K716">
        <v>60.73</v>
      </c>
      <c r="L716" s="114">
        <v>-4.362204724409454E-2</v>
      </c>
      <c r="N716" s="221">
        <v>44965</v>
      </c>
      <c r="O716" s="222">
        <v>-6.1538461538463872E-4</v>
      </c>
      <c r="P716" s="114">
        <v>1.9531287641330896E-2</v>
      </c>
      <c r="Q716" s="114">
        <v>1.3968844887748707E-2</v>
      </c>
      <c r="R716" s="114">
        <v>1.2248280855171816E-2</v>
      </c>
      <c r="Y716" s="114">
        <f t="shared" si="47"/>
        <v>4.5429775053735667E-2</v>
      </c>
      <c r="Z716" s="114">
        <f t="shared" si="44"/>
        <v>3.2491533208903495E-2</v>
      </c>
      <c r="AA716" s="114">
        <f t="shared" si="45"/>
        <v>2.8489501269129643E-2</v>
      </c>
      <c r="AB716" s="114">
        <f t="shared" si="46"/>
        <v>5.7274401136653587E-2</v>
      </c>
    </row>
    <row r="717" spans="10:28" x14ac:dyDescent="0.25">
      <c r="J717" s="1">
        <v>44096</v>
      </c>
      <c r="K717">
        <v>61.16</v>
      </c>
      <c r="L717" s="114">
        <v>7.0805203359130533E-3</v>
      </c>
      <c r="N717" s="221">
        <v>44964</v>
      </c>
      <c r="O717" s="222">
        <v>2.8800658300761279E-3</v>
      </c>
      <c r="P717" s="114">
        <v>1.9538673594650544E-2</v>
      </c>
      <c r="Q717" s="114">
        <v>1.4109934893721096E-2</v>
      </c>
      <c r="R717" s="114">
        <v>1.263218036250058E-2</v>
      </c>
      <c r="Y717" s="114">
        <f t="shared" si="47"/>
        <v>4.5446954781157164E-2</v>
      </c>
      <c r="Z717" s="114">
        <f t="shared" si="44"/>
        <v>3.2819708562795272E-2</v>
      </c>
      <c r="AA717" s="114">
        <f t="shared" si="45"/>
        <v>2.938245152317635E-2</v>
      </c>
      <c r="AB717" s="114">
        <f t="shared" si="46"/>
        <v>5.7274401136653587E-2</v>
      </c>
    </row>
    <row r="718" spans="10:28" x14ac:dyDescent="0.25">
      <c r="J718" s="1">
        <v>44097</v>
      </c>
      <c r="K718">
        <v>60.87</v>
      </c>
      <c r="L718" s="114">
        <v>-4.7416612164813471E-3</v>
      </c>
      <c r="N718" s="221">
        <v>44963</v>
      </c>
      <c r="O718" s="222">
        <v>-4.8111372709591449E-3</v>
      </c>
      <c r="P718" s="114">
        <v>1.9567203540855609E-2</v>
      </c>
      <c r="Q718" s="114">
        <v>1.4247237593735853E-2</v>
      </c>
      <c r="R718" s="114">
        <v>1.3008765209416741E-2</v>
      </c>
      <c r="Y718" s="114">
        <f t="shared" si="47"/>
        <v>4.5513315436030148E-2</v>
      </c>
      <c r="Z718" s="114">
        <f t="shared" si="44"/>
        <v>3.3139074643029592E-2</v>
      </c>
      <c r="AA718" s="114">
        <f t="shared" si="45"/>
        <v>3.0258387877103343E-2</v>
      </c>
      <c r="AB718" s="114">
        <f t="shared" si="46"/>
        <v>5.7274401136653587E-2</v>
      </c>
    </row>
    <row r="719" spans="10:28" x14ac:dyDescent="0.25">
      <c r="J719" s="1">
        <v>44098</v>
      </c>
      <c r="K719">
        <v>60.88</v>
      </c>
      <c r="L719" s="114">
        <v>1.6428454082479245E-4</v>
      </c>
      <c r="N719" s="221">
        <v>44960</v>
      </c>
      <c r="O719" s="222">
        <v>3.8018906699548351E-3</v>
      </c>
      <c r="P719" s="114">
        <v>1.9564935068043691E-2</v>
      </c>
      <c r="Q719" s="114">
        <v>1.4374821912451794E-2</v>
      </c>
      <c r="R719" s="114">
        <v>1.3362345855787969E-2</v>
      </c>
      <c r="Y719" s="114">
        <f t="shared" si="47"/>
        <v>4.5508038968269625E-2</v>
      </c>
      <c r="Z719" s="114">
        <f t="shared" si="44"/>
        <v>3.3435835768362877E-2</v>
      </c>
      <c r="AA719" s="114">
        <f t="shared" si="45"/>
        <v>3.1080816460562818E-2</v>
      </c>
      <c r="AB719" s="114">
        <f t="shared" si="46"/>
        <v>5.7274401136653587E-2</v>
      </c>
    </row>
    <row r="720" spans="10:28" x14ac:dyDescent="0.25">
      <c r="J720" s="1">
        <v>44099</v>
      </c>
      <c r="K720">
        <v>59.01</v>
      </c>
      <c r="L720" s="114">
        <v>-3.0716162943495474E-2</v>
      </c>
      <c r="N720" s="221">
        <v>44959</v>
      </c>
      <c r="O720" s="222">
        <v>1.6184608958964158E-2</v>
      </c>
      <c r="P720" s="114">
        <v>1.9567271196563242E-2</v>
      </c>
      <c r="Q720" s="114">
        <v>1.4510035715187965E-2</v>
      </c>
      <c r="R720" s="114">
        <v>1.3748695266082189E-2</v>
      </c>
      <c r="Y720" s="114">
        <f t="shared" si="47"/>
        <v>4.5513472803206105E-2</v>
      </c>
      <c r="Z720" s="114">
        <f t="shared" si="44"/>
        <v>3.3750343073527207E-2</v>
      </c>
      <c r="AA720" s="114">
        <f t="shared" si="45"/>
        <v>3.1979465188907173E-2</v>
      </c>
      <c r="AB720" s="114">
        <f t="shared" si="46"/>
        <v>5.7274401136653587E-2</v>
      </c>
    </row>
    <row r="721" spans="10:28" x14ac:dyDescent="0.25">
      <c r="J721" s="1">
        <v>44102</v>
      </c>
      <c r="K721">
        <v>61.66</v>
      </c>
      <c r="L721" s="114">
        <v>4.4907642772411431E-2</v>
      </c>
      <c r="N721" s="221">
        <v>44958</v>
      </c>
      <c r="O721" s="222">
        <v>3.2004310344827577E-2</v>
      </c>
      <c r="P721" s="114">
        <v>1.9546114428585559E-2</v>
      </c>
      <c r="Q721" s="114">
        <v>1.4473148260944825E-2</v>
      </c>
      <c r="R721" s="114">
        <v>1.357838266637924E-2</v>
      </c>
      <c r="Y721" s="114">
        <f t="shared" si="47"/>
        <v>4.5464262160890015E-2</v>
      </c>
      <c r="Z721" s="114">
        <f t="shared" si="44"/>
        <v>3.3664542854957666E-2</v>
      </c>
      <c r="AA721" s="114">
        <f t="shared" si="45"/>
        <v>3.1583318081998116E-2</v>
      </c>
      <c r="AB721" s="114">
        <f t="shared" si="46"/>
        <v>5.7274401136653587E-2</v>
      </c>
    </row>
    <row r="722" spans="10:28" x14ac:dyDescent="0.25">
      <c r="J722" s="1">
        <v>44103</v>
      </c>
      <c r="K722">
        <v>61.95</v>
      </c>
      <c r="L722" s="114">
        <v>4.7032111579631249E-3</v>
      </c>
      <c r="N722" s="221">
        <v>44957</v>
      </c>
      <c r="O722" s="222">
        <v>1.3875232164317667E-2</v>
      </c>
      <c r="P722" s="114">
        <v>1.9460875762727214E-2</v>
      </c>
      <c r="Q722" s="114">
        <v>1.3885884568221925E-2</v>
      </c>
      <c r="R722" s="114">
        <v>1.1435104720640129E-2</v>
      </c>
      <c r="Y722" s="114">
        <f t="shared" si="47"/>
        <v>4.5265997024103499E-2</v>
      </c>
      <c r="Z722" s="114">
        <f t="shared" si="44"/>
        <v>3.2298567505684203E-2</v>
      </c>
      <c r="AA722" s="114">
        <f t="shared" si="45"/>
        <v>2.659805358020894E-2</v>
      </c>
      <c r="AB722" s="114">
        <f t="shared" si="46"/>
        <v>5.7274401136653587E-2</v>
      </c>
    </row>
    <row r="723" spans="10:28" x14ac:dyDescent="0.25">
      <c r="J723" s="1">
        <v>44104</v>
      </c>
      <c r="K723">
        <v>62</v>
      </c>
      <c r="L723" s="114">
        <v>8.0710250201771036E-4</v>
      </c>
      <c r="N723" s="221">
        <v>44956</v>
      </c>
      <c r="O723" s="222">
        <v>-1.4640973194100543E-2</v>
      </c>
      <c r="P723" s="114">
        <v>1.9510357527234942E-2</v>
      </c>
      <c r="Q723" s="114">
        <v>1.3886946824436846E-2</v>
      </c>
      <c r="R723" s="114">
        <v>1.1261414830161593E-2</v>
      </c>
      <c r="Y723" s="114">
        <f t="shared" si="47"/>
        <v>4.5381091608348474E-2</v>
      </c>
      <c r="Z723" s="114">
        <f t="shared" si="44"/>
        <v>3.2301038313640104E-2</v>
      </c>
      <c r="AA723" s="114">
        <f t="shared" si="45"/>
        <v>2.6194050894955866E-2</v>
      </c>
      <c r="AB723" s="114">
        <f t="shared" si="46"/>
        <v>5.7274401136653587E-2</v>
      </c>
    </row>
    <row r="724" spans="10:28" x14ac:dyDescent="0.25">
      <c r="J724" s="1">
        <v>44105</v>
      </c>
      <c r="K724">
        <v>62.57</v>
      </c>
      <c r="L724" s="114">
        <v>9.1935483870967793E-3</v>
      </c>
      <c r="N724" s="221">
        <v>44953</v>
      </c>
      <c r="O724" s="222">
        <v>4.1076640363203482E-3</v>
      </c>
      <c r="P724" s="114">
        <v>1.9495376943301463E-2</v>
      </c>
      <c r="Q724" s="114">
        <v>1.387052395074324E-2</v>
      </c>
      <c r="R724" s="114">
        <v>1.1010535478818192E-2</v>
      </c>
      <c r="Y724" s="114">
        <f t="shared" si="47"/>
        <v>4.5346246770119204E-2</v>
      </c>
      <c r="Z724" s="114">
        <f t="shared" si="44"/>
        <v>3.2262838709428775E-2</v>
      </c>
      <c r="AA724" s="114">
        <f t="shared" si="45"/>
        <v>2.5610505523731116E-2</v>
      </c>
      <c r="AB724" s="114">
        <f t="shared" si="46"/>
        <v>5.7274401136653587E-2</v>
      </c>
    </row>
    <row r="725" spans="10:28" x14ac:dyDescent="0.25">
      <c r="J725" s="1">
        <v>44106</v>
      </c>
      <c r="K725">
        <v>62.45</v>
      </c>
      <c r="L725" s="114">
        <v>-1.9178520057535151E-3</v>
      </c>
      <c r="N725" s="221">
        <v>44952</v>
      </c>
      <c r="O725" s="222">
        <v>9.0532286212914297E-3</v>
      </c>
      <c r="P725" s="114">
        <v>1.9503688899986965E-2</v>
      </c>
      <c r="Q725" s="114">
        <v>1.3998608270960918E-2</v>
      </c>
      <c r="R725" s="114">
        <v>1.1308983303571326E-2</v>
      </c>
      <c r="Y725" s="114">
        <f t="shared" si="47"/>
        <v>4.5365580381369681E-2</v>
      </c>
      <c r="Z725" s="114">
        <f t="shared" si="44"/>
        <v>3.2560762838255097E-2</v>
      </c>
      <c r="AA725" s="114">
        <f t="shared" si="45"/>
        <v>2.6304695164106905E-2</v>
      </c>
      <c r="AB725" s="114">
        <f t="shared" si="46"/>
        <v>5.7274401136653587E-2</v>
      </c>
    </row>
    <row r="726" spans="10:28" x14ac:dyDescent="0.25">
      <c r="J726" s="1">
        <v>44109</v>
      </c>
      <c r="K726">
        <v>63.74</v>
      </c>
      <c r="L726" s="114">
        <v>2.0656525220176126E-2</v>
      </c>
      <c r="N726" s="221">
        <v>44951</v>
      </c>
      <c r="O726" s="222">
        <v>-3.5865666775350318E-3</v>
      </c>
      <c r="P726" s="114">
        <v>1.9509794302381572E-2</v>
      </c>
      <c r="Q726" s="114">
        <v>1.4081101438624712E-2</v>
      </c>
      <c r="R726" s="114">
        <v>1.1437873181316831E-2</v>
      </c>
      <c r="Y726" s="114">
        <f t="shared" si="47"/>
        <v>4.5379781547339536E-2</v>
      </c>
      <c r="Z726" s="114">
        <f t="shared" si="44"/>
        <v>3.2752641946241078E-2</v>
      </c>
      <c r="AA726" s="114">
        <f t="shared" si="45"/>
        <v>2.660449301974295E-2</v>
      </c>
      <c r="AB726" s="114">
        <f t="shared" si="46"/>
        <v>5.7274401136653587E-2</v>
      </c>
    </row>
    <row r="727" spans="10:28" x14ac:dyDescent="0.25">
      <c r="J727" s="1">
        <v>44110</v>
      </c>
      <c r="K727">
        <v>64.760000000000005</v>
      </c>
      <c r="L727" s="114">
        <v>1.6002510197678115E-2</v>
      </c>
      <c r="N727" s="221">
        <v>44950</v>
      </c>
      <c r="O727" s="222">
        <v>3.1617967727868104E-3</v>
      </c>
      <c r="P727" s="114">
        <v>1.9563233126456768E-2</v>
      </c>
      <c r="Q727" s="114">
        <v>1.421546943101013E-2</v>
      </c>
      <c r="R727" s="114">
        <v>1.1762414692873556E-2</v>
      </c>
      <c r="Y727" s="114">
        <f t="shared" si="47"/>
        <v>4.5504080252138444E-2</v>
      </c>
      <c r="Z727" s="114">
        <f t="shared" si="44"/>
        <v>3.3065181896529565E-2</v>
      </c>
      <c r="AA727" s="114">
        <f t="shared" si="45"/>
        <v>2.7359376575623894E-2</v>
      </c>
      <c r="AB727" s="114">
        <f t="shared" si="46"/>
        <v>5.7274401136653587E-2</v>
      </c>
    </row>
    <row r="728" spans="10:28" x14ac:dyDescent="0.25">
      <c r="J728" s="1">
        <v>44111</v>
      </c>
      <c r="K728">
        <v>65.73</v>
      </c>
      <c r="L728" s="114">
        <v>1.4978381717109308E-2</v>
      </c>
      <c r="N728" s="221">
        <v>44949</v>
      </c>
      <c r="O728" s="222">
        <v>2.1267119474446015E-2</v>
      </c>
      <c r="P728" s="114">
        <v>1.95704921170286E-2</v>
      </c>
      <c r="Q728" s="114">
        <v>1.4352215354678349E-2</v>
      </c>
      <c r="R728" s="114">
        <v>1.210567748480664E-2</v>
      </c>
      <c r="Y728" s="114">
        <f t="shared" si="47"/>
        <v>4.5520964664208526E-2</v>
      </c>
      <c r="Z728" s="114">
        <f t="shared" si="44"/>
        <v>3.3383252914981842E-2</v>
      </c>
      <c r="AA728" s="114">
        <f t="shared" si="45"/>
        <v>2.8157805829660244E-2</v>
      </c>
      <c r="AB728" s="114">
        <f t="shared" si="46"/>
        <v>5.7274401136653587E-2</v>
      </c>
    </row>
    <row r="729" spans="10:28" x14ac:dyDescent="0.25">
      <c r="J729" s="1">
        <v>44112</v>
      </c>
      <c r="K729">
        <v>65.81</v>
      </c>
      <c r="L729" s="114">
        <v>1.2171002586337789E-3</v>
      </c>
      <c r="N729" s="221">
        <v>44946</v>
      </c>
      <c r="O729" s="222">
        <v>-3.1080031080031206E-3</v>
      </c>
      <c r="P729" s="114">
        <v>1.9533666105144488E-2</v>
      </c>
      <c r="Q729" s="114">
        <v>1.4175268941948579E-2</v>
      </c>
      <c r="R729" s="114">
        <v>1.1270843807008895E-2</v>
      </c>
      <c r="Y729" s="114">
        <f t="shared" si="47"/>
        <v>4.5435307360566078E-2</v>
      </c>
      <c r="Z729" s="114">
        <f t="shared" si="44"/>
        <v>3.2971675558972395E-2</v>
      </c>
      <c r="AA729" s="114">
        <f t="shared" si="45"/>
        <v>2.6215982695102689E-2</v>
      </c>
      <c r="AB729" s="114">
        <f t="shared" si="46"/>
        <v>5.7274401136653587E-2</v>
      </c>
    </row>
    <row r="730" spans="10:28" x14ac:dyDescent="0.25">
      <c r="J730" s="1">
        <v>44113</v>
      </c>
      <c r="K730">
        <v>64.790000000000006</v>
      </c>
      <c r="L730" s="114">
        <v>-1.5499164260750585E-2</v>
      </c>
      <c r="N730" s="221">
        <v>44945</v>
      </c>
      <c r="O730" s="222">
        <v>-1.217105263157894E-2</v>
      </c>
      <c r="P730" s="114">
        <v>1.9818019934381415E-2</v>
      </c>
      <c r="Q730" s="114">
        <v>1.4318108642682183E-2</v>
      </c>
      <c r="R730" s="114">
        <v>1.1598438116963464E-2</v>
      </c>
      <c r="Y730" s="114">
        <f t="shared" si="47"/>
        <v>4.6096714367371172E-2</v>
      </c>
      <c r="Z730" s="114">
        <f t="shared" si="44"/>
        <v>3.3303920702878756E-2</v>
      </c>
      <c r="AA730" s="114">
        <f t="shared" si="45"/>
        <v>2.6977967060057017E-2</v>
      </c>
      <c r="AB730" s="114">
        <f t="shared" si="46"/>
        <v>5.7698950505736007E-2</v>
      </c>
    </row>
    <row r="731" spans="10:28" x14ac:dyDescent="0.25">
      <c r="J731" s="1">
        <v>44116</v>
      </c>
      <c r="K731">
        <v>65.180000000000007</v>
      </c>
      <c r="L731" s="114">
        <v>6.0194474455934639E-3</v>
      </c>
      <c r="N731" s="221">
        <v>44944</v>
      </c>
      <c r="O731" s="222">
        <v>-5.3440942305594385E-3</v>
      </c>
      <c r="P731" s="114">
        <v>1.9833388267188376E-2</v>
      </c>
      <c r="Q731" s="114">
        <v>1.4358526613079459E-2</v>
      </c>
      <c r="R731" s="114">
        <v>1.1560925356604281E-2</v>
      </c>
      <c r="Y731" s="114">
        <f t="shared" si="47"/>
        <v>4.6132461109480161E-2</v>
      </c>
      <c r="Z731" s="114">
        <f t="shared" si="44"/>
        <v>3.3397932902022823E-2</v>
      </c>
      <c r="AA731" s="114">
        <f t="shared" si="45"/>
        <v>2.6890712379461557E-2</v>
      </c>
      <c r="AB731" s="114">
        <f t="shared" si="46"/>
        <v>5.7698950505736007E-2</v>
      </c>
    </row>
    <row r="732" spans="10:28" x14ac:dyDescent="0.25">
      <c r="J732" s="1">
        <v>44117</v>
      </c>
      <c r="K732">
        <v>64.239999999999995</v>
      </c>
      <c r="L732" s="114">
        <v>-1.4421601718318685E-2</v>
      </c>
      <c r="N732" s="221">
        <v>44943</v>
      </c>
      <c r="O732" s="222">
        <v>-1.0905125408947782E-4</v>
      </c>
      <c r="P732" s="114">
        <v>1.9865621504470393E-2</v>
      </c>
      <c r="Q732" s="114">
        <v>1.4484322665804624E-2</v>
      </c>
      <c r="R732" s="114">
        <v>1.1847498817200042E-2</v>
      </c>
      <c r="Y732" s="114">
        <f t="shared" si="47"/>
        <v>4.6207435619398135E-2</v>
      </c>
      <c r="Z732" s="114">
        <f t="shared" si="44"/>
        <v>3.3690534520661557E-2</v>
      </c>
      <c r="AA732" s="114">
        <f t="shared" si="45"/>
        <v>2.7557282248807297E-2</v>
      </c>
      <c r="AB732" s="114">
        <f t="shared" si="46"/>
        <v>5.7698950505736007E-2</v>
      </c>
    </row>
    <row r="733" spans="10:28" x14ac:dyDescent="0.25">
      <c r="J733" s="1">
        <v>44118</v>
      </c>
      <c r="K733">
        <v>63.79</v>
      </c>
      <c r="L733" s="114">
        <v>-7.0049813200497475E-3</v>
      </c>
      <c r="N733" s="221">
        <v>44942</v>
      </c>
      <c r="O733" s="222">
        <v>-9.8049896502890727E-4</v>
      </c>
      <c r="P733" s="114">
        <v>1.9865618777379097E-2</v>
      </c>
      <c r="Q733" s="114">
        <v>1.4630725108591197E-2</v>
      </c>
      <c r="R733" s="114">
        <v>1.2219730926780543E-2</v>
      </c>
      <c r="Y733" s="114">
        <f t="shared" si="47"/>
        <v>4.6207429276183778E-2</v>
      </c>
      <c r="Z733" s="114">
        <f t="shared" si="44"/>
        <v>3.4031066602583128E-2</v>
      </c>
      <c r="AA733" s="114">
        <f t="shared" si="45"/>
        <v>2.8423094135691544E-2</v>
      </c>
      <c r="AB733" s="114">
        <f t="shared" si="46"/>
        <v>5.7698950505736007E-2</v>
      </c>
    </row>
    <row r="734" spans="10:28" x14ac:dyDescent="0.25">
      <c r="J734" s="1">
        <v>44119</v>
      </c>
      <c r="K734">
        <v>61.94</v>
      </c>
      <c r="L734" s="114">
        <v>-2.900141087944821E-2</v>
      </c>
      <c r="N734" s="221">
        <v>44939</v>
      </c>
      <c r="O734" s="222">
        <v>-1.4282646048109946E-2</v>
      </c>
      <c r="P734" s="114">
        <v>1.9897099850151829E-2</v>
      </c>
      <c r="Q734" s="114">
        <v>1.4778676422092428E-2</v>
      </c>
      <c r="R734" s="114">
        <v>1.2601255477494433E-2</v>
      </c>
      <c r="Y734" s="114">
        <f t="shared" si="47"/>
        <v>4.6280654251453154E-2</v>
      </c>
      <c r="Z734" s="114">
        <f t="shared" si="44"/>
        <v>3.4375201357786989E-2</v>
      </c>
      <c r="AA734" s="114">
        <f t="shared" si="45"/>
        <v>2.9310520240652053E-2</v>
      </c>
      <c r="AB734" s="114">
        <f t="shared" si="46"/>
        <v>5.7698950505736007E-2</v>
      </c>
    </row>
    <row r="735" spans="10:28" x14ac:dyDescent="0.25">
      <c r="J735" s="1">
        <v>44120</v>
      </c>
      <c r="K735">
        <v>63.03</v>
      </c>
      <c r="L735" s="114">
        <v>1.7597675169518944E-2</v>
      </c>
      <c r="N735" s="221">
        <v>44938</v>
      </c>
      <c r="O735" s="222">
        <v>1.4489595816537729E-2</v>
      </c>
      <c r="P735" s="114">
        <v>1.9897496345033586E-2</v>
      </c>
      <c r="Q735" s="114">
        <v>1.4788326157615323E-2</v>
      </c>
      <c r="R735" s="114">
        <v>1.2486247789263785E-2</v>
      </c>
      <c r="Y735" s="114">
        <f t="shared" si="47"/>
        <v>4.6281576498548124E-2</v>
      </c>
      <c r="Z735" s="114">
        <f t="shared" si="44"/>
        <v>3.4397646642613244E-2</v>
      </c>
      <c r="AA735" s="114">
        <f t="shared" si="45"/>
        <v>2.9043012357827566E-2</v>
      </c>
      <c r="AB735" s="114">
        <f t="shared" si="46"/>
        <v>5.7698950505736007E-2</v>
      </c>
    </row>
    <row r="736" spans="10:28" x14ac:dyDescent="0.25">
      <c r="J736" s="1">
        <v>44123</v>
      </c>
      <c r="K736">
        <v>63.33</v>
      </c>
      <c r="L736" s="114">
        <v>4.7596382674916253E-3</v>
      </c>
      <c r="N736" s="221">
        <v>44937</v>
      </c>
      <c r="O736" s="222">
        <v>1.2687555163283381E-2</v>
      </c>
      <c r="P736" s="114">
        <v>1.9881938171130733E-2</v>
      </c>
      <c r="Q736" s="114">
        <v>1.4793709615154655E-2</v>
      </c>
      <c r="R736" s="114">
        <v>1.2347343604382933E-2</v>
      </c>
      <c r="Y736" s="114">
        <f t="shared" si="47"/>
        <v>4.6245388186050083E-2</v>
      </c>
      <c r="Z736" s="114">
        <f t="shared" si="44"/>
        <v>3.4410168564849727E-2</v>
      </c>
      <c r="AA736" s="114">
        <f t="shared" si="45"/>
        <v>2.8719921223794704E-2</v>
      </c>
      <c r="AB736" s="114">
        <f t="shared" si="46"/>
        <v>5.7698950505736007E-2</v>
      </c>
    </row>
    <row r="737" spans="10:28" x14ac:dyDescent="0.25">
      <c r="J737" s="1">
        <v>44124</v>
      </c>
      <c r="K737">
        <v>64.16</v>
      </c>
      <c r="L737" s="114">
        <v>1.3105952944891809E-2</v>
      </c>
      <c r="N737" s="221">
        <v>44936</v>
      </c>
      <c r="O737" s="222">
        <v>7.1111111111111175E-3</v>
      </c>
      <c r="P737" s="114">
        <v>1.9868791116011406E-2</v>
      </c>
      <c r="Q737" s="114">
        <v>1.4832907172982624E-2</v>
      </c>
      <c r="R737" s="114">
        <v>1.2325309133170675E-2</v>
      </c>
      <c r="Y737" s="114">
        <f t="shared" si="47"/>
        <v>4.6214808135842528E-2</v>
      </c>
      <c r="Z737" s="114">
        <f t="shared" si="44"/>
        <v>3.4501342084357588E-2</v>
      </c>
      <c r="AA737" s="114">
        <f t="shared" si="45"/>
        <v>2.8668669043754993E-2</v>
      </c>
      <c r="AB737" s="114">
        <f t="shared" si="46"/>
        <v>5.7698950505736007E-2</v>
      </c>
    </row>
    <row r="738" spans="10:28" x14ac:dyDescent="0.25">
      <c r="J738" s="1">
        <v>44125</v>
      </c>
      <c r="K738">
        <v>63.62</v>
      </c>
      <c r="L738" s="114">
        <v>-8.416458852867818E-3</v>
      </c>
      <c r="N738" s="221">
        <v>44935</v>
      </c>
      <c r="O738" s="222">
        <v>5.5865921787709499E-3</v>
      </c>
      <c r="P738" s="114">
        <v>1.9865111699864744E-2</v>
      </c>
      <c r="Q738" s="114">
        <v>1.4948391157405202E-2</v>
      </c>
      <c r="R738" s="114">
        <v>1.2584994904883913E-2</v>
      </c>
      <c r="Y738" s="114">
        <f t="shared" si="47"/>
        <v>4.6206249813885394E-2</v>
      </c>
      <c r="Z738" s="114">
        <f t="shared" si="44"/>
        <v>3.4769957832124498E-2</v>
      </c>
      <c r="AA738" s="114">
        <f t="shared" si="45"/>
        <v>2.9272698148759983E-2</v>
      </c>
      <c r="AB738" s="114">
        <f t="shared" si="46"/>
        <v>5.7698950505736007E-2</v>
      </c>
    </row>
    <row r="739" spans="10:28" x14ac:dyDescent="0.25">
      <c r="J739" s="1">
        <v>44126</v>
      </c>
      <c r="K739">
        <v>64.099999999999994</v>
      </c>
      <c r="L739" s="114">
        <v>7.5447972335742986E-3</v>
      </c>
      <c r="N739" s="221">
        <v>44932</v>
      </c>
      <c r="O739" s="222">
        <v>3.9259674705551797E-3</v>
      </c>
      <c r="P739" s="114">
        <v>1.9864738998088941E-2</v>
      </c>
      <c r="Q739" s="114">
        <v>1.5078468273665529E-2</v>
      </c>
      <c r="R739" s="114">
        <v>1.2903467117529994E-2</v>
      </c>
      <c r="Y739" s="114">
        <f t="shared" si="47"/>
        <v>4.6205382909554879E-2</v>
      </c>
      <c r="Z739" s="114">
        <f t="shared" si="44"/>
        <v>3.5072517204546023E-2</v>
      </c>
      <c r="AA739" s="114">
        <f t="shared" si="45"/>
        <v>3.0013464515374767E-2</v>
      </c>
      <c r="AB739" s="114">
        <f t="shared" si="46"/>
        <v>5.7698950505736007E-2</v>
      </c>
    </row>
    <row r="740" spans="10:28" x14ac:dyDescent="0.25">
      <c r="J740" s="1">
        <v>44127</v>
      </c>
      <c r="K740">
        <v>63.84</v>
      </c>
      <c r="L740" s="114">
        <v>-4.0561622464897178E-3</v>
      </c>
      <c r="N740" s="221">
        <v>44931</v>
      </c>
      <c r="O740" s="222">
        <v>1.491347905282334E-2</v>
      </c>
      <c r="P740" s="114">
        <v>1.9870891624872312E-2</v>
      </c>
      <c r="Q740" s="114">
        <v>1.5220765355284303E-2</v>
      </c>
      <c r="R740" s="114">
        <v>1.3271897612461097E-2</v>
      </c>
      <c r="Y740" s="114">
        <f t="shared" si="47"/>
        <v>4.6219693919452999E-2</v>
      </c>
      <c r="Z740" s="114">
        <f t="shared" si="44"/>
        <v>3.5403500216391291E-2</v>
      </c>
      <c r="AA740" s="114">
        <f t="shared" si="45"/>
        <v>3.0870433846584514E-2</v>
      </c>
      <c r="AB740" s="114">
        <f t="shared" si="46"/>
        <v>5.7698950505736007E-2</v>
      </c>
    </row>
    <row r="741" spans="10:28" x14ac:dyDescent="0.25">
      <c r="J741" s="1">
        <v>44130</v>
      </c>
      <c r="K741">
        <v>62.82</v>
      </c>
      <c r="L741" s="114">
        <v>-1.5977443609022604E-2</v>
      </c>
      <c r="N741" s="221">
        <v>44930</v>
      </c>
      <c r="O741" s="222">
        <v>2.4612154438352962E-2</v>
      </c>
      <c r="P741" s="114">
        <v>1.9852580248306308E-2</v>
      </c>
      <c r="Q741" s="114">
        <v>1.5226303766205792E-2</v>
      </c>
      <c r="R741" s="114">
        <v>1.3160165336306859E-2</v>
      </c>
      <c r="Y741" s="114">
        <f t="shared" si="47"/>
        <v>4.6177101657560476E-2</v>
      </c>
      <c r="Z741" s="114">
        <f t="shared" si="44"/>
        <v>3.5416382560194672E-2</v>
      </c>
      <c r="AA741" s="114">
        <f t="shared" si="45"/>
        <v>3.0610544572249754E-2</v>
      </c>
      <c r="AB741" s="114">
        <f t="shared" si="46"/>
        <v>5.7698950505736007E-2</v>
      </c>
    </row>
    <row r="742" spans="10:28" x14ac:dyDescent="0.25">
      <c r="J742" s="1">
        <v>44131</v>
      </c>
      <c r="K742">
        <v>61.08</v>
      </c>
      <c r="L742" s="114">
        <v>-2.7698185291308533E-2</v>
      </c>
      <c r="N742" s="221">
        <v>44929</v>
      </c>
      <c r="O742" s="222">
        <v>-8.1585081585073638E-4</v>
      </c>
      <c r="P742" s="114">
        <v>1.9810975154831229E-2</v>
      </c>
      <c r="Q742" s="114">
        <v>1.4973044213259576E-2</v>
      </c>
      <c r="R742" s="114">
        <v>1.2065621231176073E-2</v>
      </c>
      <c r="Y742" s="114">
        <f t="shared" si="47"/>
        <v>4.6080328210137439E-2</v>
      </c>
      <c r="Z742" s="114">
        <f t="shared" si="44"/>
        <v>3.4827300840041778E-2</v>
      </c>
      <c r="AA742" s="114">
        <f t="shared" si="45"/>
        <v>2.8064634983715548E-2</v>
      </c>
      <c r="AB742" s="114">
        <f t="shared" si="46"/>
        <v>5.7698950505736007E-2</v>
      </c>
    </row>
    <row r="743" spans="10:28" x14ac:dyDescent="0.25">
      <c r="J743" s="1">
        <v>44132</v>
      </c>
      <c r="K743">
        <v>57.58</v>
      </c>
      <c r="L743" s="114">
        <v>-5.7301899148657499E-2</v>
      </c>
      <c r="N743" s="221">
        <v>44928</v>
      </c>
      <c r="O743" s="222">
        <v>2.9147175242893036E-2</v>
      </c>
      <c r="P743" s="114">
        <v>1.9810934298708199E-2</v>
      </c>
      <c r="Q743" s="114">
        <v>1.5123992195031246E-2</v>
      </c>
      <c r="R743" s="114">
        <v>1.2443030978532117E-2</v>
      </c>
      <c r="Y743" s="114">
        <f t="shared" si="47"/>
        <v>4.6080233178795275E-2</v>
      </c>
      <c r="Z743" s="114">
        <f t="shared" si="44"/>
        <v>3.5178405845642677E-2</v>
      </c>
      <c r="AA743" s="114">
        <f t="shared" si="45"/>
        <v>2.8942490056065705E-2</v>
      </c>
      <c r="AB743" s="114">
        <f t="shared" si="46"/>
        <v>5.7698950505736007E-2</v>
      </c>
    </row>
    <row r="744" spans="10:28" x14ac:dyDescent="0.25">
      <c r="J744" s="1">
        <v>44133</v>
      </c>
      <c r="K744">
        <v>58.71</v>
      </c>
      <c r="L744" s="114">
        <v>1.9624869746439781E-2</v>
      </c>
      <c r="N744" s="221">
        <v>44925</v>
      </c>
      <c r="O744" s="222">
        <v>-8.0904223676382236E-3</v>
      </c>
      <c r="P744" s="114">
        <v>1.9743571307999808E-2</v>
      </c>
      <c r="Q744" s="114">
        <v>1.4698404588173132E-2</v>
      </c>
      <c r="R744" s="114">
        <v>1.0511166820761855E-2</v>
      </c>
      <c r="Y744" s="114">
        <f t="shared" si="47"/>
        <v>4.5923546862407551E-2</v>
      </c>
      <c r="Z744" s="114">
        <f t="shared" si="44"/>
        <v>3.4188489072090704E-2</v>
      </c>
      <c r="AA744" s="114">
        <f t="shared" si="45"/>
        <v>2.4448974025092076E-2</v>
      </c>
      <c r="AB744" s="114">
        <f t="shared" si="46"/>
        <v>5.7698950505736007E-2</v>
      </c>
    </row>
    <row r="745" spans="10:28" x14ac:dyDescent="0.25">
      <c r="J745" s="1">
        <v>44134</v>
      </c>
      <c r="K745">
        <v>58.61</v>
      </c>
      <c r="L745" s="114">
        <v>-1.703287344575054E-3</v>
      </c>
      <c r="N745" s="221">
        <v>44924</v>
      </c>
      <c r="O745" s="222">
        <v>9.2459173871277146E-3</v>
      </c>
      <c r="P745" s="114">
        <v>1.975846970733549E-2</v>
      </c>
      <c r="Q745" s="114">
        <v>1.4802380352590211E-2</v>
      </c>
      <c r="R745" s="114">
        <v>1.0647011957929909E-2</v>
      </c>
      <c r="Y745" s="114">
        <f t="shared" si="47"/>
        <v>4.5958200539262348E-2</v>
      </c>
      <c r="Z745" s="114">
        <f t="shared" si="44"/>
        <v>3.4430336700124832E-2</v>
      </c>
      <c r="AA745" s="114">
        <f t="shared" si="45"/>
        <v>2.4764949814144968E-2</v>
      </c>
      <c r="AB745" s="114">
        <f t="shared" si="46"/>
        <v>5.7698950505736007E-2</v>
      </c>
    </row>
    <row r="746" spans="10:28" x14ac:dyDescent="0.25">
      <c r="J746" s="1">
        <v>44137</v>
      </c>
      <c r="K746">
        <v>59.6</v>
      </c>
      <c r="L746" s="114">
        <v>1.6891315475174917E-2</v>
      </c>
      <c r="N746" s="221">
        <v>44923</v>
      </c>
      <c r="O746" s="222">
        <v>-6.9162890531838574E-3</v>
      </c>
      <c r="P746" s="114">
        <v>1.9752196068312817E-2</v>
      </c>
      <c r="Q746" s="114">
        <v>1.4893585160169408E-2</v>
      </c>
      <c r="R746" s="114">
        <v>1.0730233887987696E-2</v>
      </c>
      <c r="Y746" s="114">
        <f t="shared" si="47"/>
        <v>4.5943608054895613E-2</v>
      </c>
      <c r="Z746" s="114">
        <f t="shared" si="44"/>
        <v>3.4642479082554044E-2</v>
      </c>
      <c r="AA746" s="114">
        <f t="shared" si="45"/>
        <v>2.4958524023459383E-2</v>
      </c>
      <c r="AB746" s="114">
        <f t="shared" si="46"/>
        <v>5.7698950505736007E-2</v>
      </c>
    </row>
    <row r="747" spans="10:28" x14ac:dyDescent="0.25">
      <c r="J747" s="1">
        <v>44138</v>
      </c>
      <c r="K747">
        <v>62.25</v>
      </c>
      <c r="L747" s="114">
        <v>4.4463087248322125E-2</v>
      </c>
      <c r="N747" s="221">
        <v>44922</v>
      </c>
      <c r="O747" s="222">
        <v>2.51046025104595E-3</v>
      </c>
      <c r="P747" s="114">
        <v>1.9760068869394808E-2</v>
      </c>
      <c r="Q747" s="114">
        <v>1.5011941341220202E-2</v>
      </c>
      <c r="R747" s="114">
        <v>1.0928579354597439E-2</v>
      </c>
      <c r="Y747" s="114">
        <f t="shared" si="47"/>
        <v>4.5961920190212328E-2</v>
      </c>
      <c r="Z747" s="114">
        <f t="shared" si="44"/>
        <v>3.4917775559678191E-2</v>
      </c>
      <c r="AA747" s="114">
        <f t="shared" si="45"/>
        <v>2.5419875578793643E-2</v>
      </c>
      <c r="AB747" s="114">
        <f t="shared" si="46"/>
        <v>5.7698950505736007E-2</v>
      </c>
    </row>
    <row r="748" spans="10:28" x14ac:dyDescent="0.25">
      <c r="J748" s="1">
        <v>44139</v>
      </c>
      <c r="K748">
        <v>62.48</v>
      </c>
      <c r="L748" s="114">
        <v>3.6947791164658132E-3</v>
      </c>
      <c r="N748" s="221">
        <v>44921</v>
      </c>
      <c r="O748" s="222">
        <v>0</v>
      </c>
      <c r="P748" s="114">
        <v>1.976101547406274E-2</v>
      </c>
      <c r="Q748" s="114">
        <v>1.5159526618803341E-2</v>
      </c>
      <c r="R748" s="114">
        <v>1.1254110448866013E-2</v>
      </c>
      <c r="Y748" s="114">
        <f t="shared" si="47"/>
        <v>4.5964121992669936E-2</v>
      </c>
      <c r="Z748" s="114">
        <f t="shared" si="44"/>
        <v>3.5261058915336575E-2</v>
      </c>
      <c r="AA748" s="114">
        <f t="shared" si="45"/>
        <v>2.6177060904062348E-2</v>
      </c>
      <c r="AB748" s="114">
        <f t="shared" si="46"/>
        <v>5.7698950505736007E-2</v>
      </c>
    </row>
    <row r="749" spans="10:28" x14ac:dyDescent="0.25">
      <c r="J749" s="1">
        <v>44140</v>
      </c>
      <c r="K749">
        <v>64.23</v>
      </c>
      <c r="L749" s="114">
        <v>2.8008962868117913E-2</v>
      </c>
      <c r="N749" s="221">
        <v>44918</v>
      </c>
      <c r="O749" s="222">
        <v>4.3222475687357351E-3</v>
      </c>
      <c r="P749" s="114">
        <v>1.9768388952334816E-2</v>
      </c>
      <c r="Q749" s="114">
        <v>1.5312985895736791E-2</v>
      </c>
      <c r="R749" s="114">
        <v>1.1607728617587937E-2</v>
      </c>
      <c r="Y749" s="114">
        <f t="shared" si="47"/>
        <v>4.5981272703130786E-2</v>
      </c>
      <c r="Z749" s="114">
        <f t="shared" si="44"/>
        <v>3.5618005193483779E-2</v>
      </c>
      <c r="AA749" s="114">
        <f t="shared" si="45"/>
        <v>2.6999576764509543E-2</v>
      </c>
      <c r="AB749" s="114">
        <f t="shared" si="46"/>
        <v>5.7698950505736007E-2</v>
      </c>
    </row>
    <row r="750" spans="10:28" x14ac:dyDescent="0.25">
      <c r="J750" s="1">
        <v>44141</v>
      </c>
      <c r="K750">
        <v>63.49</v>
      </c>
      <c r="L750" s="114">
        <v>-1.1521096061030701E-2</v>
      </c>
      <c r="N750" s="221">
        <v>44917</v>
      </c>
      <c r="O750" s="222">
        <v>-8.924321751546881E-3</v>
      </c>
      <c r="P750" s="114">
        <v>1.9767950891030103E-2</v>
      </c>
      <c r="Q750" s="114">
        <v>1.5455540515702733E-2</v>
      </c>
      <c r="R750" s="114">
        <v>1.1922553900524489E-2</v>
      </c>
      <c r="Y750" s="114">
        <f t="shared" si="47"/>
        <v>4.598025377253602E-2</v>
      </c>
      <c r="Z750" s="114">
        <f t="shared" si="44"/>
        <v>3.5949587239524558E-2</v>
      </c>
      <c r="AA750" s="114">
        <f t="shared" si="45"/>
        <v>2.7731860372619963E-2</v>
      </c>
      <c r="AB750" s="114">
        <f t="shared" si="46"/>
        <v>5.7698950505736007E-2</v>
      </c>
    </row>
    <row r="751" spans="10:28" x14ac:dyDescent="0.25">
      <c r="J751" s="1">
        <v>44144</v>
      </c>
      <c r="K751">
        <v>67.989999999999995</v>
      </c>
      <c r="L751" s="114">
        <v>7.0877303512364043E-2</v>
      </c>
      <c r="N751" s="221">
        <v>44916</v>
      </c>
      <c r="O751" s="222">
        <v>3.4626865671642539E-3</v>
      </c>
      <c r="P751" s="114">
        <v>1.9784151677231656E-2</v>
      </c>
      <c r="Q751" s="114">
        <v>1.5560177150058455E-2</v>
      </c>
      <c r="R751" s="114">
        <v>1.2088709359078546E-2</v>
      </c>
      <c r="Y751" s="114">
        <f t="shared" si="47"/>
        <v>4.6017936801240833E-2</v>
      </c>
      <c r="Z751" s="114">
        <f t="shared" si="44"/>
        <v>3.6192972051035964E-2</v>
      </c>
      <c r="AA751" s="114">
        <f t="shared" si="45"/>
        <v>2.81183379692167E-2</v>
      </c>
      <c r="AB751" s="114">
        <f t="shared" si="46"/>
        <v>5.7698950505736007E-2</v>
      </c>
    </row>
    <row r="752" spans="10:28" x14ac:dyDescent="0.25">
      <c r="J752" s="1">
        <v>44145</v>
      </c>
      <c r="K752">
        <v>69.2</v>
      </c>
      <c r="L752" s="114">
        <v>1.7796734813943345E-2</v>
      </c>
      <c r="N752" s="221">
        <v>44915</v>
      </c>
      <c r="O752" s="222">
        <v>5.9737156511346663E-4</v>
      </c>
      <c r="P752" s="114">
        <v>1.9785846005287256E-2</v>
      </c>
      <c r="Q752" s="114">
        <v>1.5709827331560299E-2</v>
      </c>
      <c r="R752" s="114">
        <v>1.2437823314990543E-2</v>
      </c>
      <c r="Y752" s="114">
        <f t="shared" si="47"/>
        <v>4.602187780829816E-2</v>
      </c>
      <c r="Z752" s="114">
        <f t="shared" si="44"/>
        <v>3.6541058373209256E-2</v>
      </c>
      <c r="AA752" s="114">
        <f t="shared" si="45"/>
        <v>2.8930377030668003E-2</v>
      </c>
      <c r="AB752" s="114">
        <f t="shared" si="46"/>
        <v>5.7698950505736007E-2</v>
      </c>
    </row>
    <row r="753" spans="10:28" x14ac:dyDescent="0.25">
      <c r="J753" s="1">
        <v>44146</v>
      </c>
      <c r="K753">
        <v>70.09</v>
      </c>
      <c r="L753" s="114">
        <v>1.2861271676300585E-2</v>
      </c>
      <c r="N753" s="221">
        <v>44914</v>
      </c>
      <c r="O753" s="222">
        <v>1.27041742286751E-2</v>
      </c>
      <c r="P753" s="114">
        <v>1.9794727814333786E-2</v>
      </c>
      <c r="Q753" s="114">
        <v>1.5868690599156857E-2</v>
      </c>
      <c r="R753" s="114">
        <v>1.2827747414320937E-2</v>
      </c>
      <c r="Y753" s="114">
        <f t="shared" si="47"/>
        <v>4.6042536896140386E-2</v>
      </c>
      <c r="Z753" s="114">
        <f t="shared" si="44"/>
        <v>3.6910574333638854E-2</v>
      </c>
      <c r="AA753" s="114">
        <f t="shared" si="45"/>
        <v>2.98373404857105E-2</v>
      </c>
      <c r="AB753" s="114">
        <f t="shared" si="46"/>
        <v>5.7698950505736007E-2</v>
      </c>
    </row>
    <row r="754" spans="10:28" x14ac:dyDescent="0.25">
      <c r="J754" s="1">
        <v>44147</v>
      </c>
      <c r="K754">
        <v>69.8</v>
      </c>
      <c r="L754" s="114">
        <v>-4.1375374518477139E-3</v>
      </c>
      <c r="N754" s="221">
        <v>44911</v>
      </c>
      <c r="O754" s="222">
        <v>-1.8115942028984477E-3</v>
      </c>
      <c r="P754" s="114">
        <v>1.9805811908708729E-2</v>
      </c>
      <c r="Q754" s="114">
        <v>1.5926611742008837E-2</v>
      </c>
      <c r="R754" s="114">
        <v>1.2835594670303086E-2</v>
      </c>
      <c r="Y754" s="114">
        <f t="shared" si="47"/>
        <v>4.6068318499656508E-2</v>
      </c>
      <c r="Z754" s="114">
        <f t="shared" si="44"/>
        <v>3.7045298911912557E-2</v>
      </c>
      <c r="AA754" s="114">
        <f t="shared" si="45"/>
        <v>2.9855593203124978E-2</v>
      </c>
      <c r="AB754" s="114">
        <f t="shared" si="46"/>
        <v>5.7698950505736007E-2</v>
      </c>
    </row>
    <row r="755" spans="10:28" x14ac:dyDescent="0.25">
      <c r="J755" s="1">
        <v>44148</v>
      </c>
      <c r="K755">
        <v>70.64</v>
      </c>
      <c r="L755" s="114">
        <v>1.2034383954154777E-2</v>
      </c>
      <c r="N755" s="221">
        <v>44910</v>
      </c>
      <c r="O755" s="222">
        <v>-9.3323761665470347E-3</v>
      </c>
      <c r="P755" s="114">
        <v>1.9840392140769884E-2</v>
      </c>
      <c r="Q755" s="114">
        <v>1.6086363134233565E-2</v>
      </c>
      <c r="R755" s="114">
        <v>1.3230991107740462E-2</v>
      </c>
      <c r="Y755" s="114">
        <f t="shared" si="47"/>
        <v>4.6148752119430751E-2</v>
      </c>
      <c r="Z755" s="114">
        <f t="shared" si="44"/>
        <v>3.7416880650227274E-2</v>
      </c>
      <c r="AA755" s="114">
        <f t="shared" si="45"/>
        <v>3.0775285316604315E-2</v>
      </c>
      <c r="AB755" s="114">
        <f t="shared" si="46"/>
        <v>5.7698950505736007E-2</v>
      </c>
    </row>
    <row r="756" spans="10:28" x14ac:dyDescent="0.25">
      <c r="J756" s="1">
        <v>44151</v>
      </c>
      <c r="K756">
        <v>72.09</v>
      </c>
      <c r="L756" s="114">
        <v>2.0526613816534582E-2</v>
      </c>
      <c r="N756" s="221">
        <v>44909</v>
      </c>
      <c r="O756" s="222">
        <v>-7.127583749109153E-3</v>
      </c>
      <c r="P756" s="114">
        <v>1.98381198022545E-2</v>
      </c>
      <c r="Q756" s="114">
        <v>1.6194401621436004E-2</v>
      </c>
      <c r="R756" s="114">
        <v>1.3441501737598343E-2</v>
      </c>
      <c r="Y756" s="114">
        <f t="shared" si="47"/>
        <v>4.6143466660043972E-2</v>
      </c>
      <c r="Z756" s="114">
        <f t="shared" si="44"/>
        <v>3.7668178171460148E-2</v>
      </c>
      <c r="AA756" s="114">
        <f t="shared" si="45"/>
        <v>3.1264933041653745E-2</v>
      </c>
      <c r="AB756" s="114">
        <f t="shared" si="46"/>
        <v>5.7698950505736007E-2</v>
      </c>
    </row>
    <row r="757" spans="10:28" x14ac:dyDescent="0.25">
      <c r="J757" s="1">
        <v>44152</v>
      </c>
      <c r="K757">
        <v>72.849999999999994</v>
      </c>
      <c r="L757" s="114">
        <v>1.0542377583575959E-2</v>
      </c>
      <c r="N757" s="221">
        <v>44908</v>
      </c>
      <c r="O757" s="222">
        <v>-4.2583392476933926E-3</v>
      </c>
      <c r="P757" s="114">
        <v>1.9837066825836767E-2</v>
      </c>
      <c r="Q757" s="114">
        <v>1.6326575940584738E-2</v>
      </c>
      <c r="R757" s="114">
        <v>1.3746404627450214E-2</v>
      </c>
      <c r="Y757" s="114">
        <f t="shared" si="47"/>
        <v>4.6141017436896324E-2</v>
      </c>
      <c r="Z757" s="114">
        <f t="shared" si="44"/>
        <v>3.7975615637800102E-2</v>
      </c>
      <c r="AA757" s="114">
        <f t="shared" si="45"/>
        <v>3.1974137163449198E-2</v>
      </c>
      <c r="AB757" s="114">
        <f t="shared" si="46"/>
        <v>5.7698950505736007E-2</v>
      </c>
    </row>
    <row r="758" spans="10:28" x14ac:dyDescent="0.25">
      <c r="J758" s="1">
        <v>44153</v>
      </c>
      <c r="K758">
        <v>73.709999999999994</v>
      </c>
      <c r="L758" s="114">
        <v>1.1805078929306788E-2</v>
      </c>
      <c r="N758" s="221">
        <v>44907</v>
      </c>
      <c r="O758" s="222">
        <v>3.5498757543487322E-4</v>
      </c>
      <c r="P758" s="114">
        <v>1.9843874950328487E-2</v>
      </c>
      <c r="Q758" s="114">
        <v>1.6480700288250397E-2</v>
      </c>
      <c r="R758" s="114">
        <v>1.4137457144456944E-2</v>
      </c>
      <c r="Y758" s="114">
        <f t="shared" si="47"/>
        <v>4.6156853134464063E-2</v>
      </c>
      <c r="Z758" s="114">
        <f t="shared" si="44"/>
        <v>3.8334108870470424E-2</v>
      </c>
      <c r="AA758" s="114">
        <f t="shared" si="45"/>
        <v>3.2883725318006853E-2</v>
      </c>
      <c r="AB758" s="114">
        <f t="shared" si="46"/>
        <v>5.7698950505736007E-2</v>
      </c>
    </row>
    <row r="759" spans="10:28" x14ac:dyDescent="0.25">
      <c r="J759" s="1">
        <v>44154</v>
      </c>
      <c r="K759">
        <v>73.69</v>
      </c>
      <c r="L759" s="114">
        <v>-2.7133360466688407E-4</v>
      </c>
      <c r="N759" s="221">
        <v>44904</v>
      </c>
      <c r="O759" s="222">
        <v>2.0159343312409483E-2</v>
      </c>
      <c r="P759" s="114">
        <v>1.9861630629927712E-2</v>
      </c>
      <c r="Q759" s="114">
        <v>1.6647727435850149E-2</v>
      </c>
      <c r="R759" s="114">
        <v>1.4581397849457214E-2</v>
      </c>
      <c r="Y759" s="114">
        <f t="shared" si="47"/>
        <v>4.6198152845211858E-2</v>
      </c>
      <c r="Z759" s="114">
        <f t="shared" si="44"/>
        <v>3.872261401578745E-2</v>
      </c>
      <c r="AA759" s="114">
        <f t="shared" si="45"/>
        <v>3.3916331397837479E-2</v>
      </c>
      <c r="AB759" s="114">
        <f t="shared" si="46"/>
        <v>5.7698950505736007E-2</v>
      </c>
    </row>
    <row r="760" spans="10:28" x14ac:dyDescent="0.25">
      <c r="J760" s="1">
        <v>44155</v>
      </c>
      <c r="K760">
        <v>74.040000000000006</v>
      </c>
      <c r="L760" s="114">
        <v>4.7496268150360775E-3</v>
      </c>
      <c r="N760" s="221">
        <v>44903</v>
      </c>
      <c r="O760" s="222">
        <v>-2.3688862698880271E-2</v>
      </c>
      <c r="P760" s="114">
        <v>1.9842446619074305E-2</v>
      </c>
      <c r="Q760" s="114">
        <v>1.6567948836343757E-2</v>
      </c>
      <c r="R760" s="114">
        <v>1.4150904630800303E-2</v>
      </c>
      <c r="Y760" s="114">
        <f t="shared" si="47"/>
        <v>4.6153530835966836E-2</v>
      </c>
      <c r="Z760" s="114">
        <f t="shared" si="44"/>
        <v>3.8537048993335578E-2</v>
      </c>
      <c r="AA760" s="114">
        <f t="shared" si="45"/>
        <v>3.2915004171241505E-2</v>
      </c>
      <c r="AB760" s="114">
        <f t="shared" si="46"/>
        <v>5.7698950505736007E-2</v>
      </c>
    </row>
    <row r="761" spans="10:28" x14ac:dyDescent="0.25">
      <c r="J761" s="1">
        <v>44158</v>
      </c>
      <c r="K761">
        <v>73.58</v>
      </c>
      <c r="L761" s="114">
        <v>-6.2128579146408418E-3</v>
      </c>
      <c r="N761" s="221">
        <v>44902</v>
      </c>
      <c r="O761" s="222">
        <v>-4.5753167526982703E-3</v>
      </c>
      <c r="P761" s="114">
        <v>1.9794847557024216E-2</v>
      </c>
      <c r="Q761" s="114">
        <v>1.6389740152548883E-2</v>
      </c>
      <c r="R761" s="114">
        <v>1.3312063345864286E-2</v>
      </c>
      <c r="Y761" s="114">
        <f t="shared" si="47"/>
        <v>4.6042815417638328E-2</v>
      </c>
      <c r="Z761" s="114">
        <f t="shared" si="44"/>
        <v>3.8122535594828706E-2</v>
      </c>
      <c r="AA761" s="114">
        <f t="shared" si="45"/>
        <v>3.0963859342480329E-2</v>
      </c>
      <c r="AB761" s="114">
        <f t="shared" si="46"/>
        <v>5.7698950505736007E-2</v>
      </c>
    </row>
    <row r="762" spans="10:28" x14ac:dyDescent="0.25">
      <c r="J762" s="1">
        <v>44159</v>
      </c>
      <c r="K762">
        <v>76.89</v>
      </c>
      <c r="L762" s="114">
        <v>4.4985050285403672E-2</v>
      </c>
      <c r="N762" s="221">
        <v>44901</v>
      </c>
      <c r="O762" s="222">
        <v>-8.8372093023256406E-3</v>
      </c>
      <c r="P762" s="114">
        <v>1.9794068840572315E-2</v>
      </c>
      <c r="Q762" s="114">
        <v>1.6542682083826511E-2</v>
      </c>
      <c r="R762" s="114">
        <v>1.3681600430640444E-2</v>
      </c>
      <c r="Y762" s="114">
        <f t="shared" si="47"/>
        <v>4.6041004123171206E-2</v>
      </c>
      <c r="Z762" s="114">
        <f t="shared" si="44"/>
        <v>3.8478278526980464E-2</v>
      </c>
      <c r="AA762" s="114">
        <f t="shared" si="45"/>
        <v>3.1823402601669673E-2</v>
      </c>
      <c r="AB762" s="114">
        <f t="shared" si="46"/>
        <v>5.7698950505736007E-2</v>
      </c>
    </row>
    <row r="763" spans="10:28" x14ac:dyDescent="0.25">
      <c r="J763" s="1">
        <v>44160</v>
      </c>
      <c r="K763">
        <v>75.290000000000006</v>
      </c>
      <c r="L763" s="114">
        <v>-2.0808947847574383E-2</v>
      </c>
      <c r="N763" s="221">
        <v>44900</v>
      </c>
      <c r="O763" s="222">
        <v>6.5543071161048953E-3</v>
      </c>
      <c r="P763" s="114">
        <v>1.9787235244633803E-2</v>
      </c>
      <c r="Q763" s="114">
        <v>1.6662297803941545E-2</v>
      </c>
      <c r="R763" s="114">
        <v>1.3933749554264458E-2</v>
      </c>
      <c r="Y763" s="114">
        <f t="shared" si="47"/>
        <v>4.6025109179018225E-2</v>
      </c>
      <c r="Z763" s="114">
        <f t="shared" si="44"/>
        <v>3.8756504691968036E-2</v>
      </c>
      <c r="AA763" s="114">
        <f t="shared" si="45"/>
        <v>3.2409901463219128E-2</v>
      </c>
      <c r="AB763" s="114">
        <f t="shared" si="46"/>
        <v>5.7698950505736007E-2</v>
      </c>
    </row>
    <row r="764" spans="10:28" x14ac:dyDescent="0.25">
      <c r="J764" s="1">
        <v>44161</v>
      </c>
      <c r="K764">
        <v>73.92</v>
      </c>
      <c r="L764" s="114">
        <v>-1.8196307610572511E-2</v>
      </c>
      <c r="N764" s="221">
        <v>44897</v>
      </c>
      <c r="O764" s="222">
        <v>4.6838407494135875E-4</v>
      </c>
      <c r="P764" s="114">
        <v>1.9826191410021628E-2</v>
      </c>
      <c r="Q764" s="114">
        <v>1.6805674812291959E-2</v>
      </c>
      <c r="R764" s="114">
        <v>1.4275847786034839E-2</v>
      </c>
      <c r="Y764" s="114">
        <f t="shared" si="47"/>
        <v>4.6115721219710311E-2</v>
      </c>
      <c r="Z764" s="114">
        <f t="shared" si="44"/>
        <v>3.9089999613391095E-2</v>
      </c>
      <c r="AA764" s="114">
        <f t="shared" si="45"/>
        <v>3.3205621950317038E-2</v>
      </c>
      <c r="AB764" s="114">
        <f t="shared" si="46"/>
        <v>5.7698950505736007E-2</v>
      </c>
    </row>
    <row r="765" spans="10:28" x14ac:dyDescent="0.25">
      <c r="J765" s="1">
        <v>44162</v>
      </c>
      <c r="K765">
        <v>73.180000000000007</v>
      </c>
      <c r="L765" s="114">
        <v>-1.0010822510822441E-2</v>
      </c>
      <c r="N765" s="221">
        <v>44896</v>
      </c>
      <c r="O765" s="222">
        <v>-6.9767441860464456E-3</v>
      </c>
      <c r="P765" s="114">
        <v>1.9841373741686534E-2</v>
      </c>
      <c r="Q765" s="114">
        <v>1.6975915846997973E-2</v>
      </c>
      <c r="R765" s="114">
        <v>1.472393719349111E-2</v>
      </c>
      <c r="Y765" s="114">
        <f t="shared" si="47"/>
        <v>4.6151035323162878E-2</v>
      </c>
      <c r="Z765" s="114">
        <f t="shared" si="44"/>
        <v>3.9485980260117286E-2</v>
      </c>
      <c r="AA765" s="114">
        <f t="shared" si="45"/>
        <v>3.4247877912060319E-2</v>
      </c>
      <c r="AB765" s="114">
        <f t="shared" si="46"/>
        <v>5.7698950505736007E-2</v>
      </c>
    </row>
    <row r="766" spans="10:28" x14ac:dyDescent="0.25">
      <c r="J766" s="1">
        <v>44165</v>
      </c>
      <c r="K766">
        <v>72.84</v>
      </c>
      <c r="L766" s="114">
        <v>-4.6460781634326776E-3</v>
      </c>
      <c r="N766" s="221">
        <v>44895</v>
      </c>
      <c r="O766" s="222">
        <v>1.6188112962306565E-2</v>
      </c>
      <c r="P766" s="114">
        <v>1.9870981865491359E-2</v>
      </c>
      <c r="Q766" s="114">
        <v>1.7119389980572362E-2</v>
      </c>
      <c r="R766" s="114">
        <v>1.5083943447575708E-2</v>
      </c>
      <c r="Y766" s="114">
        <f t="shared" si="47"/>
        <v>4.62199038191329E-2</v>
      </c>
      <c r="Z766" s="114">
        <f t="shared" si="44"/>
        <v>3.9819701094811318E-2</v>
      </c>
      <c r="AA766" s="114">
        <f t="shared" si="45"/>
        <v>3.5085252459061099E-2</v>
      </c>
      <c r="AB766" s="114">
        <f t="shared" si="46"/>
        <v>5.7698950505736007E-2</v>
      </c>
    </row>
    <row r="767" spans="10:28" x14ac:dyDescent="0.25">
      <c r="J767" s="1">
        <v>44166</v>
      </c>
      <c r="K767">
        <v>74.67</v>
      </c>
      <c r="L767" s="114">
        <v>2.5123558484349235E-2</v>
      </c>
      <c r="N767" s="221">
        <v>44894</v>
      </c>
      <c r="O767" s="222">
        <v>1.0748835542816092E-2</v>
      </c>
      <c r="P767" s="114">
        <v>1.9893503754776852E-2</v>
      </c>
      <c r="Q767" s="114">
        <v>1.7138084289814219E-2</v>
      </c>
      <c r="R767" s="114">
        <v>1.5010707168555168E-2</v>
      </c>
      <c r="Y767" s="114">
        <f t="shared" si="47"/>
        <v>4.6272289733610958E-2</v>
      </c>
      <c r="Z767" s="114">
        <f t="shared" si="44"/>
        <v>3.9863184058107876E-2</v>
      </c>
      <c r="AA767" s="114">
        <f t="shared" si="45"/>
        <v>3.4914904874059322E-2</v>
      </c>
      <c r="AB767" s="114">
        <f t="shared" si="46"/>
        <v>5.7698950505736007E-2</v>
      </c>
    </row>
    <row r="768" spans="10:28" x14ac:dyDescent="0.25">
      <c r="J768" s="1">
        <v>44167</v>
      </c>
      <c r="K768">
        <v>74.17</v>
      </c>
      <c r="L768" s="114">
        <v>-6.6961296370697731E-3</v>
      </c>
      <c r="N768" s="221">
        <v>44893</v>
      </c>
      <c r="O768" s="222">
        <v>-2.1451555237753856E-3</v>
      </c>
      <c r="P768" s="114">
        <v>1.9884901503031873E-2</v>
      </c>
      <c r="Q768" s="114">
        <v>1.7243288971211256E-2</v>
      </c>
      <c r="R768" s="114">
        <v>1.5242336112790994E-2</v>
      </c>
      <c r="Y768" s="114">
        <f t="shared" si="47"/>
        <v>4.6252280896052135E-2</v>
      </c>
      <c r="Z768" s="114">
        <f t="shared" si="44"/>
        <v>4.0107890147037382E-2</v>
      </c>
      <c r="AA768" s="114">
        <f t="shared" si="45"/>
        <v>3.5453673798351855E-2</v>
      </c>
      <c r="AB768" s="114">
        <f t="shared" si="46"/>
        <v>5.7698950505736007E-2</v>
      </c>
    </row>
    <row r="769" spans="10:28" x14ac:dyDescent="0.25">
      <c r="J769" s="1">
        <v>44168</v>
      </c>
      <c r="K769">
        <v>74.400000000000006</v>
      </c>
      <c r="L769" s="114">
        <v>3.1009842254281243E-3</v>
      </c>
      <c r="N769" s="221">
        <v>44890</v>
      </c>
      <c r="O769" s="222">
        <v>-2.9705323193916352E-3</v>
      </c>
      <c r="P769" s="114">
        <v>1.9891262819291416E-2</v>
      </c>
      <c r="Q769" s="114">
        <v>1.7415238757506873E-2</v>
      </c>
      <c r="R769" s="114">
        <v>1.5711924881690015E-2</v>
      </c>
      <c r="Y769" s="114">
        <f t="shared" si="47"/>
        <v>4.6267077317671837E-2</v>
      </c>
      <c r="Z769" s="114">
        <f t="shared" si="44"/>
        <v>4.0507845349960984E-2</v>
      </c>
      <c r="AA769" s="114">
        <f t="shared" si="45"/>
        <v>3.6545937274810973E-2</v>
      </c>
      <c r="AB769" s="114">
        <f t="shared" si="46"/>
        <v>5.7698950505736007E-2</v>
      </c>
    </row>
    <row r="770" spans="10:28" x14ac:dyDescent="0.25">
      <c r="J770" s="1">
        <v>44169</v>
      </c>
      <c r="K770">
        <v>74.959999999999994</v>
      </c>
      <c r="L770" s="114">
        <v>7.5268817204299466E-3</v>
      </c>
      <c r="N770" s="221">
        <v>44889</v>
      </c>
      <c r="O770" s="222">
        <v>3.4577322046022659E-3</v>
      </c>
      <c r="P770" s="114">
        <v>1.9893090969962803E-2</v>
      </c>
      <c r="Q770" s="114">
        <v>1.7586438152818101E-2</v>
      </c>
      <c r="R770" s="114">
        <v>1.6188225940750974E-2</v>
      </c>
      <c r="Y770" s="114">
        <f t="shared" si="47"/>
        <v>4.6271329596133483E-2</v>
      </c>
      <c r="Z770" s="114">
        <f t="shared" ref="Z770:Z833" si="48">Q770*2.326</f>
        <v>4.0906055143454904E-2</v>
      </c>
      <c r="AA770" s="114">
        <f t="shared" ref="AA770:AA833" si="49">R770*2.326</f>
        <v>3.7653813538186767E-2</v>
      </c>
      <c r="AB770" s="114">
        <f t="shared" ref="AB770:AB833" si="50">ABS(PERCENTILE(O770:O1069,0.01))</f>
        <v>5.7698950505736007E-2</v>
      </c>
    </row>
    <row r="771" spans="10:28" x14ac:dyDescent="0.25">
      <c r="J771" s="1">
        <v>44172</v>
      </c>
      <c r="K771">
        <v>73.81</v>
      </c>
      <c r="L771" s="114">
        <v>-1.5341515474919845E-2</v>
      </c>
      <c r="N771" s="221">
        <v>44888</v>
      </c>
      <c r="O771" s="222">
        <v>-2.0228462636839801E-3</v>
      </c>
      <c r="P771" s="114">
        <v>1.9892190179300964E-2</v>
      </c>
      <c r="Q771" s="114">
        <v>1.7757583768119704E-2</v>
      </c>
      <c r="R771" s="114">
        <v>1.6674011635596429E-2</v>
      </c>
      <c r="Y771" s="114">
        <f t="shared" ref="Y771:Y834" si="51">P771*2.326</f>
        <v>4.6269234357054045E-2</v>
      </c>
      <c r="Z771" s="114">
        <f t="shared" si="48"/>
        <v>4.1304139844646433E-2</v>
      </c>
      <c r="AA771" s="114">
        <f t="shared" si="49"/>
        <v>3.8783751064397291E-2</v>
      </c>
      <c r="AB771" s="114">
        <f t="shared" si="50"/>
        <v>5.7698950505736007E-2</v>
      </c>
    </row>
    <row r="772" spans="10:28" x14ac:dyDescent="0.25">
      <c r="J772" s="1">
        <v>44173</v>
      </c>
      <c r="K772">
        <v>72.91</v>
      </c>
      <c r="L772" s="114">
        <v>-1.2193469719550274E-2</v>
      </c>
      <c r="N772" s="221">
        <v>44887</v>
      </c>
      <c r="O772" s="222">
        <v>6.467065868263548E-3</v>
      </c>
      <c r="P772" s="114">
        <v>1.9948567754740319E-2</v>
      </c>
      <c r="Q772" s="114">
        <v>1.7936074711009272E-2</v>
      </c>
      <c r="R772" s="114">
        <v>1.7190334672214879E-2</v>
      </c>
      <c r="Y772" s="114">
        <f t="shared" si="51"/>
        <v>4.6400368597525984E-2</v>
      </c>
      <c r="Z772" s="114">
        <f t="shared" si="48"/>
        <v>4.1719309777807571E-2</v>
      </c>
      <c r="AA772" s="114">
        <f t="shared" si="49"/>
        <v>3.9984718447571808E-2</v>
      </c>
      <c r="AB772" s="114">
        <f t="shared" si="50"/>
        <v>5.7698950505736007E-2</v>
      </c>
    </row>
    <row r="773" spans="10:28" x14ac:dyDescent="0.25">
      <c r="J773" s="1">
        <v>44174</v>
      </c>
      <c r="K773">
        <v>73.03</v>
      </c>
      <c r="L773" s="114">
        <v>1.6458647647785564E-3</v>
      </c>
      <c r="N773" s="221">
        <v>44886</v>
      </c>
      <c r="O773" s="222">
        <v>-6.3072712126621576E-3</v>
      </c>
      <c r="P773" s="114">
        <v>1.9948633295036728E-2</v>
      </c>
      <c r="Q773" s="114">
        <v>1.8094126301081499E-2</v>
      </c>
      <c r="R773" s="114">
        <v>1.7655034526919022E-2</v>
      </c>
      <c r="Y773" s="114">
        <f t="shared" si="51"/>
        <v>4.6400521044255433E-2</v>
      </c>
      <c r="Z773" s="114">
        <f t="shared" si="48"/>
        <v>4.2086937776315565E-2</v>
      </c>
      <c r="AA773" s="114">
        <f t="shared" si="49"/>
        <v>4.106561030961365E-2</v>
      </c>
      <c r="AB773" s="114">
        <f t="shared" si="50"/>
        <v>5.7698950505736007E-2</v>
      </c>
    </row>
    <row r="774" spans="10:28" x14ac:dyDescent="0.25">
      <c r="J774" s="1">
        <v>44175</v>
      </c>
      <c r="K774">
        <v>71.260000000000005</v>
      </c>
      <c r="L774" s="114">
        <v>-2.4236615089689113E-2</v>
      </c>
      <c r="N774" s="221">
        <v>44883</v>
      </c>
      <c r="O774" s="222">
        <v>2.1392974352741036E-2</v>
      </c>
      <c r="P774" s="114">
        <v>1.9966608392838887E-2</v>
      </c>
      <c r="Q774" s="114">
        <v>1.8255479168985858E-2</v>
      </c>
      <c r="R774" s="114">
        <v>1.8139921411163155E-2</v>
      </c>
      <c r="Y774" s="114">
        <f t="shared" si="51"/>
        <v>4.6442331121743251E-2</v>
      </c>
      <c r="Z774" s="114">
        <f t="shared" si="48"/>
        <v>4.2462244547061108E-2</v>
      </c>
      <c r="AA774" s="114">
        <f t="shared" si="49"/>
        <v>4.2193457202365503E-2</v>
      </c>
      <c r="AB774" s="114">
        <f t="shared" si="50"/>
        <v>5.7698950505736007E-2</v>
      </c>
    </row>
    <row r="775" spans="10:28" x14ac:dyDescent="0.25">
      <c r="J775" s="1">
        <v>44176</v>
      </c>
      <c r="K775">
        <v>70.209999999999994</v>
      </c>
      <c r="L775" s="114">
        <v>-1.4734774066797801E-2</v>
      </c>
      <c r="N775" s="221">
        <v>44882</v>
      </c>
      <c r="O775" s="222">
        <v>-5.19951632406296E-3</v>
      </c>
      <c r="P775" s="114">
        <v>1.9929210692020655E-2</v>
      </c>
      <c r="Q775" s="114">
        <v>1.8185196018627659E-2</v>
      </c>
      <c r="R775" s="114">
        <v>1.7912232462525792E-2</v>
      </c>
      <c r="Y775" s="114">
        <f t="shared" si="51"/>
        <v>4.6355344069640043E-2</v>
      </c>
      <c r="Z775" s="114">
        <f t="shared" si="48"/>
        <v>4.2298765939327937E-2</v>
      </c>
      <c r="AA775" s="114">
        <f t="shared" si="49"/>
        <v>4.1663852707834993E-2</v>
      </c>
      <c r="AB775" s="114">
        <f t="shared" si="50"/>
        <v>5.7698950505736007E-2</v>
      </c>
    </row>
    <row r="776" spans="10:28" x14ac:dyDescent="0.25">
      <c r="J776" s="1">
        <v>44179</v>
      </c>
      <c r="K776">
        <v>71.989999999999995</v>
      </c>
      <c r="L776" s="114">
        <v>2.5352513886910715E-2</v>
      </c>
      <c r="N776" s="221">
        <v>44881</v>
      </c>
      <c r="O776" s="222">
        <v>-2.0954184917722222E-2</v>
      </c>
      <c r="P776" s="114">
        <v>1.9926881700540792E-2</v>
      </c>
      <c r="Q776" s="114">
        <v>1.8354279131480428E-2</v>
      </c>
      <c r="R776" s="114">
        <v>1.8428296159578195E-2</v>
      </c>
      <c r="Y776" s="114">
        <f t="shared" si="51"/>
        <v>4.6349926835457883E-2</v>
      </c>
      <c r="Z776" s="114">
        <f t="shared" si="48"/>
        <v>4.2692053259823476E-2</v>
      </c>
      <c r="AA776" s="114">
        <f t="shared" si="49"/>
        <v>4.2864216867178881E-2</v>
      </c>
      <c r="AB776" s="114">
        <f t="shared" si="50"/>
        <v>5.7698950505736007E-2</v>
      </c>
    </row>
    <row r="777" spans="10:28" x14ac:dyDescent="0.25">
      <c r="J777" s="1">
        <v>44180</v>
      </c>
      <c r="K777">
        <v>73.81</v>
      </c>
      <c r="L777" s="114">
        <v>2.5281289067926205E-2</v>
      </c>
      <c r="N777" s="221">
        <v>44880</v>
      </c>
      <c r="O777" s="222">
        <v>-2.7154663518300349E-3</v>
      </c>
      <c r="P777" s="114">
        <v>1.9986559057102594E-2</v>
      </c>
      <c r="Q777" s="114">
        <v>1.8298554858458046E-2</v>
      </c>
      <c r="R777" s="114">
        <v>1.8255207005434232E-2</v>
      </c>
      <c r="Y777" s="114">
        <f t="shared" si="51"/>
        <v>4.6488736366820639E-2</v>
      </c>
      <c r="Z777" s="114">
        <f t="shared" si="48"/>
        <v>4.2562438600773418E-2</v>
      </c>
      <c r="AA777" s="114">
        <f t="shared" si="49"/>
        <v>4.2461611494640027E-2</v>
      </c>
      <c r="AB777" s="114">
        <f t="shared" si="50"/>
        <v>5.7698950505736007E-2</v>
      </c>
    </row>
    <row r="778" spans="10:28" x14ac:dyDescent="0.25">
      <c r="J778" s="1">
        <v>44181</v>
      </c>
      <c r="K778">
        <v>74.2</v>
      </c>
      <c r="L778" s="114">
        <v>5.283836878471759E-3</v>
      </c>
      <c r="N778" s="221">
        <v>44879</v>
      </c>
      <c r="O778" s="222">
        <v>2.3668639053254772E-3</v>
      </c>
      <c r="P778" s="114">
        <v>2.0000496828363988E-2</v>
      </c>
      <c r="Q778" s="114">
        <v>1.8480024816402832E-2</v>
      </c>
      <c r="R778" s="114">
        <v>1.8816305662449358E-2</v>
      </c>
      <c r="Y778" s="114">
        <f t="shared" si="51"/>
        <v>4.6521155622774639E-2</v>
      </c>
      <c r="Z778" s="114">
        <f t="shared" si="48"/>
        <v>4.2984537722952985E-2</v>
      </c>
      <c r="AA778" s="114">
        <f t="shared" si="49"/>
        <v>4.3766726970857206E-2</v>
      </c>
      <c r="AB778" s="114">
        <f t="shared" si="50"/>
        <v>5.7698950505736007E-2</v>
      </c>
    </row>
    <row r="779" spans="10:28" x14ac:dyDescent="0.25">
      <c r="J779" s="1">
        <v>44182</v>
      </c>
      <c r="K779">
        <v>73.97</v>
      </c>
      <c r="L779" s="114">
        <v>-3.0997304582210776E-3</v>
      </c>
      <c r="N779" s="221">
        <v>44876</v>
      </c>
      <c r="O779" s="222">
        <v>2.2259859666102146E-2</v>
      </c>
      <c r="P779" s="114">
        <v>2.009164012306211E-2</v>
      </c>
      <c r="Q779" s="114">
        <v>1.8665662328439355E-2</v>
      </c>
      <c r="R779" s="114">
        <v>1.9398322928052068E-2</v>
      </c>
      <c r="Y779" s="114">
        <f t="shared" si="51"/>
        <v>4.6733154926242471E-2</v>
      </c>
      <c r="Z779" s="114">
        <f t="shared" si="48"/>
        <v>4.3416330575949943E-2</v>
      </c>
      <c r="AA779" s="114">
        <f t="shared" si="49"/>
        <v>4.5120499130649111E-2</v>
      </c>
      <c r="AB779" s="114">
        <f t="shared" si="50"/>
        <v>5.7698950505736007E-2</v>
      </c>
    </row>
    <row r="780" spans="10:28" x14ac:dyDescent="0.25">
      <c r="J780" s="1">
        <v>44183</v>
      </c>
      <c r="K780">
        <v>74.3</v>
      </c>
      <c r="L780" s="114">
        <v>4.4612680816547021E-3</v>
      </c>
      <c r="N780" s="221">
        <v>44875</v>
      </c>
      <c r="O780" s="222">
        <v>3.4543178973717031E-2</v>
      </c>
      <c r="P780" s="114">
        <v>2.0092837322502884E-2</v>
      </c>
      <c r="Q780" s="114">
        <v>1.8585181220969426E-2</v>
      </c>
      <c r="R780" s="114">
        <v>1.9201198192941544E-2</v>
      </c>
      <c r="Y780" s="114">
        <f t="shared" si="51"/>
        <v>4.6735939612141709E-2</v>
      </c>
      <c r="Z780" s="114">
        <f t="shared" si="48"/>
        <v>4.3229131519974887E-2</v>
      </c>
      <c r="AA780" s="114">
        <f t="shared" si="49"/>
        <v>4.4661986996782033E-2</v>
      </c>
      <c r="AB780" s="114">
        <f t="shared" si="50"/>
        <v>5.7698950505736007E-2</v>
      </c>
    </row>
    <row r="781" spans="10:28" x14ac:dyDescent="0.25">
      <c r="J781" s="1">
        <v>44186</v>
      </c>
      <c r="K781">
        <v>72.27</v>
      </c>
      <c r="L781" s="114">
        <v>-2.7321668909825049E-2</v>
      </c>
      <c r="N781" s="221">
        <v>44874</v>
      </c>
      <c r="O781" s="222">
        <v>-1.1016214878078976E-2</v>
      </c>
      <c r="P781" s="114">
        <v>1.9996999423257646E-2</v>
      </c>
      <c r="Q781" s="114">
        <v>1.8112973865230461E-2</v>
      </c>
      <c r="R781" s="114">
        <v>1.7777948898137143E-2</v>
      </c>
      <c r="Y781" s="114">
        <f t="shared" si="51"/>
        <v>4.6513020658497287E-2</v>
      </c>
      <c r="Z781" s="114">
        <f t="shared" si="48"/>
        <v>4.2130777210526056E-2</v>
      </c>
      <c r="AA781" s="114">
        <f t="shared" si="49"/>
        <v>4.1351509137066998E-2</v>
      </c>
      <c r="AB781" s="114">
        <f t="shared" si="50"/>
        <v>5.7698950505736007E-2</v>
      </c>
    </row>
    <row r="782" spans="10:28" x14ac:dyDescent="0.25">
      <c r="J782" s="1">
        <v>44187</v>
      </c>
      <c r="K782">
        <v>72.13</v>
      </c>
      <c r="L782" s="114">
        <v>-1.9371800193718081E-3</v>
      </c>
      <c r="N782" s="221">
        <v>44873</v>
      </c>
      <c r="O782" s="222">
        <v>1.3634110064452084E-3</v>
      </c>
      <c r="P782" s="114">
        <v>1.9989265125720843E-2</v>
      </c>
      <c r="Q782" s="114">
        <v>1.822856145272013E-2</v>
      </c>
      <c r="R782" s="114">
        <v>1.8124100782291645E-2</v>
      </c>
      <c r="Y782" s="114">
        <f t="shared" si="51"/>
        <v>4.6495030682426684E-2</v>
      </c>
      <c r="Z782" s="114">
        <f t="shared" si="48"/>
        <v>4.2399633939027022E-2</v>
      </c>
      <c r="AA782" s="114">
        <f t="shared" si="49"/>
        <v>4.2156658419610367E-2</v>
      </c>
      <c r="AB782" s="114">
        <f t="shared" si="50"/>
        <v>5.7698950505736007E-2</v>
      </c>
    </row>
    <row r="783" spans="10:28" x14ac:dyDescent="0.25">
      <c r="J783" s="1">
        <v>44188</v>
      </c>
      <c r="K783">
        <v>73.13</v>
      </c>
      <c r="L783" s="114">
        <v>1.3863856924996535E-2</v>
      </c>
      <c r="N783" s="221">
        <v>44872</v>
      </c>
      <c r="O783" s="222">
        <v>1.484276729559757E-2</v>
      </c>
      <c r="P783" s="114">
        <v>1.9992119747001418E-2</v>
      </c>
      <c r="Q783" s="114">
        <v>1.8412136634740631E-2</v>
      </c>
      <c r="R783" s="114">
        <v>1.8690408724874499E-2</v>
      </c>
      <c r="Y783" s="114">
        <f t="shared" si="51"/>
        <v>4.6501670531525298E-2</v>
      </c>
      <c r="Z783" s="114">
        <f t="shared" si="48"/>
        <v>4.2826629812406709E-2</v>
      </c>
      <c r="AA783" s="114">
        <f t="shared" si="49"/>
        <v>4.347389069405809E-2</v>
      </c>
      <c r="AB783" s="114">
        <f t="shared" si="50"/>
        <v>5.7698950505736007E-2</v>
      </c>
    </row>
    <row r="784" spans="10:28" x14ac:dyDescent="0.25">
      <c r="J784" s="1">
        <v>44189</v>
      </c>
      <c r="K784">
        <v>73.13</v>
      </c>
      <c r="L784" s="114">
        <v>0</v>
      </c>
      <c r="N784" s="221">
        <v>44869</v>
      </c>
      <c r="O784" s="222">
        <v>3.785900783289825E-2</v>
      </c>
      <c r="P784" s="114">
        <v>2.004768485679384E-2</v>
      </c>
      <c r="Q784" s="114">
        <v>1.8478576234056618E-2</v>
      </c>
      <c r="R784" s="114">
        <v>1.8909440232646048E-2</v>
      </c>
      <c r="Y784" s="114">
        <f t="shared" si="51"/>
        <v>4.6630914976902471E-2</v>
      </c>
      <c r="Z784" s="114">
        <f t="shared" si="48"/>
        <v>4.2981168320415694E-2</v>
      </c>
      <c r="AA784" s="114">
        <f t="shared" si="49"/>
        <v>4.3983357981134709E-2</v>
      </c>
      <c r="AB784" s="114">
        <f t="shared" si="50"/>
        <v>5.7698950505736007E-2</v>
      </c>
    </row>
    <row r="785" spans="10:28" x14ac:dyDescent="0.25">
      <c r="J785" s="1">
        <v>44190</v>
      </c>
      <c r="K785">
        <v>73.13</v>
      </c>
      <c r="L785" s="114">
        <v>0</v>
      </c>
      <c r="N785" s="221">
        <v>44868</v>
      </c>
      <c r="O785" s="222">
        <v>-3.9739250344741156E-2</v>
      </c>
      <c r="P785" s="114">
        <v>1.9933585499000026E-2</v>
      </c>
      <c r="Q785" s="114">
        <v>1.7864721521383957E-2</v>
      </c>
      <c r="R785" s="114">
        <v>1.6997141851452305E-2</v>
      </c>
      <c r="Y785" s="114">
        <f t="shared" si="51"/>
        <v>4.6365519870674061E-2</v>
      </c>
      <c r="Z785" s="114">
        <f t="shared" si="48"/>
        <v>4.1553342258739086E-2</v>
      </c>
      <c r="AA785" s="114">
        <f t="shared" si="49"/>
        <v>3.9535351946478059E-2</v>
      </c>
      <c r="AB785" s="114">
        <f t="shared" si="50"/>
        <v>5.7698950505736007E-2</v>
      </c>
    </row>
    <row r="786" spans="10:28" x14ac:dyDescent="0.25">
      <c r="J786" s="1">
        <v>44193</v>
      </c>
      <c r="K786">
        <v>73.38</v>
      </c>
      <c r="L786" s="114">
        <v>3.4185696704498842E-3</v>
      </c>
      <c r="N786" s="221">
        <v>44867</v>
      </c>
      <c r="O786" s="222">
        <v>-9.9292540647883485E-3</v>
      </c>
      <c r="P786" s="114">
        <v>1.9799555282031249E-2</v>
      </c>
      <c r="Q786" s="114">
        <v>1.7128966198172908E-2</v>
      </c>
      <c r="R786" s="114">
        <v>1.4371601348126865E-2</v>
      </c>
      <c r="Y786" s="114">
        <f t="shared" si="51"/>
        <v>4.6053765586004686E-2</v>
      </c>
      <c r="Z786" s="114">
        <f t="shared" si="48"/>
        <v>3.9841975376950181E-2</v>
      </c>
      <c r="AA786" s="114">
        <f t="shared" si="49"/>
        <v>3.342834473574309E-2</v>
      </c>
      <c r="AB786" s="114">
        <f t="shared" si="50"/>
        <v>5.7698950505736007E-2</v>
      </c>
    </row>
    <row r="787" spans="10:28" x14ac:dyDescent="0.25">
      <c r="J787" s="1">
        <v>44194</v>
      </c>
      <c r="K787">
        <v>72.959999999999994</v>
      </c>
      <c r="L787" s="114">
        <v>-5.7236304170073821E-3</v>
      </c>
      <c r="N787" s="221">
        <v>44866</v>
      </c>
      <c r="O787" s="222">
        <v>1.3076826354834554E-2</v>
      </c>
      <c r="P787" s="114">
        <v>1.9839590497454641E-2</v>
      </c>
      <c r="Q787" s="114">
        <v>1.7244977771464744E-2</v>
      </c>
      <c r="R787" s="114">
        <v>1.4609364536712147E-2</v>
      </c>
      <c r="Y787" s="114">
        <f t="shared" si="51"/>
        <v>4.6146887497079493E-2</v>
      </c>
      <c r="Z787" s="114">
        <f t="shared" si="48"/>
        <v>4.0111818296426995E-2</v>
      </c>
      <c r="AA787" s="114">
        <f t="shared" si="49"/>
        <v>3.3981381912392451E-2</v>
      </c>
      <c r="AB787" s="114">
        <f t="shared" si="50"/>
        <v>5.7698950505736007E-2</v>
      </c>
    </row>
    <row r="788" spans="10:28" x14ac:dyDescent="0.25">
      <c r="J788" s="1">
        <v>44195</v>
      </c>
      <c r="K788">
        <v>72.75</v>
      </c>
      <c r="L788" s="114">
        <v>-2.8782894736841249E-3</v>
      </c>
      <c r="N788" s="221">
        <v>44865</v>
      </c>
      <c r="O788" s="222">
        <v>-5.7507188398549037E-3</v>
      </c>
      <c r="P788" s="114">
        <v>1.9830898008066932E-2</v>
      </c>
      <c r="Q788" s="114">
        <v>1.7319127140194988E-2</v>
      </c>
      <c r="R788" s="114">
        <v>1.4701763128536188E-2</v>
      </c>
      <c r="Y788" s="114">
        <f t="shared" si="51"/>
        <v>4.6126668766763683E-2</v>
      </c>
      <c r="Z788" s="114">
        <f t="shared" si="48"/>
        <v>4.0284289728093545E-2</v>
      </c>
      <c r="AA788" s="114">
        <f t="shared" si="49"/>
        <v>3.4196301036975178E-2</v>
      </c>
      <c r="AB788" s="114">
        <f t="shared" si="50"/>
        <v>5.7698950505736007E-2</v>
      </c>
    </row>
    <row r="789" spans="10:28" x14ac:dyDescent="0.25">
      <c r="J789" s="1">
        <v>44196</v>
      </c>
      <c r="K789">
        <v>72.75</v>
      </c>
      <c r="L789" s="114">
        <v>0</v>
      </c>
      <c r="N789" s="221">
        <v>44862</v>
      </c>
      <c r="O789" s="222">
        <v>2.3809523809523525E-3</v>
      </c>
      <c r="P789" s="114">
        <v>1.9830914900468594E-2</v>
      </c>
      <c r="Q789" s="114">
        <v>1.7475177085588472E-2</v>
      </c>
      <c r="R789" s="114">
        <v>1.5093946682684361E-2</v>
      </c>
      <c r="Y789" s="114">
        <f t="shared" si="51"/>
        <v>4.6126708058489951E-2</v>
      </c>
      <c r="Z789" s="114">
        <f t="shared" si="48"/>
        <v>4.0647261901078785E-2</v>
      </c>
      <c r="AA789" s="114">
        <f t="shared" si="49"/>
        <v>3.5108519983923822E-2</v>
      </c>
      <c r="AB789" s="114">
        <f t="shared" si="50"/>
        <v>5.7698950505736007E-2</v>
      </c>
    </row>
    <row r="790" spans="10:28" x14ac:dyDescent="0.25">
      <c r="J790" s="1">
        <v>44197</v>
      </c>
      <c r="K790">
        <v>72.75</v>
      </c>
      <c r="L790" s="114">
        <v>0</v>
      </c>
      <c r="N790" s="221">
        <v>44861</v>
      </c>
      <c r="O790" s="222">
        <v>1.0126582278480976E-2</v>
      </c>
      <c r="P790" s="114">
        <v>1.9831018640917349E-2</v>
      </c>
      <c r="Q790" s="114">
        <v>1.7648796754418591E-2</v>
      </c>
      <c r="R790" s="114">
        <v>1.5556591618040121E-2</v>
      </c>
      <c r="Y790" s="114">
        <f t="shared" si="51"/>
        <v>4.6126949358773754E-2</v>
      </c>
      <c r="Z790" s="114">
        <f t="shared" si="48"/>
        <v>4.1051101250777648E-2</v>
      </c>
      <c r="AA790" s="114">
        <f t="shared" si="49"/>
        <v>3.6184632103561321E-2</v>
      </c>
      <c r="AB790" s="114">
        <f t="shared" si="50"/>
        <v>5.7698950505736007E-2</v>
      </c>
    </row>
    <row r="791" spans="10:28" x14ac:dyDescent="0.25">
      <c r="J791" s="1">
        <v>44200</v>
      </c>
      <c r="K791">
        <v>71.66</v>
      </c>
      <c r="L791" s="114">
        <v>-1.4982817869415854E-2</v>
      </c>
      <c r="N791" s="221">
        <v>44860</v>
      </c>
      <c r="O791" s="222">
        <v>2.1331609566903758E-2</v>
      </c>
      <c r="P791" s="114">
        <v>1.9824381735563609E-2</v>
      </c>
      <c r="Q791" s="114">
        <v>1.7768665854275015E-2</v>
      </c>
      <c r="R791" s="114">
        <v>1.5840114792947023E-2</v>
      </c>
      <c r="Y791" s="114">
        <f t="shared" si="51"/>
        <v>4.6111511916920957E-2</v>
      </c>
      <c r="Z791" s="114">
        <f t="shared" si="48"/>
        <v>4.1329916777043688E-2</v>
      </c>
      <c r="AA791" s="114">
        <f t="shared" si="49"/>
        <v>3.6844107008394779E-2</v>
      </c>
      <c r="AB791" s="114">
        <f t="shared" si="50"/>
        <v>5.7698950505736007E-2</v>
      </c>
    </row>
    <row r="792" spans="10:28" x14ac:dyDescent="0.25">
      <c r="J792" s="1">
        <v>44201</v>
      </c>
      <c r="K792">
        <v>70.959999999999994</v>
      </c>
      <c r="L792" s="114">
        <v>-9.7683505442367133E-3</v>
      </c>
      <c r="N792" s="221">
        <v>44859</v>
      </c>
      <c r="O792" s="222">
        <v>-8.3333333333334061E-3</v>
      </c>
      <c r="P792" s="114">
        <v>1.9798356203161983E-2</v>
      </c>
      <c r="Q792" s="114">
        <v>1.7688071894306174E-2</v>
      </c>
      <c r="R792" s="114">
        <v>1.5423351407132316E-2</v>
      </c>
      <c r="Y792" s="114">
        <f t="shared" si="51"/>
        <v>4.6050976528554777E-2</v>
      </c>
      <c r="Z792" s="114">
        <f t="shared" si="48"/>
        <v>4.1142455226156165E-2</v>
      </c>
      <c r="AA792" s="114">
        <f t="shared" si="49"/>
        <v>3.5874715372989766E-2</v>
      </c>
      <c r="AB792" s="114">
        <f t="shared" si="50"/>
        <v>5.7698950505736007E-2</v>
      </c>
    </row>
    <row r="793" spans="10:28" x14ac:dyDescent="0.25">
      <c r="J793" s="1">
        <v>44202</v>
      </c>
      <c r="K793">
        <v>71.39</v>
      </c>
      <c r="L793" s="114">
        <v>6.0597519729425993E-3</v>
      </c>
      <c r="N793" s="221">
        <v>44858</v>
      </c>
      <c r="O793" s="222">
        <v>5.1546391752578056E-3</v>
      </c>
      <c r="P793" s="114">
        <v>1.9817680113636445E-2</v>
      </c>
      <c r="Q793" s="114">
        <v>1.782787972074085E-2</v>
      </c>
      <c r="R793" s="114">
        <v>1.5768036006140993E-2</v>
      </c>
      <c r="Y793" s="114">
        <f t="shared" si="51"/>
        <v>4.609592394431837E-2</v>
      </c>
      <c r="Z793" s="114">
        <f t="shared" si="48"/>
        <v>4.1467648230443216E-2</v>
      </c>
      <c r="AA793" s="114">
        <f t="shared" si="49"/>
        <v>3.6676451750283952E-2</v>
      </c>
      <c r="AB793" s="114">
        <f t="shared" si="50"/>
        <v>5.7698950505736007E-2</v>
      </c>
    </row>
    <row r="794" spans="10:28" x14ac:dyDescent="0.25">
      <c r="J794" s="1">
        <v>44203</v>
      </c>
      <c r="K794">
        <v>71.27</v>
      </c>
      <c r="L794" s="114">
        <v>-1.6809076901527461E-3</v>
      </c>
      <c r="N794" s="221">
        <v>44855</v>
      </c>
      <c r="O794" s="222">
        <v>-4.2345694854358075E-3</v>
      </c>
      <c r="P794" s="114">
        <v>1.9823037106870667E-2</v>
      </c>
      <c r="Q794" s="114">
        <v>1.7993431853721042E-2</v>
      </c>
      <c r="R794" s="114">
        <v>1.6211262864237349E-2</v>
      </c>
      <c r="Y794" s="114">
        <f t="shared" si="51"/>
        <v>4.6108384310581174E-2</v>
      </c>
      <c r="Z794" s="114">
        <f t="shared" si="48"/>
        <v>4.1852722491755145E-2</v>
      </c>
      <c r="AA794" s="114">
        <f t="shared" si="49"/>
        <v>3.7707397422216071E-2</v>
      </c>
      <c r="AB794" s="114">
        <f t="shared" si="50"/>
        <v>5.7698950505736007E-2</v>
      </c>
    </row>
    <row r="795" spans="10:28" x14ac:dyDescent="0.25">
      <c r="J795" s="1">
        <v>44204</v>
      </c>
      <c r="K795">
        <v>70.36</v>
      </c>
      <c r="L795" s="114">
        <v>-1.2768345727515036E-2</v>
      </c>
      <c r="N795" s="221">
        <v>44854</v>
      </c>
      <c r="O795" s="222">
        <v>1.0503112033195049E-2</v>
      </c>
      <c r="P795" s="114">
        <v>1.9823569901136671E-2</v>
      </c>
      <c r="Q795" s="114">
        <v>1.8165564059201885E-2</v>
      </c>
      <c r="R795" s="114">
        <v>1.668637961382757E-2</v>
      </c>
      <c r="Y795" s="114">
        <f t="shared" si="51"/>
        <v>4.6109623590043898E-2</v>
      </c>
      <c r="Z795" s="114">
        <f t="shared" si="48"/>
        <v>4.2253102001703589E-2</v>
      </c>
      <c r="AA795" s="114">
        <f t="shared" si="49"/>
        <v>3.8812518981762925E-2</v>
      </c>
      <c r="AB795" s="114">
        <f t="shared" si="50"/>
        <v>5.7698950505736007E-2</v>
      </c>
    </row>
    <row r="796" spans="10:28" x14ac:dyDescent="0.25">
      <c r="J796" s="1">
        <v>44207</v>
      </c>
      <c r="K796">
        <v>69.28</v>
      </c>
      <c r="L796" s="114">
        <v>-1.5349630471858987E-2</v>
      </c>
      <c r="N796" s="221">
        <v>44853</v>
      </c>
      <c r="O796" s="222">
        <v>-9.1224463574456349E-3</v>
      </c>
      <c r="P796" s="114">
        <v>1.9814688444985684E-2</v>
      </c>
      <c r="Q796" s="114">
        <v>1.8288011079894289E-2</v>
      </c>
      <c r="R796" s="114">
        <v>1.7004891119501667E-2</v>
      </c>
      <c r="Y796" s="114">
        <f t="shared" si="51"/>
        <v>4.6088965323036704E-2</v>
      </c>
      <c r="Z796" s="114">
        <f t="shared" si="48"/>
        <v>4.2537913771834114E-2</v>
      </c>
      <c r="AA796" s="114">
        <f t="shared" si="49"/>
        <v>3.955337674396088E-2</v>
      </c>
      <c r="AB796" s="114">
        <f t="shared" si="50"/>
        <v>5.7698950505736007E-2</v>
      </c>
    </row>
    <row r="797" spans="10:28" x14ac:dyDescent="0.25">
      <c r="J797" s="1">
        <v>44208</v>
      </c>
      <c r="K797">
        <v>69.94</v>
      </c>
      <c r="L797" s="114">
        <v>9.526558891454916E-3</v>
      </c>
      <c r="N797" s="221">
        <v>44852</v>
      </c>
      <c r="O797" s="222">
        <v>1.8850634899855973E-2</v>
      </c>
      <c r="P797" s="114">
        <v>1.9810095552467349E-2</v>
      </c>
      <c r="Q797" s="114">
        <v>1.8427177000623813E-2</v>
      </c>
      <c r="R797" s="114">
        <v>1.7387118616070851E-2</v>
      </c>
      <c r="Y797" s="114">
        <f t="shared" si="51"/>
        <v>4.6078282255039058E-2</v>
      </c>
      <c r="Z797" s="114">
        <f t="shared" si="48"/>
        <v>4.2861613703450992E-2</v>
      </c>
      <c r="AA797" s="114">
        <f t="shared" si="49"/>
        <v>4.0442437900980802E-2</v>
      </c>
      <c r="AB797" s="114">
        <f t="shared" si="50"/>
        <v>5.7698950505736007E-2</v>
      </c>
    </row>
    <row r="798" spans="10:28" x14ac:dyDescent="0.25">
      <c r="J798" s="1">
        <v>44209</v>
      </c>
      <c r="K798">
        <v>69.22</v>
      </c>
      <c r="L798" s="114">
        <v>-1.0294538175579052E-2</v>
      </c>
      <c r="N798" s="221">
        <v>44851</v>
      </c>
      <c r="O798" s="222">
        <v>2.112017110012028E-2</v>
      </c>
      <c r="P798" s="114">
        <v>1.9818418938456074E-2</v>
      </c>
      <c r="Q798" s="114">
        <v>1.8418535120957681E-2</v>
      </c>
      <c r="R798" s="114">
        <v>1.728949710812714E-2</v>
      </c>
      <c r="Y798" s="114">
        <f t="shared" si="51"/>
        <v>4.6097642450848832E-2</v>
      </c>
      <c r="Z798" s="114">
        <f t="shared" si="48"/>
        <v>4.2841512691347568E-2</v>
      </c>
      <c r="AA798" s="114">
        <f t="shared" si="49"/>
        <v>4.0215370273503727E-2</v>
      </c>
      <c r="AB798" s="114">
        <f t="shared" si="50"/>
        <v>5.7698950505736007E-2</v>
      </c>
    </row>
    <row r="799" spans="10:28" x14ac:dyDescent="0.25">
      <c r="J799" s="1">
        <v>44210</v>
      </c>
      <c r="K799">
        <v>69.680000000000007</v>
      </c>
      <c r="L799" s="114">
        <v>6.6454781854956369E-3</v>
      </c>
      <c r="N799" s="221">
        <v>44848</v>
      </c>
      <c r="O799" s="222">
        <v>6.1869535978481237E-3</v>
      </c>
      <c r="P799" s="114">
        <v>1.9781254464254005E-2</v>
      </c>
      <c r="Q799" s="114">
        <v>1.8358658074247594E-2</v>
      </c>
      <c r="R799" s="114">
        <v>1.7015731532082422E-2</v>
      </c>
      <c r="Y799" s="114">
        <f t="shared" si="51"/>
        <v>4.6011197883854819E-2</v>
      </c>
      <c r="Z799" s="114">
        <f t="shared" si="48"/>
        <v>4.2702238680699903E-2</v>
      </c>
      <c r="AA799" s="114">
        <f t="shared" si="49"/>
        <v>3.9578591543623719E-2</v>
      </c>
      <c r="AB799" s="114">
        <f t="shared" si="50"/>
        <v>5.7698950505736007E-2</v>
      </c>
    </row>
    <row r="800" spans="10:28" x14ac:dyDescent="0.25">
      <c r="J800" s="1">
        <v>44211</v>
      </c>
      <c r="K800">
        <v>69.209999999999994</v>
      </c>
      <c r="L800" s="114">
        <v>-6.7451205510908876E-3</v>
      </c>
      <c r="N800" s="221">
        <v>44847</v>
      </c>
      <c r="O800" s="222">
        <v>1.7796030116358622E-2</v>
      </c>
      <c r="P800" s="114">
        <v>1.9781443584442945E-2</v>
      </c>
      <c r="Q800" s="114">
        <v>1.8523518297725451E-2</v>
      </c>
      <c r="R800" s="114">
        <v>1.7480640224501742E-2</v>
      </c>
      <c r="Y800" s="114">
        <f t="shared" si="51"/>
        <v>4.6011637777414294E-2</v>
      </c>
      <c r="Z800" s="114">
        <f t="shared" si="48"/>
        <v>4.3085703560509399E-2</v>
      </c>
      <c r="AA800" s="114">
        <f t="shared" si="49"/>
        <v>4.0659969162191056E-2</v>
      </c>
      <c r="AB800" s="114">
        <f t="shared" si="50"/>
        <v>5.7698950505736007E-2</v>
      </c>
    </row>
    <row r="801" spans="10:28" x14ac:dyDescent="0.25">
      <c r="J801" s="1">
        <v>44214</v>
      </c>
      <c r="K801">
        <v>69.42</v>
      </c>
      <c r="L801" s="114">
        <v>3.034243606415373E-3</v>
      </c>
      <c r="N801" s="221">
        <v>44846</v>
      </c>
      <c r="O801" s="222">
        <v>7.030603804797227E-3</v>
      </c>
      <c r="P801" s="114">
        <v>1.9843022427354848E-2</v>
      </c>
      <c r="Q801" s="114">
        <v>1.8539064865906899E-2</v>
      </c>
      <c r="R801" s="114">
        <v>1.7460315543513519E-2</v>
      </c>
      <c r="Y801" s="114">
        <f t="shared" si="51"/>
        <v>4.615487016602738E-2</v>
      </c>
      <c r="Z801" s="114">
        <f t="shared" si="48"/>
        <v>4.312186487809945E-2</v>
      </c>
      <c r="AA801" s="114">
        <f t="shared" si="49"/>
        <v>4.061269395421245E-2</v>
      </c>
      <c r="AB801" s="114">
        <f t="shared" si="50"/>
        <v>5.7698950505736007E-2</v>
      </c>
    </row>
    <row r="802" spans="10:28" x14ac:dyDescent="0.25">
      <c r="J802" s="1">
        <v>44215</v>
      </c>
      <c r="K802">
        <v>68.44</v>
      </c>
      <c r="L802" s="114">
        <v>-1.4116969173149006E-2</v>
      </c>
      <c r="N802" s="221">
        <v>44845</v>
      </c>
      <c r="O802" s="222">
        <v>-2.2008253094910122E-3</v>
      </c>
      <c r="P802" s="114">
        <v>1.9840399466154329E-2</v>
      </c>
      <c r="Q802" s="114">
        <v>1.8699850513841827E-2</v>
      </c>
      <c r="R802" s="114">
        <v>1.7921129075273615E-2</v>
      </c>
      <c r="Y802" s="114">
        <f t="shared" si="51"/>
        <v>4.6148769158274969E-2</v>
      </c>
      <c r="Z802" s="114">
        <f t="shared" si="48"/>
        <v>4.3495852295196091E-2</v>
      </c>
      <c r="AA802" s="114">
        <f t="shared" si="49"/>
        <v>4.1684546229086426E-2</v>
      </c>
      <c r="AB802" s="114">
        <f t="shared" si="50"/>
        <v>5.7698950505736007E-2</v>
      </c>
    </row>
    <row r="803" spans="10:28" x14ac:dyDescent="0.25">
      <c r="J803" s="1">
        <v>44216</v>
      </c>
      <c r="K803">
        <v>70.64</v>
      </c>
      <c r="L803" s="114">
        <v>3.2144944476914128E-2</v>
      </c>
      <c r="N803" s="221">
        <v>44844</v>
      </c>
      <c r="O803" s="222">
        <v>1.6783216783216821E-2</v>
      </c>
      <c r="P803" s="114">
        <v>1.98603224283883E-2</v>
      </c>
      <c r="Q803" s="114">
        <v>1.8886947459106438E-2</v>
      </c>
      <c r="R803" s="114">
        <v>1.8475868371022167E-2</v>
      </c>
      <c r="Y803" s="114">
        <f t="shared" si="51"/>
        <v>4.6195109968431187E-2</v>
      </c>
      <c r="Z803" s="114">
        <f t="shared" si="48"/>
        <v>4.3931039789881575E-2</v>
      </c>
      <c r="AA803" s="114">
        <f t="shared" si="49"/>
        <v>4.2974869830997561E-2</v>
      </c>
      <c r="AB803" s="114">
        <f t="shared" si="50"/>
        <v>5.7698950505736007E-2</v>
      </c>
    </row>
    <row r="804" spans="10:28" x14ac:dyDescent="0.25">
      <c r="J804" s="1">
        <v>44217</v>
      </c>
      <c r="K804">
        <v>71.08</v>
      </c>
      <c r="L804" s="114">
        <v>6.2287655719138971E-3</v>
      </c>
      <c r="N804" s="221">
        <v>44841</v>
      </c>
      <c r="O804" s="222">
        <v>-8.5967831392124855E-3</v>
      </c>
      <c r="P804" s="114">
        <v>1.9855052047489764E-2</v>
      </c>
      <c r="Q804" s="114">
        <v>1.8927232405479714E-2</v>
      </c>
      <c r="R804" s="114">
        <v>1.8578674861789754E-2</v>
      </c>
      <c r="Y804" s="114">
        <f t="shared" si="51"/>
        <v>4.6182851062461193E-2</v>
      </c>
      <c r="Z804" s="114">
        <f t="shared" si="48"/>
        <v>4.4024742575145819E-2</v>
      </c>
      <c r="AA804" s="114">
        <f t="shared" si="49"/>
        <v>4.3213997728522968E-2</v>
      </c>
      <c r="AB804" s="114">
        <f t="shared" si="50"/>
        <v>5.7698950505736007E-2</v>
      </c>
    </row>
    <row r="805" spans="10:28" x14ac:dyDescent="0.25">
      <c r="J805" s="1">
        <v>44218</v>
      </c>
      <c r="K805">
        <v>71.349999999999994</v>
      </c>
      <c r="L805" s="114">
        <v>3.7985368598761398E-3</v>
      </c>
      <c r="N805" s="221">
        <v>44840</v>
      </c>
      <c r="O805" s="222">
        <v>4.5967404931048653E-3</v>
      </c>
      <c r="P805" s="114">
        <v>1.9850450884371096E-2</v>
      </c>
      <c r="Q805" s="114">
        <v>1.9079425901542168E-2</v>
      </c>
      <c r="R805" s="114">
        <v>1.90389544289143E-2</v>
      </c>
      <c r="Y805" s="114">
        <f t="shared" si="51"/>
        <v>4.6172148757047171E-2</v>
      </c>
      <c r="Z805" s="114">
        <f t="shared" si="48"/>
        <v>4.4378744646987087E-2</v>
      </c>
      <c r="AA805" s="114">
        <f t="shared" si="49"/>
        <v>4.4284608001654666E-2</v>
      </c>
      <c r="AB805" s="114">
        <f t="shared" si="50"/>
        <v>5.7698950505736007E-2</v>
      </c>
    </row>
    <row r="806" spans="10:28" x14ac:dyDescent="0.25">
      <c r="J806" s="1">
        <v>44221</v>
      </c>
      <c r="K806">
        <v>69.83</v>
      </c>
      <c r="L806" s="114">
        <v>-2.1303433777154816E-2</v>
      </c>
      <c r="N806" s="221">
        <v>44839</v>
      </c>
      <c r="O806" s="222">
        <v>-1.5766383328763251E-2</v>
      </c>
      <c r="P806" s="114">
        <v>1.9856834864137984E-2</v>
      </c>
      <c r="Q806" s="114">
        <v>1.9261584946854281E-2</v>
      </c>
      <c r="R806" s="114">
        <v>1.960281091986987E-2</v>
      </c>
      <c r="Y806" s="114">
        <f t="shared" si="51"/>
        <v>4.6186997893984949E-2</v>
      </c>
      <c r="Z806" s="114">
        <f t="shared" si="48"/>
        <v>4.4802446586383056E-2</v>
      </c>
      <c r="AA806" s="114">
        <f t="shared" si="49"/>
        <v>4.5596138199617317E-2</v>
      </c>
      <c r="AB806" s="114">
        <f t="shared" si="50"/>
        <v>5.7698950505736007E-2</v>
      </c>
    </row>
    <row r="807" spans="10:28" x14ac:dyDescent="0.25">
      <c r="J807" s="1">
        <v>44222</v>
      </c>
      <c r="K807">
        <v>71.98</v>
      </c>
      <c r="L807" s="114">
        <v>3.0789059143634622E-2</v>
      </c>
      <c r="N807" s="221">
        <v>44838</v>
      </c>
      <c r="O807" s="222">
        <v>3.0954063604240252E-2</v>
      </c>
      <c r="P807" s="114">
        <v>1.983973607096616E-2</v>
      </c>
      <c r="Q807" s="114">
        <v>1.9325852405998087E-2</v>
      </c>
      <c r="R807" s="114">
        <v>1.9822495956045672E-2</v>
      </c>
      <c r="Y807" s="114">
        <f t="shared" si="51"/>
        <v>4.6147226101067293E-2</v>
      </c>
      <c r="Z807" s="114">
        <f t="shared" si="48"/>
        <v>4.4951932696351553E-2</v>
      </c>
      <c r="AA807" s="114">
        <f t="shared" si="49"/>
        <v>4.6107125593762233E-2</v>
      </c>
      <c r="AB807" s="114">
        <f t="shared" si="50"/>
        <v>5.7698950505736007E-2</v>
      </c>
    </row>
    <row r="808" spans="10:28" x14ac:dyDescent="0.25">
      <c r="J808" s="1">
        <v>44223</v>
      </c>
      <c r="K808">
        <v>71.34</v>
      </c>
      <c r="L808" s="114">
        <v>-8.8913587107529949E-3</v>
      </c>
      <c r="N808" s="221">
        <v>44837</v>
      </c>
      <c r="O808" s="222">
        <v>1.4918949935446943E-2</v>
      </c>
      <c r="P808" s="114">
        <v>1.9759601386935003E-2</v>
      </c>
      <c r="Q808" s="114">
        <v>1.9013982139439181E-2</v>
      </c>
      <c r="R808" s="114">
        <v>1.8890561148953842E-2</v>
      </c>
      <c r="Y808" s="114">
        <f t="shared" si="51"/>
        <v>4.5960832826010815E-2</v>
      </c>
      <c r="Z808" s="114">
        <f t="shared" si="48"/>
        <v>4.4226522456335536E-2</v>
      </c>
      <c r="AA808" s="114">
        <f t="shared" si="49"/>
        <v>4.3939445232466637E-2</v>
      </c>
      <c r="AB808" s="114">
        <f t="shared" si="50"/>
        <v>5.7698950505736007E-2</v>
      </c>
    </row>
    <row r="809" spans="10:28" x14ac:dyDescent="0.25">
      <c r="J809" s="1">
        <v>44224</v>
      </c>
      <c r="K809">
        <v>71</v>
      </c>
      <c r="L809" s="114">
        <v>-4.7659097280628457E-3</v>
      </c>
      <c r="N809" s="221">
        <v>44834</v>
      </c>
      <c r="O809" s="222">
        <v>1.0289855072463678E-2</v>
      </c>
      <c r="P809" s="114">
        <v>1.9745137162272924E-2</v>
      </c>
      <c r="Q809" s="114">
        <v>1.9087970104243818E-2</v>
      </c>
      <c r="R809" s="114">
        <v>1.9116073116687803E-2</v>
      </c>
      <c r="Y809" s="114">
        <f t="shared" si="51"/>
        <v>4.5927189039446821E-2</v>
      </c>
      <c r="Z809" s="114">
        <f t="shared" si="48"/>
        <v>4.4398618462471118E-2</v>
      </c>
      <c r="AA809" s="114">
        <f t="shared" si="49"/>
        <v>4.4463986069415831E-2</v>
      </c>
      <c r="AB809" s="114">
        <f t="shared" si="50"/>
        <v>5.7698950505736007E-2</v>
      </c>
    </row>
    <row r="810" spans="10:28" x14ac:dyDescent="0.25">
      <c r="J810" s="1">
        <v>44225</v>
      </c>
      <c r="K810">
        <v>69.989999999999995</v>
      </c>
      <c r="L810" s="114">
        <v>-1.4225352112676129E-2</v>
      </c>
      <c r="N810" s="221">
        <v>44833</v>
      </c>
      <c r="O810" s="222">
        <v>-4.4850498338870365E-2</v>
      </c>
      <c r="P810" s="114">
        <v>1.9747068222517226E-2</v>
      </c>
      <c r="Q810" s="114">
        <v>1.9225327059194233E-2</v>
      </c>
      <c r="R810" s="114">
        <v>1.9544585804739251E-2</v>
      </c>
      <c r="Y810" s="114">
        <f t="shared" si="51"/>
        <v>4.5931680685575071E-2</v>
      </c>
      <c r="Z810" s="114">
        <f t="shared" si="48"/>
        <v>4.471811073968579E-2</v>
      </c>
      <c r="AA810" s="114">
        <f t="shared" si="49"/>
        <v>4.5460706581823496E-2</v>
      </c>
      <c r="AB810" s="114">
        <f t="shared" si="50"/>
        <v>5.7698950505736007E-2</v>
      </c>
    </row>
    <row r="811" spans="10:28" x14ac:dyDescent="0.25">
      <c r="J811" s="1">
        <v>44228</v>
      </c>
      <c r="K811">
        <v>69.75</v>
      </c>
      <c r="L811" s="114">
        <v>-3.4290612944705657E-3</v>
      </c>
      <c r="N811" s="221">
        <v>44832</v>
      </c>
      <c r="O811" s="222">
        <v>1.3325852153177003E-2</v>
      </c>
      <c r="P811" s="114">
        <v>1.9578990679999211E-2</v>
      </c>
      <c r="Q811" s="114">
        <v>1.833222615489364E-2</v>
      </c>
      <c r="R811" s="114">
        <v>1.667259191688384E-2</v>
      </c>
      <c r="Y811" s="114">
        <f t="shared" si="51"/>
        <v>4.5540732321678164E-2</v>
      </c>
      <c r="Z811" s="114">
        <f t="shared" si="48"/>
        <v>4.264075803628261E-2</v>
      </c>
      <c r="AA811" s="114">
        <f t="shared" si="49"/>
        <v>3.8780448798671811E-2</v>
      </c>
      <c r="AB811" s="114">
        <f t="shared" si="50"/>
        <v>5.7698950505736007E-2</v>
      </c>
    </row>
    <row r="812" spans="10:28" x14ac:dyDescent="0.25">
      <c r="J812" s="1">
        <v>44229</v>
      </c>
      <c r="K812">
        <v>71.209999999999994</v>
      </c>
      <c r="L812" s="114">
        <v>2.0931899641576972E-2</v>
      </c>
      <c r="N812" s="221">
        <v>44831</v>
      </c>
      <c r="O812" s="222">
        <v>-8.7597330367073893E-3</v>
      </c>
      <c r="P812" s="114">
        <v>1.9564863141774403E-2</v>
      </c>
      <c r="Q812" s="114">
        <v>1.8419725763472356E-2</v>
      </c>
      <c r="R812" s="114">
        <v>1.6863678105619236E-2</v>
      </c>
      <c r="Y812" s="114">
        <f t="shared" si="51"/>
        <v>4.5507871667767263E-2</v>
      </c>
      <c r="Z812" s="114">
        <f t="shared" si="48"/>
        <v>4.28442821258367E-2</v>
      </c>
      <c r="AA812" s="114">
        <f t="shared" si="49"/>
        <v>3.9224915273670342E-2</v>
      </c>
      <c r="AB812" s="114">
        <f t="shared" si="50"/>
        <v>5.7698950505736007E-2</v>
      </c>
    </row>
    <row r="813" spans="10:28" x14ac:dyDescent="0.25">
      <c r="J813" s="1">
        <v>44230</v>
      </c>
      <c r="K813">
        <v>71.83</v>
      </c>
      <c r="L813" s="114">
        <v>8.7066423255161441E-3</v>
      </c>
      <c r="N813" s="221">
        <v>44830</v>
      </c>
      <c r="O813" s="222">
        <v>5.0307434320849553E-3</v>
      </c>
      <c r="P813" s="114">
        <v>1.9688006334563191E-2</v>
      </c>
      <c r="Q813" s="114">
        <v>1.8566391477253995E-2</v>
      </c>
      <c r="R813" s="114">
        <v>1.7252186556435834E-2</v>
      </c>
      <c r="Y813" s="114">
        <f t="shared" si="51"/>
        <v>4.5794302734193985E-2</v>
      </c>
      <c r="Z813" s="114">
        <f t="shared" si="48"/>
        <v>4.3185426576092791E-2</v>
      </c>
      <c r="AA813" s="114">
        <f t="shared" si="49"/>
        <v>4.0128585930269751E-2</v>
      </c>
      <c r="AB813" s="114">
        <f t="shared" si="50"/>
        <v>5.7698950505736007E-2</v>
      </c>
    </row>
    <row r="814" spans="10:28" x14ac:dyDescent="0.25">
      <c r="J814" s="1">
        <v>44231</v>
      </c>
      <c r="K814">
        <v>70.819999999999993</v>
      </c>
      <c r="L814" s="114">
        <v>-1.4060977307531744E-2</v>
      </c>
      <c r="N814" s="221">
        <v>44827</v>
      </c>
      <c r="O814" s="222">
        <v>-4.3315508021390309E-2</v>
      </c>
      <c r="P814" s="114">
        <v>1.9689723415924135E-2</v>
      </c>
      <c r="Q814" s="114">
        <v>1.8740681178544848E-2</v>
      </c>
      <c r="R814" s="114">
        <v>1.7748821897708118E-2</v>
      </c>
      <c r="Y814" s="114">
        <f t="shared" si="51"/>
        <v>4.5798296665439539E-2</v>
      </c>
      <c r="Z814" s="114">
        <f t="shared" si="48"/>
        <v>4.3590824421295318E-2</v>
      </c>
      <c r="AA814" s="114">
        <f t="shared" si="49"/>
        <v>4.128375973406908E-2</v>
      </c>
      <c r="AB814" s="114">
        <f t="shared" si="50"/>
        <v>5.7698950505736007E-2</v>
      </c>
    </row>
    <row r="815" spans="10:28" x14ac:dyDescent="0.25">
      <c r="J815" s="1">
        <v>44232</v>
      </c>
      <c r="K815">
        <v>70</v>
      </c>
      <c r="L815" s="114">
        <v>-1.157865009884204E-2</v>
      </c>
      <c r="N815" s="221">
        <v>44826</v>
      </c>
      <c r="O815" s="222">
        <v>4.0268456375838549E-3</v>
      </c>
      <c r="P815" s="114">
        <v>1.9537757754858404E-2</v>
      </c>
      <c r="Q815" s="114">
        <v>1.7890261111039033E-2</v>
      </c>
      <c r="R815" s="114">
        <v>1.4675449336542197E-2</v>
      </c>
      <c r="Y815" s="114">
        <f t="shared" si="51"/>
        <v>4.5444824537800653E-2</v>
      </c>
      <c r="Z815" s="114">
        <f t="shared" si="48"/>
        <v>4.1612747344276793E-2</v>
      </c>
      <c r="AA815" s="114">
        <f t="shared" si="49"/>
        <v>3.4135095156797149E-2</v>
      </c>
      <c r="AB815" s="114">
        <f t="shared" si="50"/>
        <v>5.7698950505736007E-2</v>
      </c>
    </row>
    <row r="816" spans="10:28" x14ac:dyDescent="0.25">
      <c r="J816" s="1">
        <v>44235</v>
      </c>
      <c r="K816">
        <v>70.010000000000005</v>
      </c>
      <c r="L816" s="114">
        <v>1.4285714285721594E-4</v>
      </c>
      <c r="N816" s="221">
        <v>44825</v>
      </c>
      <c r="O816" s="222">
        <v>-6.7990934542061735E-3</v>
      </c>
      <c r="P816" s="114">
        <v>1.9546023922376532E-2</v>
      </c>
      <c r="Q816" s="114">
        <v>1.8062397439830562E-2</v>
      </c>
      <c r="R816" s="114">
        <v>1.5102341791895369E-2</v>
      </c>
      <c r="Y816" s="114">
        <f t="shared" si="51"/>
        <v>4.5464051643447814E-2</v>
      </c>
      <c r="Z816" s="114">
        <f t="shared" si="48"/>
        <v>4.2013136445045889E-2</v>
      </c>
      <c r="AA816" s="114">
        <f t="shared" si="49"/>
        <v>3.512804700794863E-2</v>
      </c>
      <c r="AB816" s="114">
        <f t="shared" si="50"/>
        <v>5.7698950505736007E-2</v>
      </c>
    </row>
    <row r="817" spans="10:28" x14ac:dyDescent="0.25">
      <c r="J817" s="1">
        <v>44236</v>
      </c>
      <c r="K817">
        <v>69.680000000000007</v>
      </c>
      <c r="L817" s="114">
        <v>-4.7136123410941051E-3</v>
      </c>
      <c r="N817" s="221">
        <v>44824</v>
      </c>
      <c r="O817" s="222">
        <v>2.1376085504343461E-3</v>
      </c>
      <c r="P817" s="114">
        <v>1.9542802611465133E-2</v>
      </c>
      <c r="Q817" s="114">
        <v>1.8219404822863508E-2</v>
      </c>
      <c r="R817" s="114">
        <v>1.5481872278538773E-2</v>
      </c>
      <c r="Y817" s="114">
        <f t="shared" si="51"/>
        <v>4.5456558874267902E-2</v>
      </c>
      <c r="Z817" s="114">
        <f t="shared" si="48"/>
        <v>4.2378335617980524E-2</v>
      </c>
      <c r="AA817" s="114">
        <f t="shared" si="49"/>
        <v>3.6010834919881184E-2</v>
      </c>
      <c r="AB817" s="114">
        <f t="shared" si="50"/>
        <v>5.7698950505736007E-2</v>
      </c>
    </row>
    <row r="818" spans="10:28" x14ac:dyDescent="0.25">
      <c r="J818" s="1">
        <v>44237</v>
      </c>
      <c r="K818">
        <v>69.89</v>
      </c>
      <c r="L818" s="114">
        <v>3.0137772675085206E-3</v>
      </c>
      <c r="N818" s="221">
        <v>44823</v>
      </c>
      <c r="O818" s="222">
        <v>9.5764769355272967E-3</v>
      </c>
      <c r="P818" s="114">
        <v>1.9587125444265475E-2</v>
      </c>
      <c r="Q818" s="114">
        <v>1.8402151199506195E-2</v>
      </c>
      <c r="R818" s="114">
        <v>1.5959196879070311E-2</v>
      </c>
      <c r="Y818" s="114">
        <f t="shared" si="51"/>
        <v>4.5559653783361499E-2</v>
      </c>
      <c r="Z818" s="114">
        <f t="shared" si="48"/>
        <v>4.2803403690051409E-2</v>
      </c>
      <c r="AA818" s="114">
        <f t="shared" si="49"/>
        <v>3.7121091940717547E-2</v>
      </c>
      <c r="AB818" s="114">
        <f t="shared" si="50"/>
        <v>5.7698950505736007E-2</v>
      </c>
    </row>
    <row r="819" spans="10:28" x14ac:dyDescent="0.25">
      <c r="J819" s="1">
        <v>44238</v>
      </c>
      <c r="K819">
        <v>70.53</v>
      </c>
      <c r="L819" s="114">
        <v>9.1572471025897929E-3</v>
      </c>
      <c r="N819" s="221">
        <v>44820</v>
      </c>
      <c r="O819" s="222">
        <v>-6.6988210075026797E-3</v>
      </c>
      <c r="P819" s="114">
        <v>1.9578922789378759E-2</v>
      </c>
      <c r="Q819" s="114">
        <v>1.8538057422227215E-2</v>
      </c>
      <c r="R819" s="114">
        <v>1.628187316688014E-2</v>
      </c>
      <c r="Y819" s="114">
        <f t="shared" si="51"/>
        <v>4.5540574408094996E-2</v>
      </c>
      <c r="Z819" s="114">
        <f t="shared" si="48"/>
        <v>4.3119521564100503E-2</v>
      </c>
      <c r="AA819" s="114">
        <f t="shared" si="49"/>
        <v>3.7871636986163207E-2</v>
      </c>
      <c r="AB819" s="114">
        <f t="shared" si="50"/>
        <v>5.7698950505736007E-2</v>
      </c>
    </row>
    <row r="820" spans="10:28" x14ac:dyDescent="0.25">
      <c r="J820" s="1">
        <v>44239</v>
      </c>
      <c r="K820">
        <v>70.349999999999994</v>
      </c>
      <c r="L820" s="114">
        <v>-2.5521054870268939E-3</v>
      </c>
      <c r="N820" s="221">
        <v>44819</v>
      </c>
      <c r="O820" s="222">
        <v>-2.0056157240273521E-3</v>
      </c>
      <c r="P820" s="114">
        <v>1.9624630100197188E-2</v>
      </c>
      <c r="Q820" s="114">
        <v>1.8702142089916541E-2</v>
      </c>
      <c r="R820" s="114">
        <v>1.6707971780559099E-2</v>
      </c>
      <c r="Y820" s="114">
        <f t="shared" si="51"/>
        <v>4.5646889613058662E-2</v>
      </c>
      <c r="Z820" s="114">
        <f t="shared" si="48"/>
        <v>4.3501182501145874E-2</v>
      </c>
      <c r="AA820" s="114">
        <f t="shared" si="49"/>
        <v>3.8862742361580466E-2</v>
      </c>
      <c r="AB820" s="114">
        <f t="shared" si="50"/>
        <v>5.7698950505736007E-2</v>
      </c>
    </row>
    <row r="821" spans="10:28" x14ac:dyDescent="0.25">
      <c r="J821" s="1">
        <v>44242</v>
      </c>
      <c r="K821">
        <v>70.66</v>
      </c>
      <c r="L821" s="114">
        <v>4.4065387348969764E-3</v>
      </c>
      <c r="N821" s="221">
        <v>44818</v>
      </c>
      <c r="O821" s="222">
        <v>3.8926174496645136E-3</v>
      </c>
      <c r="P821" s="114">
        <v>1.962622205720924E-2</v>
      </c>
      <c r="Q821" s="114">
        <v>1.8889392224529938E-2</v>
      </c>
      <c r="R821" s="114">
        <v>1.7225505926745814E-2</v>
      </c>
      <c r="Y821" s="114">
        <f t="shared" si="51"/>
        <v>4.5650592505068692E-2</v>
      </c>
      <c r="Z821" s="114">
        <f t="shared" si="48"/>
        <v>4.3936726314256637E-2</v>
      </c>
      <c r="AA821" s="114">
        <f t="shared" si="49"/>
        <v>4.0066526785610762E-2</v>
      </c>
      <c r="AB821" s="114">
        <f t="shared" si="50"/>
        <v>5.7698950505736007E-2</v>
      </c>
    </row>
    <row r="822" spans="10:28" x14ac:dyDescent="0.25">
      <c r="J822" s="1">
        <v>44243</v>
      </c>
      <c r="K822">
        <v>71</v>
      </c>
      <c r="L822" s="114">
        <v>4.8117746957260605E-3</v>
      </c>
      <c r="N822" s="221">
        <v>44817</v>
      </c>
      <c r="O822" s="222">
        <v>-1.8315983660561346E-2</v>
      </c>
      <c r="P822" s="114">
        <v>1.9630398506476E-2</v>
      </c>
      <c r="Q822" s="114">
        <v>1.9072670312733499E-2</v>
      </c>
      <c r="R822" s="114">
        <v>1.7739513115161708E-2</v>
      </c>
      <c r="Y822" s="114">
        <f t="shared" si="51"/>
        <v>4.5660306926063175E-2</v>
      </c>
      <c r="Z822" s="114">
        <f t="shared" si="48"/>
        <v>4.4363031147418117E-2</v>
      </c>
      <c r="AA822" s="114">
        <f t="shared" si="49"/>
        <v>4.1262107505866133E-2</v>
      </c>
      <c r="AB822" s="114">
        <f t="shared" si="50"/>
        <v>5.7698950505736007E-2</v>
      </c>
    </row>
    <row r="823" spans="10:28" x14ac:dyDescent="0.25">
      <c r="J823" s="1">
        <v>44244</v>
      </c>
      <c r="K823">
        <v>70.959999999999994</v>
      </c>
      <c r="L823" s="114">
        <v>-5.6338028169022891E-4</v>
      </c>
      <c r="N823" s="221">
        <v>44816</v>
      </c>
      <c r="O823" s="222">
        <v>3.0134383059590049E-2</v>
      </c>
      <c r="P823" s="114">
        <v>1.9611286939663686E-2</v>
      </c>
      <c r="Q823" s="114">
        <v>1.9087403372380015E-2</v>
      </c>
      <c r="R823" s="114">
        <v>1.7702079754089686E-2</v>
      </c>
      <c r="Y823" s="114">
        <f t="shared" si="51"/>
        <v>4.5615853421657734E-2</v>
      </c>
      <c r="Z823" s="114">
        <f t="shared" si="48"/>
        <v>4.4397300244155918E-2</v>
      </c>
      <c r="AA823" s="114">
        <f t="shared" si="49"/>
        <v>4.1175037508012609E-2</v>
      </c>
      <c r="AB823" s="114">
        <f t="shared" si="50"/>
        <v>5.7698950505736007E-2</v>
      </c>
    </row>
    <row r="824" spans="10:28" x14ac:dyDescent="0.25">
      <c r="J824" s="1">
        <v>44245</v>
      </c>
      <c r="K824">
        <v>70.930000000000007</v>
      </c>
      <c r="L824" s="114">
        <v>-4.2277339346092062E-4</v>
      </c>
      <c r="N824" s="221">
        <v>44813</v>
      </c>
      <c r="O824" s="222">
        <v>1.9653979238754348E-2</v>
      </c>
      <c r="P824" s="114">
        <v>1.9644701811908753E-2</v>
      </c>
      <c r="Q824" s="114">
        <v>1.8795741246719976E-2</v>
      </c>
      <c r="R824" s="114">
        <v>1.6595268666238283E-2</v>
      </c>
      <c r="Y824" s="114">
        <f t="shared" si="51"/>
        <v>4.5693576414499761E-2</v>
      </c>
      <c r="Z824" s="114">
        <f t="shared" si="48"/>
        <v>4.3718894139870665E-2</v>
      </c>
      <c r="AA824" s="114">
        <f t="shared" si="49"/>
        <v>3.8600594917670247E-2</v>
      </c>
      <c r="AB824" s="114">
        <f t="shared" si="50"/>
        <v>5.7698950505736007E-2</v>
      </c>
    </row>
    <row r="825" spans="10:28" x14ac:dyDescent="0.25">
      <c r="J825" s="1">
        <v>44246</v>
      </c>
      <c r="K825">
        <v>71.680000000000007</v>
      </c>
      <c r="L825" s="114">
        <v>1.0573805160016917E-2</v>
      </c>
      <c r="N825" s="221">
        <v>44812</v>
      </c>
      <c r="O825" s="222">
        <v>-2.2591991341991365E-2</v>
      </c>
      <c r="P825" s="114">
        <v>1.9644537322297845E-2</v>
      </c>
      <c r="Q825" s="114">
        <v>1.8777853464009283E-2</v>
      </c>
      <c r="R825" s="114">
        <v>1.6380651797892273E-2</v>
      </c>
      <c r="Y825" s="114">
        <f t="shared" si="51"/>
        <v>4.5693193811664791E-2</v>
      </c>
      <c r="Z825" s="114">
        <f t="shared" si="48"/>
        <v>4.3677287157285596E-2</v>
      </c>
      <c r="AA825" s="114">
        <f t="shared" si="49"/>
        <v>3.8101396081897429E-2</v>
      </c>
      <c r="AB825" s="114">
        <f t="shared" si="50"/>
        <v>5.7698950505736007E-2</v>
      </c>
    </row>
    <row r="826" spans="10:28" x14ac:dyDescent="0.25">
      <c r="J826" s="1">
        <v>44249</v>
      </c>
      <c r="K826">
        <v>70.900000000000006</v>
      </c>
      <c r="L826" s="114">
        <v>-1.0881696428571444E-2</v>
      </c>
      <c r="N826" s="221">
        <v>44811</v>
      </c>
      <c r="O826" s="222">
        <v>1.4548449080428251E-2</v>
      </c>
      <c r="P826" s="114">
        <v>1.9610416559055214E-2</v>
      </c>
      <c r="Q826" s="114">
        <v>1.8691463351819284E-2</v>
      </c>
      <c r="R826" s="114">
        <v>1.5902022780332765E-2</v>
      </c>
      <c r="Y826" s="114">
        <f t="shared" si="51"/>
        <v>4.5613828916362426E-2</v>
      </c>
      <c r="Z826" s="114">
        <f t="shared" si="48"/>
        <v>4.3476343756331658E-2</v>
      </c>
      <c r="AA826" s="114">
        <f t="shared" si="49"/>
        <v>3.6988104987054016E-2</v>
      </c>
      <c r="AB826" s="114">
        <f t="shared" si="50"/>
        <v>5.7698950505736007E-2</v>
      </c>
    </row>
    <row r="827" spans="10:28" x14ac:dyDescent="0.25">
      <c r="J827" s="1">
        <v>44250</v>
      </c>
      <c r="K827">
        <v>69.069999999999993</v>
      </c>
      <c r="L827" s="114">
        <v>-2.581100141043741E-2</v>
      </c>
      <c r="N827" s="221">
        <v>44810</v>
      </c>
      <c r="O827" s="222">
        <v>3.3048746901679273E-3</v>
      </c>
      <c r="P827" s="114">
        <v>1.9592554795768456E-2</v>
      </c>
      <c r="Q827" s="114">
        <v>1.8765977028042859E-2</v>
      </c>
      <c r="R827" s="114">
        <v>1.5984529956938283E-2</v>
      </c>
      <c r="Y827" s="114">
        <f t="shared" si="51"/>
        <v>4.5572282454957432E-2</v>
      </c>
      <c r="Z827" s="114">
        <f t="shared" si="48"/>
        <v>4.3649662567227694E-2</v>
      </c>
      <c r="AA827" s="114">
        <f t="shared" si="49"/>
        <v>3.7180016679838446E-2</v>
      </c>
      <c r="AB827" s="114">
        <f t="shared" si="50"/>
        <v>5.7698950505736007E-2</v>
      </c>
    </row>
    <row r="828" spans="10:28" x14ac:dyDescent="0.25">
      <c r="J828" s="1">
        <v>44251</v>
      </c>
      <c r="K828">
        <v>70.349999999999994</v>
      </c>
      <c r="L828" s="114">
        <v>1.8531924134935592E-2</v>
      </c>
      <c r="N828" s="221">
        <v>44809</v>
      </c>
      <c r="O828" s="222">
        <v>-1.7586580086580046E-2</v>
      </c>
      <c r="P828" s="114">
        <v>1.9594875480984666E-2</v>
      </c>
      <c r="Q828" s="114">
        <v>1.8950202197413109E-2</v>
      </c>
      <c r="R828" s="114">
        <v>1.6465627187812689E-2</v>
      </c>
      <c r="Y828" s="114">
        <f t="shared" si="51"/>
        <v>4.5577680368770336E-2</v>
      </c>
      <c r="Z828" s="114">
        <f t="shared" si="48"/>
        <v>4.4078170311182892E-2</v>
      </c>
      <c r="AA828" s="114">
        <f t="shared" si="49"/>
        <v>3.8299048838852316E-2</v>
      </c>
      <c r="AB828" s="114">
        <f t="shared" si="50"/>
        <v>5.7698950505736007E-2</v>
      </c>
    </row>
    <row r="829" spans="10:28" x14ac:dyDescent="0.25">
      <c r="J829" s="1">
        <v>44252</v>
      </c>
      <c r="K829">
        <v>71.2</v>
      </c>
      <c r="L829" s="114">
        <v>1.2082444918265937E-2</v>
      </c>
      <c r="N829" s="221">
        <v>44806</v>
      </c>
      <c r="O829" s="222">
        <v>7.7709611451943755E-3</v>
      </c>
      <c r="P829" s="114">
        <v>1.9577874808316138E-2</v>
      </c>
      <c r="Q829" s="114">
        <v>1.8976597870790864E-2</v>
      </c>
      <c r="R829" s="114">
        <v>1.639147451533329E-2</v>
      </c>
      <c r="Y829" s="114">
        <f t="shared" si="51"/>
        <v>4.5538136804143342E-2</v>
      </c>
      <c r="Z829" s="114">
        <f t="shared" si="48"/>
        <v>4.4139566647459549E-2</v>
      </c>
      <c r="AA829" s="114">
        <f t="shared" si="49"/>
        <v>3.8126569722665232E-2</v>
      </c>
      <c r="AB829" s="114">
        <f t="shared" si="50"/>
        <v>5.7698950505736007E-2</v>
      </c>
    </row>
    <row r="830" spans="10:28" x14ac:dyDescent="0.25">
      <c r="J830" s="1">
        <v>44253</v>
      </c>
      <c r="K830">
        <v>71.400000000000006</v>
      </c>
      <c r="L830" s="114">
        <v>2.8089887640449836E-3</v>
      </c>
      <c r="N830" s="221">
        <v>44805</v>
      </c>
      <c r="O830" s="222">
        <v>-2.0408163265306896E-3</v>
      </c>
      <c r="P830" s="114">
        <v>1.9691524456825635E-2</v>
      </c>
      <c r="Q830" s="114">
        <v>1.9138591990427174E-2</v>
      </c>
      <c r="R830" s="114">
        <v>1.6792132374838734E-2</v>
      </c>
      <c r="Y830" s="114">
        <f t="shared" si="51"/>
        <v>4.5802485886576427E-2</v>
      </c>
      <c r="Z830" s="114">
        <f t="shared" si="48"/>
        <v>4.4516364969733609E-2</v>
      </c>
      <c r="AA830" s="114">
        <f t="shared" si="49"/>
        <v>3.9058499903874895E-2</v>
      </c>
      <c r="AB830" s="114">
        <f t="shared" si="50"/>
        <v>5.7698950505736007E-2</v>
      </c>
    </row>
    <row r="831" spans="10:28" x14ac:dyDescent="0.25">
      <c r="J831" s="1">
        <v>44256</v>
      </c>
      <c r="K831">
        <v>72.2</v>
      </c>
      <c r="L831" s="114">
        <v>1.1204481792717045E-2</v>
      </c>
      <c r="N831" s="221">
        <v>44804</v>
      </c>
      <c r="O831" s="222">
        <v>-1.3586956521738358E-3</v>
      </c>
      <c r="P831" s="114">
        <v>1.9723106673529278E-2</v>
      </c>
      <c r="Q831" s="114">
        <v>1.9330773660004325E-2</v>
      </c>
      <c r="R831" s="114">
        <v>1.7312085737492766E-2</v>
      </c>
      <c r="Y831" s="114">
        <f t="shared" si="51"/>
        <v>4.5875946122629102E-2</v>
      </c>
      <c r="Z831" s="114">
        <f t="shared" si="48"/>
        <v>4.4963379533170061E-2</v>
      </c>
      <c r="AA831" s="114">
        <f t="shared" si="49"/>
        <v>4.0267911425408177E-2</v>
      </c>
      <c r="AB831" s="114">
        <f t="shared" si="50"/>
        <v>5.7698950505736007E-2</v>
      </c>
    </row>
    <row r="832" spans="10:28" x14ac:dyDescent="0.25">
      <c r="J832" s="1">
        <v>44257</v>
      </c>
      <c r="K832">
        <v>72.459999999999994</v>
      </c>
      <c r="L832" s="114">
        <v>3.601108033240871E-3</v>
      </c>
      <c r="N832" s="221">
        <v>44803</v>
      </c>
      <c r="O832" s="222">
        <v>1.3588802826458628E-4</v>
      </c>
      <c r="P832" s="114">
        <v>1.972310925241352E-2</v>
      </c>
      <c r="Q832" s="114">
        <v>1.9525591920674323E-2</v>
      </c>
      <c r="R832" s="114">
        <v>1.7852753204070527E-2</v>
      </c>
      <c r="Y832" s="114">
        <f t="shared" si="51"/>
        <v>4.5875952121113846E-2</v>
      </c>
      <c r="Z832" s="114">
        <f t="shared" si="48"/>
        <v>4.5416526807488478E-2</v>
      </c>
      <c r="AA832" s="114">
        <f t="shared" si="49"/>
        <v>4.1525503952668047E-2</v>
      </c>
      <c r="AB832" s="114">
        <f t="shared" si="50"/>
        <v>5.7698950505736007E-2</v>
      </c>
    </row>
    <row r="833" spans="10:28" x14ac:dyDescent="0.25">
      <c r="J833" s="1">
        <v>44258</v>
      </c>
      <c r="K833">
        <v>75.62</v>
      </c>
      <c r="L833" s="114">
        <v>4.361026773392232E-2</v>
      </c>
      <c r="N833" s="221">
        <v>44802</v>
      </c>
      <c r="O833" s="222">
        <v>1.1546391752577366E-2</v>
      </c>
      <c r="P833" s="114">
        <v>1.9825596224319137E-2</v>
      </c>
      <c r="Q833" s="114">
        <v>1.9725083147123706E-2</v>
      </c>
      <c r="R833" s="114">
        <v>1.8413676967859595E-2</v>
      </c>
      <c r="Y833" s="114">
        <f t="shared" si="51"/>
        <v>4.6114336817766312E-2</v>
      </c>
      <c r="Z833" s="114">
        <f t="shared" si="48"/>
        <v>4.5880543400209743E-2</v>
      </c>
      <c r="AA833" s="114">
        <f t="shared" si="49"/>
        <v>4.2830212627241418E-2</v>
      </c>
      <c r="AB833" s="114">
        <f t="shared" si="50"/>
        <v>5.7698950505736007E-2</v>
      </c>
    </row>
    <row r="834" spans="10:28" x14ac:dyDescent="0.25">
      <c r="J834" s="1">
        <v>44259</v>
      </c>
      <c r="K834">
        <v>75.28</v>
      </c>
      <c r="L834" s="114">
        <v>-4.4961650357048851E-3</v>
      </c>
      <c r="N834" s="221">
        <v>44799</v>
      </c>
      <c r="O834" s="222">
        <v>-2.1782977006857662E-2</v>
      </c>
      <c r="P834" s="114">
        <v>1.9819297474304522E-2</v>
      </c>
      <c r="Q834" s="114">
        <v>1.9856559082031409E-2</v>
      </c>
      <c r="R834" s="114">
        <v>1.8766888835230887E-2</v>
      </c>
      <c r="Y834" s="114">
        <f t="shared" si="51"/>
        <v>4.6099685925232323E-2</v>
      </c>
      <c r="Z834" s="114">
        <f t="shared" ref="Z834:Z897" si="52">Q834*2.326</f>
        <v>4.6186356424805057E-2</v>
      </c>
      <c r="AA834" s="114">
        <f t="shared" ref="AA834:AA897" si="53">R834*2.326</f>
        <v>4.3651783430747042E-2</v>
      </c>
      <c r="AB834" s="114">
        <f t="shared" ref="AB834:AB897" si="54">ABS(PERCENTILE(O834:O1133,0.01))</f>
        <v>5.7698950505736007E-2</v>
      </c>
    </row>
    <row r="835" spans="10:28" x14ac:dyDescent="0.25">
      <c r="J835" s="1">
        <v>44260</v>
      </c>
      <c r="K835">
        <v>76.180000000000007</v>
      </c>
      <c r="L835" s="114">
        <v>1.1955366631243433E-2</v>
      </c>
      <c r="N835" s="221">
        <v>44798</v>
      </c>
      <c r="O835" s="222">
        <v>-3.483853678145396E-3</v>
      </c>
      <c r="P835" s="114">
        <v>1.978340251778021E-2</v>
      </c>
      <c r="Q835" s="114">
        <v>1.9814767799668627E-2</v>
      </c>
      <c r="R835" s="114">
        <v>1.8557737134884983E-2</v>
      </c>
      <c r="Y835" s="114">
        <f t="shared" ref="Y835:Y898" si="55">P835*2.326</f>
        <v>4.6016194256356766E-2</v>
      </c>
      <c r="Z835" s="114">
        <f t="shared" si="52"/>
        <v>4.6089149902029225E-2</v>
      </c>
      <c r="AA835" s="114">
        <f t="shared" si="53"/>
        <v>4.3165296575742473E-2</v>
      </c>
      <c r="AB835" s="114">
        <f t="shared" si="54"/>
        <v>5.7698950505736007E-2</v>
      </c>
    </row>
    <row r="836" spans="10:28" x14ac:dyDescent="0.25">
      <c r="J836" s="1">
        <v>44263</v>
      </c>
      <c r="K836">
        <v>79.63</v>
      </c>
      <c r="L836" s="114">
        <v>4.528747702809121E-2</v>
      </c>
      <c r="N836" s="221">
        <v>44797</v>
      </c>
      <c r="O836" s="222">
        <v>-2.8059861036879735E-3</v>
      </c>
      <c r="P836" s="114">
        <v>1.9786648993796795E-2</v>
      </c>
      <c r="Q836" s="114">
        <v>2.0009341807339459E-2</v>
      </c>
      <c r="R836" s="114">
        <v>1.9120596369664476E-2</v>
      </c>
      <c r="Y836" s="114">
        <f t="shared" si="55"/>
        <v>4.6023745559571345E-2</v>
      </c>
      <c r="Z836" s="114">
        <f t="shared" si="52"/>
        <v>4.6541729043871584E-2</v>
      </c>
      <c r="AA836" s="114">
        <f t="shared" si="53"/>
        <v>4.4474507155839574E-2</v>
      </c>
      <c r="AB836" s="114">
        <f t="shared" si="54"/>
        <v>5.7698950505736007E-2</v>
      </c>
    </row>
    <row r="837" spans="10:28" x14ac:dyDescent="0.25">
      <c r="J837" s="1">
        <v>44264</v>
      </c>
      <c r="K837">
        <v>79.7</v>
      </c>
      <c r="L837" s="114">
        <v>8.7906567876437766E-4</v>
      </c>
      <c r="N837" s="221">
        <v>44796</v>
      </c>
      <c r="O837" s="222">
        <v>2.3943083869202353E-2</v>
      </c>
      <c r="P837" s="114">
        <v>1.9835433474525547E-2</v>
      </c>
      <c r="Q837" s="114">
        <v>2.0208875024327749E-2</v>
      </c>
      <c r="R837" s="114">
        <v>1.9708643534656536E-2</v>
      </c>
      <c r="Y837" s="114">
        <f t="shared" si="55"/>
        <v>4.6137218261746424E-2</v>
      </c>
      <c r="Z837" s="114">
        <f t="shared" si="52"/>
        <v>4.7005843306586345E-2</v>
      </c>
      <c r="AA837" s="114">
        <f t="shared" si="53"/>
        <v>4.5842304861611102E-2</v>
      </c>
      <c r="AB837" s="114">
        <f t="shared" si="54"/>
        <v>5.7698950505736007E-2</v>
      </c>
    </row>
    <row r="838" spans="10:28" x14ac:dyDescent="0.25">
      <c r="J838" s="1">
        <v>44265</v>
      </c>
      <c r="K838">
        <v>81.22</v>
      </c>
      <c r="L838" s="114">
        <v>1.9071518193224543E-2</v>
      </c>
      <c r="N838" s="221">
        <v>44795</v>
      </c>
      <c r="O838" s="222">
        <v>-3.7022397891963134E-2</v>
      </c>
      <c r="P838" s="114">
        <v>1.9794409678984253E-2</v>
      </c>
      <c r="Q838" s="114">
        <v>2.0125013431965807E-2</v>
      </c>
      <c r="R838" s="114">
        <v>1.940701655029874E-2</v>
      </c>
      <c r="Y838" s="114">
        <f t="shared" si="55"/>
        <v>4.6041796913317376E-2</v>
      </c>
      <c r="Z838" s="114">
        <f t="shared" si="52"/>
        <v>4.6810781242752467E-2</v>
      </c>
      <c r="AA838" s="114">
        <f t="shared" si="53"/>
        <v>4.5140720495994872E-2</v>
      </c>
      <c r="AB838" s="114">
        <f t="shared" si="54"/>
        <v>5.7698950505736007E-2</v>
      </c>
    </row>
    <row r="839" spans="10:28" x14ac:dyDescent="0.25">
      <c r="J839" s="1">
        <v>44266</v>
      </c>
      <c r="K839">
        <v>77.81</v>
      </c>
      <c r="L839" s="114">
        <v>-4.198473282442744E-2</v>
      </c>
      <c r="N839" s="221">
        <v>44792</v>
      </c>
      <c r="O839" s="222">
        <v>-2.4546973396735592E-2</v>
      </c>
      <c r="P839" s="114">
        <v>1.97079873824434E-2</v>
      </c>
      <c r="Q839" s="114">
        <v>1.9629018321164919E-2</v>
      </c>
      <c r="R839" s="114">
        <v>1.7697001025661119E-2</v>
      </c>
      <c r="Y839" s="114">
        <f t="shared" si="55"/>
        <v>4.5840778651563351E-2</v>
      </c>
      <c r="Z839" s="114">
        <f t="shared" si="52"/>
        <v>4.5657096615029605E-2</v>
      </c>
      <c r="AA839" s="114">
        <f t="shared" si="53"/>
        <v>4.1163224385687765E-2</v>
      </c>
      <c r="AB839" s="114">
        <f t="shared" si="54"/>
        <v>5.7698950505736007E-2</v>
      </c>
    </row>
    <row r="840" spans="10:28" x14ac:dyDescent="0.25">
      <c r="J840" s="1">
        <v>44267</v>
      </c>
      <c r="K840">
        <v>77.790000000000006</v>
      </c>
      <c r="L840" s="114">
        <v>-2.5703637064639534E-4</v>
      </c>
      <c r="N840" s="221">
        <v>44791</v>
      </c>
      <c r="O840" s="222">
        <v>6.5976714100906223E-3</v>
      </c>
      <c r="P840" s="114">
        <v>1.9658669606708281E-2</v>
      </c>
      <c r="Q840" s="114">
        <v>1.9515165869898776E-2</v>
      </c>
      <c r="R840" s="114">
        <v>1.7167219223305517E-2</v>
      </c>
      <c r="Y840" s="114">
        <f t="shared" si="55"/>
        <v>4.5726065505203466E-2</v>
      </c>
      <c r="Z840" s="114">
        <f t="shared" si="52"/>
        <v>4.539227581338455E-2</v>
      </c>
      <c r="AA840" s="114">
        <f t="shared" si="53"/>
        <v>3.9930951913408633E-2</v>
      </c>
      <c r="AB840" s="114">
        <f t="shared" si="54"/>
        <v>5.7698950505736007E-2</v>
      </c>
    </row>
    <row r="841" spans="10:28" x14ac:dyDescent="0.25">
      <c r="J841" s="1">
        <v>44270</v>
      </c>
      <c r="K841">
        <v>77.739999999999995</v>
      </c>
      <c r="L841" s="114">
        <v>-6.4275613832126706E-4</v>
      </c>
      <c r="N841" s="221">
        <v>44790</v>
      </c>
      <c r="O841" s="222">
        <v>-2.250885179564999E-2</v>
      </c>
      <c r="P841" s="114">
        <v>1.9663785620337024E-2</v>
      </c>
      <c r="Q841" s="114">
        <v>1.9690416735730427E-2</v>
      </c>
      <c r="R841" s="114">
        <v>1.7628001770393493E-2</v>
      </c>
      <c r="Y841" s="114">
        <f t="shared" si="55"/>
        <v>4.573796535290392E-2</v>
      </c>
      <c r="Z841" s="114">
        <f t="shared" si="52"/>
        <v>4.5799909327308971E-2</v>
      </c>
      <c r="AA841" s="114">
        <f t="shared" si="53"/>
        <v>4.1002732117935266E-2</v>
      </c>
      <c r="AB841" s="114">
        <f t="shared" si="54"/>
        <v>5.7698950505736007E-2</v>
      </c>
    </row>
    <row r="842" spans="10:28" x14ac:dyDescent="0.25">
      <c r="J842" s="1">
        <v>44271</v>
      </c>
      <c r="K842">
        <v>80.38</v>
      </c>
      <c r="L842" s="114">
        <v>3.3959351685104201E-2</v>
      </c>
      <c r="N842" s="221">
        <v>44789</v>
      </c>
      <c r="O842" s="222">
        <v>9.5748755266181537E-3</v>
      </c>
      <c r="P842" s="114">
        <v>1.9638886878479544E-2</v>
      </c>
      <c r="Q842" s="114">
        <v>1.9628409921682154E-2</v>
      </c>
      <c r="R842" s="114">
        <v>1.7269686323416824E-2</v>
      </c>
      <c r="Y842" s="114">
        <f t="shared" si="55"/>
        <v>4.5680050879343417E-2</v>
      </c>
      <c r="Z842" s="114">
        <f t="shared" si="52"/>
        <v>4.5655681477832694E-2</v>
      </c>
      <c r="AA842" s="114">
        <f t="shared" si="53"/>
        <v>4.0169290388267533E-2</v>
      </c>
      <c r="AB842" s="114">
        <f t="shared" si="54"/>
        <v>5.7698950505736007E-2</v>
      </c>
    </row>
    <row r="843" spans="10:28" x14ac:dyDescent="0.25">
      <c r="J843" s="1">
        <v>44272</v>
      </c>
      <c r="K843">
        <v>85.89</v>
      </c>
      <c r="L843" s="114">
        <v>6.8549390395620871E-2</v>
      </c>
      <c r="N843" s="221">
        <v>44788</v>
      </c>
      <c r="O843" s="222">
        <v>4.1020382002306521E-3</v>
      </c>
      <c r="P843" s="114">
        <v>1.9631279894104629E-2</v>
      </c>
      <c r="Q843" s="114">
        <v>1.9779983350212891E-2</v>
      </c>
      <c r="R843" s="114">
        <v>1.7647294139856988E-2</v>
      </c>
      <c r="Y843" s="114">
        <f t="shared" si="55"/>
        <v>4.5662357033687366E-2</v>
      </c>
      <c r="Z843" s="114">
        <f t="shared" si="52"/>
        <v>4.6008241272595188E-2</v>
      </c>
      <c r="AA843" s="114">
        <f t="shared" si="53"/>
        <v>4.1047606169307353E-2</v>
      </c>
      <c r="AB843" s="114">
        <f t="shared" si="54"/>
        <v>5.7698950505736007E-2</v>
      </c>
    </row>
    <row r="844" spans="10:28" x14ac:dyDescent="0.25">
      <c r="J844" s="1">
        <v>44273</v>
      </c>
      <c r="K844">
        <v>84.8</v>
      </c>
      <c r="L844" s="114">
        <v>-1.2690650832460163E-2</v>
      </c>
      <c r="N844" s="221">
        <v>44785</v>
      </c>
      <c r="O844" s="222">
        <v>2.4415317399127724E-3</v>
      </c>
      <c r="P844" s="114">
        <v>1.9698059827157274E-2</v>
      </c>
      <c r="Q844" s="114">
        <v>1.9972835686755196E-2</v>
      </c>
      <c r="R844" s="114">
        <v>1.817226632678922E-2</v>
      </c>
      <c r="Y844" s="114">
        <f t="shared" si="55"/>
        <v>4.5817687157967822E-2</v>
      </c>
      <c r="Z844" s="114">
        <f t="shared" si="52"/>
        <v>4.6456815807392589E-2</v>
      </c>
      <c r="AA844" s="114">
        <f t="shared" si="53"/>
        <v>4.226869147611173E-2</v>
      </c>
      <c r="AB844" s="114">
        <f t="shared" si="54"/>
        <v>5.7698950505736007E-2</v>
      </c>
    </row>
    <row r="845" spans="10:28" x14ac:dyDescent="0.25">
      <c r="J845" s="1">
        <v>44274</v>
      </c>
      <c r="K845">
        <v>83.16</v>
      </c>
      <c r="L845" s="114">
        <v>-1.933962264150944E-2</v>
      </c>
      <c r="N845" s="221">
        <v>44784</v>
      </c>
      <c r="O845" s="222">
        <v>-3.329918032786951E-3</v>
      </c>
      <c r="P845" s="114">
        <v>1.9755964008622753E-2</v>
      </c>
      <c r="Q845" s="114">
        <v>2.0173107156356684E-2</v>
      </c>
      <c r="R845" s="114">
        <v>1.8733108675340244E-2</v>
      </c>
      <c r="Y845" s="114">
        <f t="shared" si="55"/>
        <v>4.5952372284056527E-2</v>
      </c>
      <c r="Z845" s="114">
        <f t="shared" si="52"/>
        <v>4.692264724568565E-2</v>
      </c>
      <c r="AA845" s="114">
        <f t="shared" si="53"/>
        <v>4.3573210778841409E-2</v>
      </c>
      <c r="AB845" s="114">
        <f t="shared" si="54"/>
        <v>5.7698950505736007E-2</v>
      </c>
    </row>
    <row r="846" spans="10:28" x14ac:dyDescent="0.25">
      <c r="J846" s="1">
        <v>44277</v>
      </c>
      <c r="K846">
        <v>84.81</v>
      </c>
      <c r="L846" s="114">
        <v>1.984126984126991E-2</v>
      </c>
      <c r="N846" s="221">
        <v>44783</v>
      </c>
      <c r="O846" s="222">
        <v>1.508060322412892E-2</v>
      </c>
      <c r="P846" s="114">
        <v>1.9755235886839997E-2</v>
      </c>
      <c r="Q846" s="114">
        <v>2.0371904939601258E-2</v>
      </c>
      <c r="R846" s="114">
        <v>1.9303402279558426E-2</v>
      </c>
      <c r="Y846" s="114">
        <f t="shared" si="55"/>
        <v>4.5950678672789833E-2</v>
      </c>
      <c r="Z846" s="114">
        <f t="shared" si="52"/>
        <v>4.7385050889512524E-2</v>
      </c>
      <c r="AA846" s="114">
        <f t="shared" si="53"/>
        <v>4.4899713702252902E-2</v>
      </c>
      <c r="AB846" s="114">
        <f t="shared" si="54"/>
        <v>5.7698950505736007E-2</v>
      </c>
    </row>
    <row r="847" spans="10:28" x14ac:dyDescent="0.25">
      <c r="J847" s="1">
        <v>44278</v>
      </c>
      <c r="K847">
        <v>83.75</v>
      </c>
      <c r="L847" s="114">
        <v>-1.2498526117203186E-2</v>
      </c>
      <c r="N847" s="221">
        <v>44782</v>
      </c>
      <c r="O847" s="222">
        <v>-1.1311053984575778E-2</v>
      </c>
      <c r="P847" s="114">
        <v>1.9752059990026063E-2</v>
      </c>
      <c r="Q847" s="114">
        <v>2.0465441568854874E-2</v>
      </c>
      <c r="R847" s="114">
        <v>1.9541986001193976E-2</v>
      </c>
      <c r="Y847" s="114">
        <f t="shared" si="55"/>
        <v>4.5943291536800622E-2</v>
      </c>
      <c r="Z847" s="114">
        <f t="shared" si="52"/>
        <v>4.7602617089156439E-2</v>
      </c>
      <c r="AA847" s="114">
        <f t="shared" si="53"/>
        <v>4.545465943877719E-2</v>
      </c>
      <c r="AB847" s="114">
        <f t="shared" si="54"/>
        <v>5.7698950505736007E-2</v>
      </c>
    </row>
    <row r="848" spans="10:28" x14ac:dyDescent="0.25">
      <c r="J848" s="1">
        <v>44279</v>
      </c>
      <c r="K848">
        <v>82.51</v>
      </c>
      <c r="L848" s="114">
        <v>-1.480597014925367E-2</v>
      </c>
      <c r="N848" s="221">
        <v>44781</v>
      </c>
      <c r="O848" s="222">
        <v>1.5665796344647556E-2</v>
      </c>
      <c r="P848" s="114">
        <v>1.9743240136080149E-2</v>
      </c>
      <c r="Q848" s="114">
        <v>2.0609520555449391E-2</v>
      </c>
      <c r="R848" s="114">
        <v>1.9952412005291843E-2</v>
      </c>
      <c r="Y848" s="114">
        <f t="shared" si="55"/>
        <v>4.5922776556522431E-2</v>
      </c>
      <c r="Z848" s="114">
        <f t="shared" si="52"/>
        <v>4.7937744811975283E-2</v>
      </c>
      <c r="AA848" s="114">
        <f t="shared" si="53"/>
        <v>4.6409310324308825E-2</v>
      </c>
      <c r="AB848" s="114">
        <f t="shared" si="54"/>
        <v>5.7698950505736007E-2</v>
      </c>
    </row>
    <row r="849" spans="10:28" x14ac:dyDescent="0.25">
      <c r="J849" s="1">
        <v>44280</v>
      </c>
      <c r="K849">
        <v>83.47</v>
      </c>
      <c r="L849" s="114">
        <v>1.1634953338989137E-2</v>
      </c>
      <c r="N849" s="221">
        <v>44778</v>
      </c>
      <c r="O849" s="222">
        <v>4.0634421287192033E-3</v>
      </c>
      <c r="P849" s="114">
        <v>1.9723104318637507E-2</v>
      </c>
      <c r="Q849" s="114">
        <v>2.0697650251573007E-2</v>
      </c>
      <c r="R849" s="114">
        <v>2.019515725925777E-2</v>
      </c>
      <c r="Y849" s="114">
        <f t="shared" si="55"/>
        <v>4.5875940645150839E-2</v>
      </c>
      <c r="Z849" s="114">
        <f t="shared" si="52"/>
        <v>4.8142734485158815E-2</v>
      </c>
      <c r="AA849" s="114">
        <f t="shared" si="53"/>
        <v>4.6973935785033574E-2</v>
      </c>
      <c r="AB849" s="114">
        <f t="shared" si="54"/>
        <v>5.7698950505736007E-2</v>
      </c>
    </row>
    <row r="850" spans="10:28" x14ac:dyDescent="0.25">
      <c r="J850" s="1">
        <v>44281</v>
      </c>
      <c r="K850">
        <v>83.93</v>
      </c>
      <c r="L850" s="114">
        <v>5.5109620222835503E-3</v>
      </c>
      <c r="N850" s="221">
        <v>44777</v>
      </c>
      <c r="O850" s="222">
        <v>-7.9323797139141655E-3</v>
      </c>
      <c r="P850" s="114">
        <v>1.9755258455720334E-2</v>
      </c>
      <c r="Q850" s="114">
        <v>2.0899786012719843E-2</v>
      </c>
      <c r="R850" s="114">
        <v>2.0804400184547125E-2</v>
      </c>
      <c r="Y850" s="114">
        <f t="shared" si="55"/>
        <v>4.59507311680055E-2</v>
      </c>
      <c r="Z850" s="114">
        <f t="shared" si="52"/>
        <v>4.8612902265586358E-2</v>
      </c>
      <c r="AA850" s="114">
        <f t="shared" si="53"/>
        <v>4.8391034829256614E-2</v>
      </c>
      <c r="AB850" s="114">
        <f t="shared" si="54"/>
        <v>5.7698950505736007E-2</v>
      </c>
    </row>
    <row r="851" spans="10:28" x14ac:dyDescent="0.25">
      <c r="J851" s="1">
        <v>44284</v>
      </c>
      <c r="K851">
        <v>85.85</v>
      </c>
      <c r="L851" s="114">
        <v>2.2876206362444744E-2</v>
      </c>
      <c r="N851" s="221">
        <v>44776</v>
      </c>
      <c r="O851" s="222">
        <v>-5.0148221343873374E-2</v>
      </c>
      <c r="P851" s="114">
        <v>1.9777502793494883E-2</v>
      </c>
      <c r="Q851" s="114">
        <v>2.1081524554582315E-2</v>
      </c>
      <c r="R851" s="114">
        <v>2.1364309772747826E-2</v>
      </c>
      <c r="Y851" s="114">
        <f t="shared" si="55"/>
        <v>4.6002471497669097E-2</v>
      </c>
      <c r="Z851" s="114">
        <f t="shared" si="52"/>
        <v>4.9035626113958466E-2</v>
      </c>
      <c r="AA851" s="114">
        <f t="shared" si="53"/>
        <v>4.9693384531411443E-2</v>
      </c>
      <c r="AB851" s="114">
        <f t="shared" si="54"/>
        <v>5.7698950505736007E-2</v>
      </c>
    </row>
    <row r="852" spans="10:28" x14ac:dyDescent="0.25">
      <c r="J852" s="1">
        <v>44285</v>
      </c>
      <c r="K852">
        <v>87.89</v>
      </c>
      <c r="L852" s="114">
        <v>2.3762376237623836E-2</v>
      </c>
      <c r="N852" s="221">
        <v>44775</v>
      </c>
      <c r="O852" s="222">
        <v>1.4028056112224328E-2</v>
      </c>
      <c r="P852" s="114">
        <v>1.9581445500096224E-2</v>
      </c>
      <c r="Q852" s="114">
        <v>2.0053655699659969E-2</v>
      </c>
      <c r="R852" s="114">
        <v>1.8029027588916363E-2</v>
      </c>
      <c r="Y852" s="114">
        <f t="shared" si="55"/>
        <v>4.5546442233223822E-2</v>
      </c>
      <c r="Z852" s="114">
        <f t="shared" si="52"/>
        <v>4.6644803157409091E-2</v>
      </c>
      <c r="AA852" s="114">
        <f t="shared" si="53"/>
        <v>4.1935518171819459E-2</v>
      </c>
      <c r="AB852" s="114">
        <f t="shared" si="54"/>
        <v>5.7698950505736007E-2</v>
      </c>
    </row>
    <row r="853" spans="10:28" x14ac:dyDescent="0.25">
      <c r="J853" s="1">
        <v>44286</v>
      </c>
      <c r="K853">
        <v>88.5</v>
      </c>
      <c r="L853" s="114">
        <v>6.9404937990670094E-3</v>
      </c>
      <c r="N853" s="221">
        <v>44774</v>
      </c>
      <c r="O853" s="222">
        <v>7.3176886197325042E-3</v>
      </c>
      <c r="P853" s="114">
        <v>1.9564265837672332E-2</v>
      </c>
      <c r="Q853" s="114">
        <v>2.0157400552461808E-2</v>
      </c>
      <c r="R853" s="114">
        <v>1.8254659973531401E-2</v>
      </c>
      <c r="Y853" s="114">
        <f t="shared" si="55"/>
        <v>4.5506482338425844E-2</v>
      </c>
      <c r="Z853" s="114">
        <f t="shared" si="52"/>
        <v>4.6886113685026168E-2</v>
      </c>
      <c r="AA853" s="114">
        <f t="shared" si="53"/>
        <v>4.2460339098434038E-2</v>
      </c>
      <c r="AB853" s="114">
        <f t="shared" si="54"/>
        <v>5.7698950505736007E-2</v>
      </c>
    </row>
    <row r="854" spans="10:28" x14ac:dyDescent="0.25">
      <c r="J854" s="1">
        <v>44287</v>
      </c>
      <c r="K854">
        <v>88.3</v>
      </c>
      <c r="L854" s="114">
        <v>-2.2598870056497497E-3</v>
      </c>
      <c r="N854" s="221">
        <v>44771</v>
      </c>
      <c r="O854" s="222">
        <v>1.2907348242811567E-2</v>
      </c>
      <c r="P854" s="114">
        <v>1.9589573083684059E-2</v>
      </c>
      <c r="Q854" s="114">
        <v>2.0335204583900469E-2</v>
      </c>
      <c r="R854" s="114">
        <v>1.8737256569647181E-2</v>
      </c>
      <c r="Y854" s="114">
        <f t="shared" si="55"/>
        <v>4.5565346992649122E-2</v>
      </c>
      <c r="Z854" s="114">
        <f t="shared" si="52"/>
        <v>4.7299685862152489E-2</v>
      </c>
      <c r="AA854" s="114">
        <f t="shared" si="53"/>
        <v>4.3582858780999344E-2</v>
      </c>
      <c r="AB854" s="114">
        <f t="shared" si="54"/>
        <v>5.7698950505736007E-2</v>
      </c>
    </row>
    <row r="855" spans="10:28" x14ac:dyDescent="0.25">
      <c r="J855" s="1">
        <v>44288</v>
      </c>
      <c r="K855">
        <v>88.3</v>
      </c>
      <c r="L855" s="114">
        <v>0</v>
      </c>
      <c r="N855" s="221">
        <v>44770</v>
      </c>
      <c r="O855" s="222">
        <v>1.795238714713146E-2</v>
      </c>
      <c r="P855" s="114">
        <v>1.9578667267316427E-2</v>
      </c>
      <c r="Q855" s="114">
        <v>2.0458313009027607E-2</v>
      </c>
      <c r="R855" s="114">
        <v>1.9048895798027831E-2</v>
      </c>
      <c r="Y855" s="114">
        <f t="shared" si="55"/>
        <v>4.5539980063778011E-2</v>
      </c>
      <c r="Z855" s="114">
        <f t="shared" si="52"/>
        <v>4.7586036058998214E-2</v>
      </c>
      <c r="AA855" s="114">
        <f t="shared" si="53"/>
        <v>4.4307731626212737E-2</v>
      </c>
      <c r="AB855" s="114">
        <f t="shared" si="54"/>
        <v>5.7698950505736007E-2</v>
      </c>
    </row>
    <row r="856" spans="10:28" x14ac:dyDescent="0.25">
      <c r="J856" s="1">
        <v>44291</v>
      </c>
      <c r="K856">
        <v>88.3</v>
      </c>
      <c r="L856" s="114">
        <v>0</v>
      </c>
      <c r="N856" s="221">
        <v>44769</v>
      </c>
      <c r="O856" s="222">
        <v>1.5455746367239124E-2</v>
      </c>
      <c r="P856" s="114">
        <v>1.9693577168586007E-2</v>
      </c>
      <c r="Q856" s="114">
        <v>2.0507998461792305E-2</v>
      </c>
      <c r="R856" s="114">
        <v>1.911675046849098E-2</v>
      </c>
      <c r="Y856" s="114">
        <f t="shared" si="55"/>
        <v>4.5807260494131051E-2</v>
      </c>
      <c r="Z856" s="114">
        <f t="shared" si="52"/>
        <v>4.7701604422128903E-2</v>
      </c>
      <c r="AA856" s="114">
        <f t="shared" si="53"/>
        <v>4.4465561589710025E-2</v>
      </c>
      <c r="AB856" s="114">
        <f t="shared" si="54"/>
        <v>5.7698950505736007E-2</v>
      </c>
    </row>
    <row r="857" spans="10:28" x14ac:dyDescent="0.25">
      <c r="J857" s="1">
        <v>44292</v>
      </c>
      <c r="K857">
        <v>89.42</v>
      </c>
      <c r="L857" s="114">
        <v>1.2684031710079327E-2</v>
      </c>
      <c r="N857" s="221">
        <v>44768</v>
      </c>
      <c r="O857" s="222">
        <v>-2.5112685125563462E-2</v>
      </c>
      <c r="P857" s="114">
        <v>1.9678223245242175E-2</v>
      </c>
      <c r="Q857" s="114">
        <v>2.0597797487651448E-2</v>
      </c>
      <c r="R857" s="114">
        <v>1.9326900626432129E-2</v>
      </c>
      <c r="Y857" s="114">
        <f t="shared" si="55"/>
        <v>4.5771547268433299E-2</v>
      </c>
      <c r="Z857" s="114">
        <f t="shared" si="52"/>
        <v>4.7910476956277266E-2</v>
      </c>
      <c r="AA857" s="114">
        <f t="shared" si="53"/>
        <v>4.4954370857081136E-2</v>
      </c>
      <c r="AB857" s="114">
        <f t="shared" si="54"/>
        <v>5.7698950505736007E-2</v>
      </c>
    </row>
    <row r="858" spans="10:28" x14ac:dyDescent="0.25">
      <c r="J858" s="1">
        <v>44293</v>
      </c>
      <c r="K858">
        <v>88.91</v>
      </c>
      <c r="L858" s="114">
        <v>-5.7034220532319966E-3</v>
      </c>
      <c r="N858" s="221">
        <v>44767</v>
      </c>
      <c r="O858" s="222">
        <v>1.370757180156673E-2</v>
      </c>
      <c r="P858" s="114">
        <v>1.9685371964276759E-2</v>
      </c>
      <c r="Q858" s="114">
        <v>2.0495667913541116E-2</v>
      </c>
      <c r="R858" s="114">
        <v>1.8897547705632508E-2</v>
      </c>
      <c r="Y858" s="114">
        <f t="shared" si="55"/>
        <v>4.5788175188907744E-2</v>
      </c>
      <c r="Z858" s="114">
        <f t="shared" si="52"/>
        <v>4.767292356689664E-2</v>
      </c>
      <c r="AA858" s="114">
        <f t="shared" si="53"/>
        <v>4.3955695963301213E-2</v>
      </c>
      <c r="AB858" s="114">
        <f t="shared" si="54"/>
        <v>5.7698950505736007E-2</v>
      </c>
    </row>
    <row r="859" spans="10:28" x14ac:dyDescent="0.25">
      <c r="J859" s="1">
        <v>44294</v>
      </c>
      <c r="K859">
        <v>88.8</v>
      </c>
      <c r="L859" s="114">
        <v>-1.2372061635361538E-3</v>
      </c>
      <c r="N859" s="221">
        <v>44764</v>
      </c>
      <c r="O859" s="222">
        <v>-3.9011703511054791E-3</v>
      </c>
      <c r="P859" s="114">
        <v>1.9670276678898105E-2</v>
      </c>
      <c r="Q859" s="114">
        <v>2.061047519924198E-2</v>
      </c>
      <c r="R859" s="114">
        <v>1.9181203609864785E-2</v>
      </c>
      <c r="Y859" s="114">
        <f t="shared" si="55"/>
        <v>4.5753063555116991E-2</v>
      </c>
      <c r="Z859" s="114">
        <f t="shared" si="52"/>
        <v>4.7939965313436847E-2</v>
      </c>
      <c r="AA859" s="114">
        <f t="shared" si="53"/>
        <v>4.4615479596545493E-2</v>
      </c>
      <c r="AB859" s="114">
        <f t="shared" si="54"/>
        <v>5.7698950505736007E-2</v>
      </c>
    </row>
    <row r="860" spans="10:28" x14ac:dyDescent="0.25">
      <c r="J860" s="1">
        <v>44295</v>
      </c>
      <c r="K860">
        <v>87.88</v>
      </c>
      <c r="L860" s="114">
        <v>-1.0360360360360379E-2</v>
      </c>
      <c r="N860" s="221">
        <v>44763</v>
      </c>
      <c r="O860" s="222">
        <v>-3.8860103626942636E-3</v>
      </c>
      <c r="P860" s="114">
        <v>1.9669351723870885E-2</v>
      </c>
      <c r="Q860" s="114">
        <v>2.0811822784358107E-2</v>
      </c>
      <c r="R860" s="114">
        <v>1.9759334554557671E-2</v>
      </c>
      <c r="Y860" s="114">
        <f t="shared" si="55"/>
        <v>4.5750912109723679E-2</v>
      </c>
      <c r="Z860" s="114">
        <f t="shared" si="52"/>
        <v>4.8408299796416955E-2</v>
      </c>
      <c r="AA860" s="114">
        <f t="shared" si="53"/>
        <v>4.5960212173901144E-2</v>
      </c>
      <c r="AB860" s="114">
        <f t="shared" si="54"/>
        <v>5.7698950505736007E-2</v>
      </c>
    </row>
    <row r="861" spans="10:28" x14ac:dyDescent="0.25">
      <c r="J861" s="1">
        <v>44298</v>
      </c>
      <c r="K861">
        <v>89.05</v>
      </c>
      <c r="L861" s="114">
        <v>1.3313609467455641E-2</v>
      </c>
      <c r="N861" s="221">
        <v>44762</v>
      </c>
      <c r="O861" s="222">
        <v>-1.1143845267067893E-2</v>
      </c>
      <c r="P861" s="114">
        <v>1.9687749245271519E-2</v>
      </c>
      <c r="Q861" s="114">
        <v>2.1015640332855395E-2</v>
      </c>
      <c r="R861" s="114">
        <v>2.0356535815091326E-2</v>
      </c>
      <c r="Y861" s="114">
        <f t="shared" si="55"/>
        <v>4.5793704744501555E-2</v>
      </c>
      <c r="Z861" s="114">
        <f t="shared" si="52"/>
        <v>4.8882379414221647E-2</v>
      </c>
      <c r="AA861" s="114">
        <f t="shared" si="53"/>
        <v>4.7349302305902424E-2</v>
      </c>
      <c r="AB861" s="114">
        <f t="shared" si="54"/>
        <v>5.7698950505736007E-2</v>
      </c>
    </row>
    <row r="862" spans="10:28" x14ac:dyDescent="0.25">
      <c r="J862" s="1">
        <v>44299</v>
      </c>
      <c r="K862">
        <v>88.7</v>
      </c>
      <c r="L862" s="114">
        <v>-3.9303761931498522E-3</v>
      </c>
      <c r="N862" s="221">
        <v>44761</v>
      </c>
      <c r="O862" s="222">
        <v>3.6786188579017214E-2</v>
      </c>
      <c r="P862" s="114">
        <v>1.9679347285780979E-2</v>
      </c>
      <c r="Q862" s="114">
        <v>2.1168795817147899E-2</v>
      </c>
      <c r="R862" s="114">
        <v>2.0806541344500294E-2</v>
      </c>
      <c r="Y862" s="114">
        <f t="shared" si="55"/>
        <v>4.577416178672656E-2</v>
      </c>
      <c r="Z862" s="114">
        <f t="shared" si="52"/>
        <v>4.9238619070686017E-2</v>
      </c>
      <c r="AA862" s="114">
        <f t="shared" si="53"/>
        <v>4.8396015167307689E-2</v>
      </c>
      <c r="AB862" s="114">
        <f t="shared" si="54"/>
        <v>5.7698950505736007E-2</v>
      </c>
    </row>
    <row r="863" spans="10:28" x14ac:dyDescent="0.25">
      <c r="J863" s="1">
        <v>44300</v>
      </c>
      <c r="K863">
        <v>87.35</v>
      </c>
      <c r="L863" s="114">
        <v>-1.5219842164599871E-2</v>
      </c>
      <c r="N863" s="221">
        <v>44760</v>
      </c>
      <c r="O863" s="222">
        <v>5.4746962211242702E-3</v>
      </c>
      <c r="P863" s="114">
        <v>1.9564834312757691E-2</v>
      </c>
      <c r="Q863" s="114">
        <v>2.0727239197749003E-2</v>
      </c>
      <c r="R863" s="114">
        <v>1.9343445266261278E-2</v>
      </c>
      <c r="Y863" s="114">
        <f t="shared" si="55"/>
        <v>4.5507804611474391E-2</v>
      </c>
      <c r="Z863" s="114">
        <f t="shared" si="52"/>
        <v>4.8211558373964181E-2</v>
      </c>
      <c r="AA863" s="114">
        <f t="shared" si="53"/>
        <v>4.4992853689323736E-2</v>
      </c>
      <c r="AB863" s="114">
        <f t="shared" si="54"/>
        <v>5.7698950505736007E-2</v>
      </c>
    </row>
    <row r="864" spans="10:28" x14ac:dyDescent="0.25">
      <c r="J864" s="1">
        <v>44301</v>
      </c>
      <c r="K864">
        <v>87.57</v>
      </c>
      <c r="L864" s="114">
        <v>2.5186033199770907E-3</v>
      </c>
      <c r="N864" s="221">
        <v>44757</v>
      </c>
      <c r="O864" s="222">
        <v>3.2111356119073849E-2</v>
      </c>
      <c r="P864" s="114">
        <v>1.9562049308124059E-2</v>
      </c>
      <c r="Q864" s="114">
        <v>2.0922619652037979E-2</v>
      </c>
      <c r="R864" s="114">
        <v>1.9903237645473536E-2</v>
      </c>
      <c r="Y864" s="114">
        <f t="shared" si="55"/>
        <v>4.5501326690696564E-2</v>
      </c>
      <c r="Z864" s="114">
        <f t="shared" si="52"/>
        <v>4.8666013310640341E-2</v>
      </c>
      <c r="AA864" s="114">
        <f t="shared" si="53"/>
        <v>4.6294930763371447E-2</v>
      </c>
      <c r="AB864" s="114">
        <f t="shared" si="54"/>
        <v>5.7698950505736007E-2</v>
      </c>
    </row>
    <row r="865" spans="10:28" x14ac:dyDescent="0.25">
      <c r="J865" s="1">
        <v>44302</v>
      </c>
      <c r="K865">
        <v>88.28</v>
      </c>
      <c r="L865" s="114">
        <v>8.1077994747060407E-3</v>
      </c>
      <c r="N865" s="221">
        <v>44756</v>
      </c>
      <c r="O865" s="222">
        <v>-6.435711351499368E-3</v>
      </c>
      <c r="P865" s="114">
        <v>1.9477061833931074E-2</v>
      </c>
      <c r="Q865" s="114">
        <v>2.0630626280851792E-2</v>
      </c>
      <c r="R865" s="114">
        <v>1.8857543133936241E-2</v>
      </c>
      <c r="Y865" s="114">
        <f t="shared" si="55"/>
        <v>4.530364582572368E-2</v>
      </c>
      <c r="Z865" s="114">
        <f t="shared" si="52"/>
        <v>4.7986836729261267E-2</v>
      </c>
      <c r="AA865" s="114">
        <f t="shared" si="53"/>
        <v>4.3862645329535696E-2</v>
      </c>
      <c r="AB865" s="114">
        <f t="shared" si="54"/>
        <v>5.7698950505736007E-2</v>
      </c>
    </row>
    <row r="866" spans="10:28" x14ac:dyDescent="0.25">
      <c r="J866" s="1">
        <v>44305</v>
      </c>
      <c r="K866">
        <v>89.38</v>
      </c>
      <c r="L866" s="114">
        <v>1.2460353420933329E-2</v>
      </c>
      <c r="N866" s="221">
        <v>44755</v>
      </c>
      <c r="O866" s="222">
        <v>-1.9994632313472826E-2</v>
      </c>
      <c r="P866" s="114">
        <v>1.9491335160818576E-2</v>
      </c>
      <c r="Q866" s="114">
        <v>2.0819610893387769E-2</v>
      </c>
      <c r="R866" s="114">
        <v>1.9381989614213904E-2</v>
      </c>
      <c r="Y866" s="114">
        <f t="shared" si="55"/>
        <v>4.5336845584064006E-2</v>
      </c>
      <c r="Z866" s="114">
        <f t="shared" si="52"/>
        <v>4.8426414938019954E-2</v>
      </c>
      <c r="AA866" s="114">
        <f t="shared" si="53"/>
        <v>4.5082507842661546E-2</v>
      </c>
      <c r="AB866" s="114">
        <f t="shared" si="54"/>
        <v>5.7698950505736007E-2</v>
      </c>
    </row>
    <row r="867" spans="10:28" x14ac:dyDescent="0.25">
      <c r="J867" s="1">
        <v>44306</v>
      </c>
      <c r="K867">
        <v>86.67</v>
      </c>
      <c r="L867" s="114">
        <v>-3.0319982098903488E-2</v>
      </c>
      <c r="N867" s="221">
        <v>44754</v>
      </c>
      <c r="O867" s="222">
        <v>9.4825250609591287E-3</v>
      </c>
      <c r="P867" s="114">
        <v>1.9475284059485946E-2</v>
      </c>
      <c r="Q867" s="114">
        <v>2.0835877974588923E-2</v>
      </c>
      <c r="R867" s="114">
        <v>1.9342225939331902E-2</v>
      </c>
      <c r="Y867" s="114">
        <f t="shared" si="55"/>
        <v>4.5299510722364315E-2</v>
      </c>
      <c r="Z867" s="114">
        <f t="shared" si="52"/>
        <v>4.8464252168893836E-2</v>
      </c>
      <c r="AA867" s="114">
        <f t="shared" si="53"/>
        <v>4.4990017534886004E-2</v>
      </c>
      <c r="AB867" s="114">
        <f t="shared" si="54"/>
        <v>5.7698950505736007E-2</v>
      </c>
    </row>
    <row r="868" spans="10:28" x14ac:dyDescent="0.25">
      <c r="J868" s="1">
        <v>44307</v>
      </c>
      <c r="K868">
        <v>85.34</v>
      </c>
      <c r="L868" s="114">
        <v>-1.5345563632167974E-2</v>
      </c>
      <c r="N868" s="221">
        <v>44753</v>
      </c>
      <c r="O868" s="222">
        <v>-2.5992875049478992E-2</v>
      </c>
      <c r="P868" s="114">
        <v>1.9467899524013895E-2</v>
      </c>
      <c r="Q868" s="114">
        <v>2.1003338864968701E-2</v>
      </c>
      <c r="R868" s="114">
        <v>1.9805614054742821E-2</v>
      </c>
      <c r="Y868" s="114">
        <f t="shared" si="55"/>
        <v>4.5282334292856323E-2</v>
      </c>
      <c r="Z868" s="114">
        <f t="shared" si="52"/>
        <v>4.8853766199917201E-2</v>
      </c>
      <c r="AA868" s="114">
        <f t="shared" si="53"/>
        <v>4.6067858291331802E-2</v>
      </c>
      <c r="AB868" s="114">
        <f t="shared" si="54"/>
        <v>5.7698950505736007E-2</v>
      </c>
    </row>
    <row r="869" spans="10:28" x14ac:dyDescent="0.25">
      <c r="J869" s="1">
        <v>44308</v>
      </c>
      <c r="K869">
        <v>85.56</v>
      </c>
      <c r="L869" s="114">
        <v>2.5779235997187584E-3</v>
      </c>
      <c r="N869" s="221">
        <v>44750</v>
      </c>
      <c r="O869" s="222">
        <v>1.5543347179418611E-2</v>
      </c>
      <c r="P869" s="114">
        <v>1.942470475980999E-2</v>
      </c>
      <c r="Q869" s="114">
        <v>2.0888760060277241E-2</v>
      </c>
      <c r="R869" s="114">
        <v>1.9343605649618362E-2</v>
      </c>
      <c r="Y869" s="114">
        <f t="shared" si="55"/>
        <v>4.518186327131804E-2</v>
      </c>
      <c r="Z869" s="114">
        <f t="shared" si="52"/>
        <v>4.8587255900204865E-2</v>
      </c>
      <c r="AA869" s="114">
        <f t="shared" si="53"/>
        <v>4.4993226741012311E-2</v>
      </c>
      <c r="AB869" s="114">
        <f t="shared" si="54"/>
        <v>5.7698950505736007E-2</v>
      </c>
    </row>
    <row r="870" spans="10:28" x14ac:dyDescent="0.25">
      <c r="J870" s="1">
        <v>44309</v>
      </c>
      <c r="K870">
        <v>86.45</v>
      </c>
      <c r="L870" s="114">
        <v>1.0402057035998136E-2</v>
      </c>
      <c r="N870" s="221">
        <v>44749</v>
      </c>
      <c r="O870" s="222">
        <v>4.2901062045835568E-2</v>
      </c>
      <c r="P870" s="114">
        <v>1.9447644997739395E-2</v>
      </c>
      <c r="Q870" s="114">
        <v>2.0983872508064785E-2</v>
      </c>
      <c r="R870" s="114">
        <v>1.9561124633455936E-2</v>
      </c>
      <c r="Y870" s="114">
        <f t="shared" si="55"/>
        <v>4.5235222264741831E-2</v>
      </c>
      <c r="Z870" s="114">
        <f t="shared" si="52"/>
        <v>4.8808487453758695E-2</v>
      </c>
      <c r="AA870" s="114">
        <f t="shared" si="53"/>
        <v>4.549917589741851E-2</v>
      </c>
      <c r="AB870" s="114">
        <f t="shared" si="54"/>
        <v>5.7698950505736007E-2</v>
      </c>
    </row>
    <row r="871" spans="10:28" x14ac:dyDescent="0.25">
      <c r="J871" s="1">
        <v>44312</v>
      </c>
      <c r="K871">
        <v>86.66</v>
      </c>
      <c r="L871" s="114">
        <v>2.4291497975707779E-3</v>
      </c>
      <c r="N871" s="221">
        <v>44748</v>
      </c>
      <c r="O871" s="222">
        <v>8.3916083916087093E-4</v>
      </c>
      <c r="P871" s="114">
        <v>1.9382997482904514E-2</v>
      </c>
      <c r="Q871" s="114">
        <v>2.0292304574857683E-2</v>
      </c>
      <c r="R871" s="114">
        <v>1.701712309783536E-2</v>
      </c>
      <c r="Y871" s="114">
        <f t="shared" si="55"/>
        <v>4.5084852145235901E-2</v>
      </c>
      <c r="Z871" s="114">
        <f t="shared" si="52"/>
        <v>4.7199900441118971E-2</v>
      </c>
      <c r="AA871" s="114">
        <f t="shared" si="53"/>
        <v>3.9581828325565047E-2</v>
      </c>
      <c r="AB871" s="114">
        <f t="shared" si="54"/>
        <v>5.7698950505736007E-2</v>
      </c>
    </row>
    <row r="872" spans="10:28" x14ac:dyDescent="0.25">
      <c r="J872" s="1">
        <v>44313</v>
      </c>
      <c r="K872">
        <v>86.23</v>
      </c>
      <c r="L872" s="114">
        <v>-4.9619201477035845E-3</v>
      </c>
      <c r="N872" s="221">
        <v>44747</v>
      </c>
      <c r="O872" s="222">
        <v>-1.8800603815013098E-2</v>
      </c>
      <c r="P872" s="114">
        <v>1.9383518062370472E-2</v>
      </c>
      <c r="Q872" s="114">
        <v>2.0497543973134476E-2</v>
      </c>
      <c r="R872" s="114">
        <v>1.7550541813771935E-2</v>
      </c>
      <c r="Y872" s="114">
        <f t="shared" si="55"/>
        <v>4.5086063013073718E-2</v>
      </c>
      <c r="Z872" s="114">
        <f t="shared" si="52"/>
        <v>4.7677287281510793E-2</v>
      </c>
      <c r="AA872" s="114">
        <f t="shared" si="53"/>
        <v>4.0822560258833518E-2</v>
      </c>
      <c r="AB872" s="114">
        <f t="shared" si="54"/>
        <v>5.7698950505736007E-2</v>
      </c>
    </row>
    <row r="873" spans="10:28" x14ac:dyDescent="0.25">
      <c r="J873" s="1">
        <v>44314</v>
      </c>
      <c r="K873">
        <v>86.01</v>
      </c>
      <c r="L873" s="114">
        <v>-2.5513162472457248E-3</v>
      </c>
      <c r="N873" s="221">
        <v>44746</v>
      </c>
      <c r="O873" s="222">
        <v>-1.4204545454545416E-2</v>
      </c>
      <c r="P873" s="114">
        <v>1.9358004681334733E-2</v>
      </c>
      <c r="Q873" s="114">
        <v>2.0530281081771389E-2</v>
      </c>
      <c r="R873" s="114">
        <v>1.7467713546520224E-2</v>
      </c>
      <c r="Y873" s="114">
        <f t="shared" si="55"/>
        <v>4.5026718888784588E-2</v>
      </c>
      <c r="Z873" s="114">
        <f t="shared" si="52"/>
        <v>4.7753433796200249E-2</v>
      </c>
      <c r="AA873" s="114">
        <f t="shared" si="53"/>
        <v>4.0629901709206044E-2</v>
      </c>
      <c r="AB873" s="114">
        <f t="shared" si="54"/>
        <v>5.7698950505736007E-2</v>
      </c>
    </row>
    <row r="874" spans="10:28" x14ac:dyDescent="0.25">
      <c r="J874" s="1">
        <v>44315</v>
      </c>
      <c r="K874">
        <v>83.75</v>
      </c>
      <c r="L874" s="114">
        <v>-2.6276014416928322E-2</v>
      </c>
      <c r="N874" s="221">
        <v>44743</v>
      </c>
      <c r="O874" s="222">
        <v>1.6260162601626632E-3</v>
      </c>
      <c r="P874" s="114">
        <v>1.9368076943319171E-2</v>
      </c>
      <c r="Q874" s="114">
        <v>2.0639137579076615E-2</v>
      </c>
      <c r="R874" s="114">
        <v>1.7655535863026171E-2</v>
      </c>
      <c r="Y874" s="114">
        <f t="shared" si="55"/>
        <v>4.5050146970160396E-2</v>
      </c>
      <c r="Z874" s="114">
        <f t="shared" si="52"/>
        <v>4.8006634008932209E-2</v>
      </c>
      <c r="AA874" s="114">
        <f t="shared" si="53"/>
        <v>4.1066776417398879E-2</v>
      </c>
      <c r="AB874" s="114">
        <f t="shared" si="54"/>
        <v>5.7698950505736007E-2</v>
      </c>
    </row>
    <row r="875" spans="10:28" x14ac:dyDescent="0.25">
      <c r="J875" s="1">
        <v>44316</v>
      </c>
      <c r="K875">
        <v>83.49</v>
      </c>
      <c r="L875" s="114">
        <v>-3.1044776119403595E-3</v>
      </c>
      <c r="N875" s="221">
        <v>44742</v>
      </c>
      <c r="O875" s="222">
        <v>-1.1121532895618362E-2</v>
      </c>
      <c r="P875" s="114">
        <v>1.9369842807094882E-2</v>
      </c>
      <c r="Q875" s="114">
        <v>2.0846988754457983E-2</v>
      </c>
      <c r="R875" s="114">
        <v>1.8205660526588539E-2</v>
      </c>
      <c r="Y875" s="114">
        <f t="shared" si="55"/>
        <v>4.5054254369302695E-2</v>
      </c>
      <c r="Z875" s="114">
        <f t="shared" si="52"/>
        <v>4.8490095842869271E-2</v>
      </c>
      <c r="AA875" s="114">
        <f t="shared" si="53"/>
        <v>4.2346366384844944E-2</v>
      </c>
      <c r="AB875" s="114">
        <f t="shared" si="54"/>
        <v>5.7698950505736007E-2</v>
      </c>
    </row>
    <row r="876" spans="10:28" x14ac:dyDescent="0.25">
      <c r="J876" s="1">
        <v>44319</v>
      </c>
      <c r="K876">
        <v>84.31</v>
      </c>
      <c r="L876" s="114">
        <v>9.8215355132352071E-3</v>
      </c>
      <c r="N876" s="221">
        <v>44741</v>
      </c>
      <c r="O876" s="222">
        <v>-1.8800946621088704E-2</v>
      </c>
      <c r="P876" s="114">
        <v>1.9371757974577748E-2</v>
      </c>
      <c r="Q876" s="114">
        <v>2.0998352877546537E-2</v>
      </c>
      <c r="R876" s="114">
        <v>1.8566291963825511E-2</v>
      </c>
      <c r="Y876" s="114">
        <f t="shared" si="55"/>
        <v>4.5058709048867843E-2</v>
      </c>
      <c r="Z876" s="114">
        <f t="shared" si="52"/>
        <v>4.8842168793173248E-2</v>
      </c>
      <c r="AA876" s="114">
        <f t="shared" si="53"/>
        <v>4.3185195107858142E-2</v>
      </c>
      <c r="AB876" s="114">
        <f t="shared" si="54"/>
        <v>5.7698950505736007E-2</v>
      </c>
    </row>
    <row r="877" spans="10:28" x14ac:dyDescent="0.25">
      <c r="J877" s="1">
        <v>44320</v>
      </c>
      <c r="K877">
        <v>81.81</v>
      </c>
      <c r="L877" s="114">
        <v>-2.9652473016249556E-2</v>
      </c>
      <c r="N877" s="221">
        <v>44740</v>
      </c>
      <c r="O877" s="222">
        <v>4.224980195405432E-3</v>
      </c>
      <c r="P877" s="114">
        <v>1.9360453729250254E-2</v>
      </c>
      <c r="Q877" s="114">
        <v>2.1040603158972309E-2</v>
      </c>
      <c r="R877" s="114">
        <v>1.8551213230043394E-2</v>
      </c>
      <c r="Y877" s="114">
        <f t="shared" si="55"/>
        <v>4.5032415374236093E-2</v>
      </c>
      <c r="Z877" s="114">
        <f t="shared" si="52"/>
        <v>4.8940442947769593E-2</v>
      </c>
      <c r="AA877" s="114">
        <f t="shared" si="53"/>
        <v>4.3150121973080935E-2</v>
      </c>
      <c r="AB877" s="114">
        <f t="shared" si="54"/>
        <v>5.7698950505736007E-2</v>
      </c>
    </row>
    <row r="878" spans="10:28" x14ac:dyDescent="0.25">
      <c r="J878" s="1">
        <v>44321</v>
      </c>
      <c r="K878">
        <v>83.01</v>
      </c>
      <c r="L878" s="114">
        <v>1.4668133480014703E-2</v>
      </c>
      <c r="N878" s="221">
        <v>44739</v>
      </c>
      <c r="O878" s="222">
        <v>9.1938707528314151E-3</v>
      </c>
      <c r="P878" s="114">
        <v>1.9434066376641111E-2</v>
      </c>
      <c r="Q878" s="114">
        <v>2.1246369012423546E-2</v>
      </c>
      <c r="R878" s="114">
        <v>1.9104318469508778E-2</v>
      </c>
      <c r="Y878" s="114">
        <f t="shared" si="55"/>
        <v>4.5203638392067223E-2</v>
      </c>
      <c r="Z878" s="114">
        <f t="shared" si="52"/>
        <v>4.9419054322897171E-2</v>
      </c>
      <c r="AA878" s="114">
        <f t="shared" si="53"/>
        <v>4.4436644760077415E-2</v>
      </c>
      <c r="AB878" s="114">
        <f t="shared" si="54"/>
        <v>5.7698950505736007E-2</v>
      </c>
    </row>
    <row r="879" spans="10:28" x14ac:dyDescent="0.25">
      <c r="J879" s="1">
        <v>44322</v>
      </c>
      <c r="K879">
        <v>83.98</v>
      </c>
      <c r="L879" s="114">
        <v>1.168533911576917E-2</v>
      </c>
      <c r="N879" s="221">
        <v>44736</v>
      </c>
      <c r="O879" s="222">
        <v>-4.773902665428981E-3</v>
      </c>
      <c r="P879" s="114">
        <v>1.9435111357167811E-2</v>
      </c>
      <c r="Q879" s="114">
        <v>2.1421537533831105E-2</v>
      </c>
      <c r="R879" s="114">
        <v>1.9567214994245248E-2</v>
      </c>
      <c r="Y879" s="114">
        <f t="shared" si="55"/>
        <v>4.5206069016772328E-2</v>
      </c>
      <c r="Z879" s="114">
        <f t="shared" si="52"/>
        <v>4.9826496303691153E-2</v>
      </c>
      <c r="AA879" s="114">
        <f t="shared" si="53"/>
        <v>4.5513342076614449E-2</v>
      </c>
      <c r="AB879" s="114">
        <f t="shared" si="54"/>
        <v>5.7698950505736007E-2</v>
      </c>
    </row>
    <row r="880" spans="10:28" x14ac:dyDescent="0.25">
      <c r="J880" s="1">
        <v>44323</v>
      </c>
      <c r="K880">
        <v>83.55</v>
      </c>
      <c r="L880" s="114">
        <v>-5.1202667301739318E-3</v>
      </c>
      <c r="N880" s="221">
        <v>44735</v>
      </c>
      <c r="O880" s="222">
        <v>-3.4443021766965405E-2</v>
      </c>
      <c r="P880" s="114">
        <v>1.9434026475823905E-2</v>
      </c>
      <c r="Q880" s="114">
        <v>2.1627863730313689E-2</v>
      </c>
      <c r="R880" s="114">
        <v>2.0145969810770974E-2</v>
      </c>
      <c r="Y880" s="114">
        <f t="shared" si="55"/>
        <v>4.5203545582766402E-2</v>
      </c>
      <c r="Z880" s="114">
        <f t="shared" si="52"/>
        <v>5.0306411036709645E-2</v>
      </c>
      <c r="AA880" s="114">
        <f t="shared" si="53"/>
        <v>4.6859525779853285E-2</v>
      </c>
      <c r="AB880" s="114">
        <f t="shared" si="54"/>
        <v>5.7698950505736007E-2</v>
      </c>
    </row>
    <row r="881" spans="10:28" x14ac:dyDescent="0.25">
      <c r="J881" s="1">
        <v>44326</v>
      </c>
      <c r="K881">
        <v>85</v>
      </c>
      <c r="L881" s="114">
        <v>1.7354877318970712E-2</v>
      </c>
      <c r="N881" s="221">
        <v>44734</v>
      </c>
      <c r="O881" s="222">
        <v>-1.6372795969773441E-2</v>
      </c>
      <c r="P881" s="114">
        <v>1.9391515824788527E-2</v>
      </c>
      <c r="Q881" s="114">
        <v>2.1286406304051236E-2</v>
      </c>
      <c r="R881" s="114">
        <v>1.8869112294611856E-2</v>
      </c>
      <c r="Y881" s="114">
        <f t="shared" si="55"/>
        <v>4.5104665808458115E-2</v>
      </c>
      <c r="Z881" s="114">
        <f t="shared" si="52"/>
        <v>4.9512181063223179E-2</v>
      </c>
      <c r="AA881" s="114">
        <f t="shared" si="53"/>
        <v>4.3889555197267179E-2</v>
      </c>
      <c r="AB881" s="114">
        <f t="shared" si="54"/>
        <v>5.7698950505736007E-2</v>
      </c>
    </row>
    <row r="882" spans="10:28" x14ac:dyDescent="0.25">
      <c r="J882" s="1">
        <v>44327</v>
      </c>
      <c r="K882">
        <v>84.4</v>
      </c>
      <c r="L882" s="114">
        <v>-7.0588235294116982E-3</v>
      </c>
      <c r="N882" s="221">
        <v>44733</v>
      </c>
      <c r="O882" s="222">
        <v>8.638211382113908E-3</v>
      </c>
      <c r="P882" s="114">
        <v>1.9369209216480294E-2</v>
      </c>
      <c r="Q882" s="114">
        <v>2.1374467644851694E-2</v>
      </c>
      <c r="R882" s="114">
        <v>1.9017329491113937E-2</v>
      </c>
      <c r="Y882" s="114">
        <f t="shared" si="55"/>
        <v>4.5052780637533166E-2</v>
      </c>
      <c r="Z882" s="114">
        <f t="shared" si="52"/>
        <v>4.9717011741925041E-2</v>
      </c>
      <c r="AA882" s="114">
        <f t="shared" si="53"/>
        <v>4.4234308396331017E-2</v>
      </c>
      <c r="AB882" s="114">
        <f t="shared" si="54"/>
        <v>5.7698950505736007E-2</v>
      </c>
    </row>
    <row r="883" spans="10:28" x14ac:dyDescent="0.25">
      <c r="J883" s="1">
        <v>44328</v>
      </c>
      <c r="K883">
        <v>84.6</v>
      </c>
      <c r="L883" s="114">
        <v>2.3696682464453629E-3</v>
      </c>
      <c r="N883" s="221">
        <v>44732</v>
      </c>
      <c r="O883" s="222">
        <v>1.6397675919948302E-2</v>
      </c>
      <c r="P883" s="114">
        <v>1.9364634896261029E-2</v>
      </c>
      <c r="Q883" s="114">
        <v>2.1555782764543494E-2</v>
      </c>
      <c r="R883" s="114">
        <v>1.9493089311090089E-2</v>
      </c>
      <c r="Y883" s="114">
        <f t="shared" si="55"/>
        <v>4.5042140768703158E-2</v>
      </c>
      <c r="Z883" s="114">
        <f t="shared" si="52"/>
        <v>5.0138750710328167E-2</v>
      </c>
      <c r="AA883" s="114">
        <f t="shared" si="53"/>
        <v>4.5340925737595551E-2</v>
      </c>
      <c r="AB883" s="114">
        <f t="shared" si="54"/>
        <v>5.7698950505736007E-2</v>
      </c>
    </row>
    <row r="884" spans="10:28" x14ac:dyDescent="0.25">
      <c r="J884" s="1">
        <v>44329</v>
      </c>
      <c r="K884">
        <v>81.760000000000005</v>
      </c>
      <c r="L884" s="114">
        <v>-3.3569739952718551E-2</v>
      </c>
      <c r="N884" s="221">
        <v>44729</v>
      </c>
      <c r="O884" s="222">
        <v>1.9404915912031783E-3</v>
      </c>
      <c r="P884" s="114">
        <v>1.9341536039220446E-2</v>
      </c>
      <c r="Q884" s="114">
        <v>2.1647803144370998E-2</v>
      </c>
      <c r="R884" s="114">
        <v>1.9674140716485669E-2</v>
      </c>
      <c r="Y884" s="114">
        <f t="shared" si="55"/>
        <v>4.4988412827226758E-2</v>
      </c>
      <c r="Z884" s="114">
        <f t="shared" si="52"/>
        <v>5.0352790113806944E-2</v>
      </c>
      <c r="AA884" s="114">
        <f t="shared" si="53"/>
        <v>4.5762051306545669E-2</v>
      </c>
      <c r="AB884" s="114">
        <f t="shared" si="54"/>
        <v>5.7698950505736007E-2</v>
      </c>
    </row>
    <row r="885" spans="10:28" x14ac:dyDescent="0.25">
      <c r="J885" s="1">
        <v>44330</v>
      </c>
      <c r="K885">
        <v>83.6</v>
      </c>
      <c r="L885" s="114">
        <v>2.2504892367905933E-2</v>
      </c>
      <c r="N885" s="221">
        <v>44728</v>
      </c>
      <c r="O885" s="222">
        <v>-2.8406234288587292E-2</v>
      </c>
      <c r="P885" s="114">
        <v>1.9350804220012733E-2</v>
      </c>
      <c r="Q885" s="114">
        <v>2.1865555958990694E-2</v>
      </c>
      <c r="R885" s="114">
        <v>2.0286403641398672E-2</v>
      </c>
      <c r="Y885" s="114">
        <f t="shared" si="55"/>
        <v>4.5009970615749621E-2</v>
      </c>
      <c r="Z885" s="114">
        <f t="shared" si="52"/>
        <v>5.0859283160612355E-2</v>
      </c>
      <c r="AA885" s="114">
        <f t="shared" si="53"/>
        <v>4.7186174869893314E-2</v>
      </c>
      <c r="AB885" s="114">
        <f t="shared" si="54"/>
        <v>5.7698950505736007E-2</v>
      </c>
    </row>
    <row r="886" spans="10:28" x14ac:dyDescent="0.25">
      <c r="J886" s="1">
        <v>44333</v>
      </c>
      <c r="K886">
        <v>84.65</v>
      </c>
      <c r="L886" s="114">
        <v>1.2559808612440328E-2</v>
      </c>
      <c r="N886" s="221">
        <v>44727</v>
      </c>
      <c r="O886" s="222">
        <v>2.6978185103911236E-2</v>
      </c>
      <c r="P886" s="114">
        <v>1.9282054856439804E-2</v>
      </c>
      <c r="Q886" s="114">
        <v>2.1711020078402921E-2</v>
      </c>
      <c r="R886" s="114">
        <v>1.9654551844106822E-2</v>
      </c>
      <c r="Y886" s="114">
        <f t="shared" si="55"/>
        <v>4.4850059596078989E-2</v>
      </c>
      <c r="Z886" s="114">
        <f t="shared" si="52"/>
        <v>5.0499832702365195E-2</v>
      </c>
      <c r="AA886" s="114">
        <f t="shared" si="53"/>
        <v>4.5716487589392472E-2</v>
      </c>
      <c r="AB886" s="114">
        <f t="shared" si="54"/>
        <v>5.7698950505736007E-2</v>
      </c>
    </row>
    <row r="887" spans="10:28" x14ac:dyDescent="0.25">
      <c r="J887" s="1">
        <v>44334</v>
      </c>
      <c r="K887">
        <v>84.88</v>
      </c>
      <c r="L887" s="114">
        <v>2.7170702894269315E-3</v>
      </c>
      <c r="N887" s="221">
        <v>44726</v>
      </c>
      <c r="O887" s="222">
        <v>-1.1603919546158252E-3</v>
      </c>
      <c r="P887" s="114">
        <v>1.9238442741003097E-2</v>
      </c>
      <c r="Q887" s="114">
        <v>2.1589910349693705E-2</v>
      </c>
      <c r="R887" s="114">
        <v>1.9091940480100621E-2</v>
      </c>
      <c r="Y887" s="114">
        <f t="shared" si="55"/>
        <v>4.4748617815573204E-2</v>
      </c>
      <c r="Z887" s="114">
        <f t="shared" si="52"/>
        <v>5.0218131473387558E-2</v>
      </c>
      <c r="AA887" s="114">
        <f t="shared" si="53"/>
        <v>4.4407853556714047E-2</v>
      </c>
      <c r="AB887" s="114">
        <f t="shared" si="54"/>
        <v>5.7698950505736007E-2</v>
      </c>
    </row>
    <row r="888" spans="10:28" x14ac:dyDescent="0.25">
      <c r="J888" s="1">
        <v>44335</v>
      </c>
      <c r="K888">
        <v>83.65</v>
      </c>
      <c r="L888" s="114">
        <v>-1.4491046182846251E-2</v>
      </c>
      <c r="N888" s="221">
        <v>44725</v>
      </c>
      <c r="O888" s="222">
        <v>-3.9266691440604504E-2</v>
      </c>
      <c r="P888" s="114">
        <v>1.9316872068469691E-2</v>
      </c>
      <c r="Q888" s="114">
        <v>2.1809233915959261E-2</v>
      </c>
      <c r="R888" s="114">
        <v>1.9689650619772216E-2</v>
      </c>
      <c r="Y888" s="114">
        <f t="shared" si="55"/>
        <v>4.4931044431260503E-2</v>
      </c>
      <c r="Z888" s="114">
        <f t="shared" si="52"/>
        <v>5.0728278088521241E-2</v>
      </c>
      <c r="AA888" s="114">
        <f t="shared" si="53"/>
        <v>4.5798127341590174E-2</v>
      </c>
      <c r="AB888" s="114">
        <f t="shared" si="54"/>
        <v>5.7698950505736007E-2</v>
      </c>
    </row>
    <row r="889" spans="10:28" x14ac:dyDescent="0.25">
      <c r="J889" s="1">
        <v>44336</v>
      </c>
      <c r="K889">
        <v>84.82</v>
      </c>
      <c r="L889" s="114">
        <v>1.3986849970113418E-2</v>
      </c>
      <c r="N889" s="221">
        <v>44722</v>
      </c>
      <c r="O889" s="222">
        <v>-1.1872705018359839E-2</v>
      </c>
      <c r="P889" s="114">
        <v>1.9198255525083561E-2</v>
      </c>
      <c r="Q889" s="114">
        <v>2.1304033719920009E-2</v>
      </c>
      <c r="R889" s="114">
        <v>1.7720344059640271E-2</v>
      </c>
      <c r="Y889" s="114">
        <f t="shared" si="55"/>
        <v>4.4655142351344365E-2</v>
      </c>
      <c r="Z889" s="114">
        <f t="shared" si="52"/>
        <v>4.955318243253394E-2</v>
      </c>
      <c r="AA889" s="114">
        <f t="shared" si="53"/>
        <v>4.1217520282723269E-2</v>
      </c>
      <c r="AB889" s="114">
        <f t="shared" si="54"/>
        <v>5.7698950505736007E-2</v>
      </c>
    </row>
    <row r="890" spans="10:28" x14ac:dyDescent="0.25">
      <c r="J890" s="1">
        <v>44337</v>
      </c>
      <c r="K890">
        <v>85.44</v>
      </c>
      <c r="L890" s="114">
        <v>7.309596793209203E-3</v>
      </c>
      <c r="N890" s="221">
        <v>44721</v>
      </c>
      <c r="O890" s="222">
        <v>-1.8736488109536417E-2</v>
      </c>
      <c r="P890" s="114">
        <v>1.9191979976455477E-2</v>
      </c>
      <c r="Q890" s="114">
        <v>2.145303251911156E-2</v>
      </c>
      <c r="R890" s="114">
        <v>1.8029317907739206E-2</v>
      </c>
      <c r="Y890" s="114">
        <f t="shared" si="55"/>
        <v>4.4640545425235441E-2</v>
      </c>
      <c r="Z890" s="114">
        <f t="shared" si="52"/>
        <v>4.9899753639453488E-2</v>
      </c>
      <c r="AA890" s="114">
        <f t="shared" si="53"/>
        <v>4.1936193453401396E-2</v>
      </c>
      <c r="AB890" s="114">
        <f t="shared" si="54"/>
        <v>5.7698950505736007E-2</v>
      </c>
    </row>
    <row r="891" spans="10:28" x14ac:dyDescent="0.25">
      <c r="J891" s="1">
        <v>44340</v>
      </c>
      <c r="K891">
        <v>85.44</v>
      </c>
      <c r="L891" s="114">
        <v>0</v>
      </c>
      <c r="N891" s="221">
        <v>44720</v>
      </c>
      <c r="O891" s="222">
        <v>1.5365853658536648E-2</v>
      </c>
      <c r="P891" s="114">
        <v>1.916196200021195E-2</v>
      </c>
      <c r="Q891" s="114">
        <v>2.1504436324313387E-2</v>
      </c>
      <c r="R891" s="114">
        <v>1.7983235243088209E-2</v>
      </c>
      <c r="Y891" s="114">
        <f t="shared" si="55"/>
        <v>4.4570723612492993E-2</v>
      </c>
      <c r="Z891" s="114">
        <f t="shared" si="52"/>
        <v>5.0019318890352937E-2</v>
      </c>
      <c r="AA891" s="114">
        <f t="shared" si="53"/>
        <v>4.1829005175423178E-2</v>
      </c>
      <c r="AB891" s="114">
        <f t="shared" si="54"/>
        <v>5.7698950505736007E-2</v>
      </c>
    </row>
    <row r="892" spans="10:28" x14ac:dyDescent="0.25">
      <c r="J892" s="1">
        <v>44341</v>
      </c>
      <c r="K892">
        <v>85.83</v>
      </c>
      <c r="L892" s="114">
        <v>4.5646067415730405E-3</v>
      </c>
      <c r="N892" s="221">
        <v>44719</v>
      </c>
      <c r="O892" s="222">
        <v>-1.3118305451919646E-2</v>
      </c>
      <c r="P892" s="114">
        <v>1.9161430021023156E-2</v>
      </c>
      <c r="Q892" s="114">
        <v>2.1611415705633217E-2</v>
      </c>
      <c r="R892" s="114">
        <v>1.8137482707242473E-2</v>
      </c>
      <c r="Y892" s="114">
        <f t="shared" si="55"/>
        <v>4.4569486228899863E-2</v>
      </c>
      <c r="Z892" s="114">
        <f t="shared" si="52"/>
        <v>5.0268152931302865E-2</v>
      </c>
      <c r="AA892" s="114">
        <f t="shared" si="53"/>
        <v>4.2187784777045996E-2</v>
      </c>
      <c r="AB892" s="114">
        <f t="shared" si="54"/>
        <v>5.7698950505736007E-2</v>
      </c>
    </row>
    <row r="893" spans="10:28" x14ac:dyDescent="0.25">
      <c r="J893" s="1">
        <v>44342</v>
      </c>
      <c r="K893">
        <v>86.22</v>
      </c>
      <c r="L893" s="114">
        <v>4.5438657811953933E-3</v>
      </c>
      <c r="N893" s="221">
        <v>44718</v>
      </c>
      <c r="O893" s="222">
        <v>-3.9558858786861457E-3</v>
      </c>
      <c r="P893" s="114">
        <v>1.9147854793908899E-2</v>
      </c>
      <c r="Q893" s="114">
        <v>2.1749827440960715E-2</v>
      </c>
      <c r="R893" s="114">
        <v>1.8411458114052631E-2</v>
      </c>
      <c r="Y893" s="114">
        <f t="shared" si="55"/>
        <v>4.4537910250632098E-2</v>
      </c>
      <c r="Z893" s="114">
        <f t="shared" si="52"/>
        <v>5.0590098627674628E-2</v>
      </c>
      <c r="AA893" s="114">
        <f t="shared" si="53"/>
        <v>4.2825051573286421E-2</v>
      </c>
      <c r="AB893" s="114">
        <f t="shared" si="54"/>
        <v>5.7698950505736007E-2</v>
      </c>
    </row>
    <row r="894" spans="10:28" x14ac:dyDescent="0.25">
      <c r="J894" s="1">
        <v>44343</v>
      </c>
      <c r="K894">
        <v>87.51</v>
      </c>
      <c r="L894" s="114">
        <v>1.4961725817675787E-2</v>
      </c>
      <c r="N894" s="221">
        <v>44715</v>
      </c>
      <c r="O894" s="222">
        <v>-6.904761904761884E-3</v>
      </c>
      <c r="P894" s="114">
        <v>1.9162017791124131E-2</v>
      </c>
      <c r="Q894" s="114">
        <v>2.196319784383453E-2</v>
      </c>
      <c r="R894" s="114">
        <v>1.8963650778731751E-2</v>
      </c>
      <c r="Y894" s="114">
        <f t="shared" si="55"/>
        <v>4.4570853382154732E-2</v>
      </c>
      <c r="Z894" s="114">
        <f t="shared" si="52"/>
        <v>5.1086398184759116E-2</v>
      </c>
      <c r="AA894" s="114">
        <f t="shared" si="53"/>
        <v>4.4109451711330051E-2</v>
      </c>
      <c r="AB894" s="114">
        <f t="shared" si="54"/>
        <v>5.7698950505736007E-2</v>
      </c>
    </row>
    <row r="895" spans="10:28" x14ac:dyDescent="0.25">
      <c r="J895" s="1">
        <v>44344</v>
      </c>
      <c r="K895">
        <v>87.35</v>
      </c>
      <c r="L895" s="114">
        <v>-1.8283624728603679E-3</v>
      </c>
      <c r="N895" s="221">
        <v>44714</v>
      </c>
      <c r="O895" s="222">
        <v>1.9417475728155269E-2</v>
      </c>
      <c r="P895" s="114">
        <v>1.9167226540230505E-2</v>
      </c>
      <c r="Q895" s="114">
        <v>2.2163973325789153E-2</v>
      </c>
      <c r="R895" s="114">
        <v>1.9481565386292272E-2</v>
      </c>
      <c r="Y895" s="114">
        <f t="shared" si="55"/>
        <v>4.4582968932576156E-2</v>
      </c>
      <c r="Z895" s="114">
        <f t="shared" si="52"/>
        <v>5.1553401955785567E-2</v>
      </c>
      <c r="AA895" s="114">
        <f t="shared" si="53"/>
        <v>4.5314121088515825E-2</v>
      </c>
      <c r="AB895" s="114">
        <f t="shared" si="54"/>
        <v>5.7698950505736007E-2</v>
      </c>
    </row>
    <row r="896" spans="10:28" x14ac:dyDescent="0.25">
      <c r="J896" s="1">
        <v>44347</v>
      </c>
      <c r="K896">
        <v>86.98</v>
      </c>
      <c r="L896" s="114">
        <v>-4.2358328563250188E-3</v>
      </c>
      <c r="N896" s="221">
        <v>44713</v>
      </c>
      <c r="O896" s="222">
        <v>1.9045263418253848E-2</v>
      </c>
      <c r="P896" s="114">
        <v>1.9134309697859495E-2</v>
      </c>
      <c r="Q896" s="114">
        <v>2.2216031106277036E-2</v>
      </c>
      <c r="R896" s="114">
        <v>1.9485649053129547E-2</v>
      </c>
      <c r="Y896" s="114">
        <f t="shared" si="55"/>
        <v>4.4506404357221183E-2</v>
      </c>
      <c r="Z896" s="114">
        <f t="shared" si="52"/>
        <v>5.167448835320039E-2</v>
      </c>
      <c r="AA896" s="114">
        <f t="shared" si="53"/>
        <v>4.532361969757933E-2</v>
      </c>
      <c r="AB896" s="114">
        <f t="shared" si="54"/>
        <v>5.7698950505736007E-2</v>
      </c>
    </row>
    <row r="897" spans="10:28" x14ac:dyDescent="0.25">
      <c r="J897" s="1">
        <v>44348</v>
      </c>
      <c r="K897">
        <v>89.26</v>
      </c>
      <c r="L897" s="114">
        <v>2.6212922510922061E-2</v>
      </c>
      <c r="N897" s="221">
        <v>44712</v>
      </c>
      <c r="O897" s="222">
        <v>-7.6092292587138502E-3</v>
      </c>
      <c r="P897" s="114">
        <v>1.9104949628154969E-2</v>
      </c>
      <c r="Q897" s="114">
        <v>2.2275626573419898E-2</v>
      </c>
      <c r="R897" s="114">
        <v>1.9513421331000067E-2</v>
      </c>
      <c r="Y897" s="114">
        <f t="shared" si="55"/>
        <v>4.4438112835088459E-2</v>
      </c>
      <c r="Z897" s="114">
        <f t="shared" si="52"/>
        <v>5.1813107409774684E-2</v>
      </c>
      <c r="AA897" s="114">
        <f t="shared" si="53"/>
        <v>4.5388218015906159E-2</v>
      </c>
      <c r="AB897" s="114">
        <f t="shared" si="54"/>
        <v>5.7698950505736007E-2</v>
      </c>
    </row>
    <row r="898" spans="10:28" x14ac:dyDescent="0.25">
      <c r="J898" s="1">
        <v>44349</v>
      </c>
      <c r="K898">
        <v>89.97</v>
      </c>
      <c r="L898" s="114">
        <v>7.9542908357606284E-3</v>
      </c>
      <c r="N898" s="221">
        <v>44711</v>
      </c>
      <c r="O898" s="222">
        <v>1.3306802636488091E-2</v>
      </c>
      <c r="P898" s="114">
        <v>1.911438230037248E-2</v>
      </c>
      <c r="Q898" s="114">
        <v>2.2475311488005821E-2</v>
      </c>
      <c r="R898" s="114">
        <v>2.0034533742513207E-2</v>
      </c>
      <c r="Y898" s="114">
        <f t="shared" si="55"/>
        <v>4.4460053230666388E-2</v>
      </c>
      <c r="Z898" s="114">
        <f t="shared" ref="Z898:Z961" si="56">Q898*2.326</f>
        <v>5.2277574521101544E-2</v>
      </c>
      <c r="AA898" s="114">
        <f t="shared" ref="AA898:AA961" si="57">R898*2.326</f>
        <v>4.660032548508572E-2</v>
      </c>
      <c r="AB898" s="114">
        <f t="shared" ref="AB898:AB961" si="58">ABS(PERCENTILE(O898:O1197,0.01))</f>
        <v>5.7698950505736007E-2</v>
      </c>
    </row>
    <row r="899" spans="10:28" x14ac:dyDescent="0.25">
      <c r="J899" s="1">
        <v>44350</v>
      </c>
      <c r="K899">
        <v>93.63</v>
      </c>
      <c r="L899" s="114">
        <v>4.0680226742247381E-2</v>
      </c>
      <c r="N899" s="221">
        <v>44708</v>
      </c>
      <c r="O899" s="222">
        <v>5.1249999999999577E-3</v>
      </c>
      <c r="P899" s="114">
        <v>1.9098635854535403E-2</v>
      </c>
      <c r="Q899" s="114">
        <v>2.2623353182692749E-2</v>
      </c>
      <c r="R899" s="114">
        <v>2.0388729737763768E-2</v>
      </c>
      <c r="Y899" s="114">
        <f t="shared" ref="Y899:Y962" si="59">P899*2.326</f>
        <v>4.4423426997649347E-2</v>
      </c>
      <c r="Z899" s="114">
        <f t="shared" si="56"/>
        <v>5.2621919502943336E-2</v>
      </c>
      <c r="AA899" s="114">
        <f t="shared" si="57"/>
        <v>4.7424185370038528E-2</v>
      </c>
      <c r="AB899" s="114">
        <f t="shared" si="58"/>
        <v>5.7698950505736007E-2</v>
      </c>
    </row>
    <row r="900" spans="10:28" x14ac:dyDescent="0.25">
      <c r="J900" s="1">
        <v>44351</v>
      </c>
      <c r="K900">
        <v>94.25</v>
      </c>
      <c r="L900" s="114">
        <v>6.6218092491723227E-3</v>
      </c>
      <c r="N900" s="221">
        <v>44707</v>
      </c>
      <c r="O900" s="222">
        <v>1.7035341978133785E-2</v>
      </c>
      <c r="P900" s="114">
        <v>1.9096212487745668E-2</v>
      </c>
      <c r="Q900" s="114">
        <v>2.2840922127298019E-2</v>
      </c>
      <c r="R900" s="114">
        <v>2.0989469564140033E-2</v>
      </c>
      <c r="Y900" s="114">
        <f t="shared" si="59"/>
        <v>4.4417790246496426E-2</v>
      </c>
      <c r="Z900" s="114">
        <f t="shared" si="56"/>
        <v>5.3127984868095196E-2</v>
      </c>
      <c r="AA900" s="114">
        <f t="shared" si="57"/>
        <v>4.8821506206189719E-2</v>
      </c>
      <c r="AB900" s="114">
        <f t="shared" si="58"/>
        <v>5.7698950505736007E-2</v>
      </c>
    </row>
    <row r="901" spans="10:28" x14ac:dyDescent="0.25">
      <c r="J901" s="1">
        <v>44354</v>
      </c>
      <c r="K901">
        <v>95.99</v>
      </c>
      <c r="L901" s="114">
        <v>1.8461538461538408E-2</v>
      </c>
      <c r="N901" s="221">
        <v>44706</v>
      </c>
      <c r="O901" s="222">
        <v>6.6547222933196317E-3</v>
      </c>
      <c r="P901" s="114">
        <v>1.9070627370308187E-2</v>
      </c>
      <c r="Q901" s="114">
        <v>2.2943690176152942E-2</v>
      </c>
      <c r="R901" s="114">
        <v>2.1216855498512915E-2</v>
      </c>
      <c r="Y901" s="114">
        <f t="shared" si="59"/>
        <v>4.4358279263336846E-2</v>
      </c>
      <c r="Z901" s="114">
        <f t="shared" si="56"/>
        <v>5.3367023349731743E-2</v>
      </c>
      <c r="AA901" s="114">
        <f t="shared" si="57"/>
        <v>4.9350405889541038E-2</v>
      </c>
      <c r="AB901" s="114">
        <f t="shared" si="58"/>
        <v>5.7698950505736007E-2</v>
      </c>
    </row>
    <row r="902" spans="10:28" x14ac:dyDescent="0.25">
      <c r="J902" s="1">
        <v>44355</v>
      </c>
      <c r="K902">
        <v>95.7</v>
      </c>
      <c r="L902" s="114">
        <v>-3.0211480362536936E-3</v>
      </c>
      <c r="N902" s="221">
        <v>44705</v>
      </c>
      <c r="O902" s="222">
        <v>-1.4057507987220374E-3</v>
      </c>
      <c r="P902" s="114">
        <v>1.9070978561961407E-2</v>
      </c>
      <c r="Q902" s="114">
        <v>2.315679747637079E-2</v>
      </c>
      <c r="R902" s="114">
        <v>2.1818834274508387E-2</v>
      </c>
      <c r="Y902" s="114">
        <f t="shared" si="59"/>
        <v>4.4359096135122233E-2</v>
      </c>
      <c r="Z902" s="114">
        <f t="shared" si="56"/>
        <v>5.3862710930038457E-2</v>
      </c>
      <c r="AA902" s="114">
        <f t="shared" si="57"/>
        <v>5.0750608522506513E-2</v>
      </c>
      <c r="AB902" s="114">
        <f t="shared" si="58"/>
        <v>5.7698950505736007E-2</v>
      </c>
    </row>
    <row r="903" spans="10:28" x14ac:dyDescent="0.25">
      <c r="J903" s="1">
        <v>44356</v>
      </c>
      <c r="K903">
        <v>94.43</v>
      </c>
      <c r="L903" s="114">
        <v>-1.3270637408568401E-2</v>
      </c>
      <c r="N903" s="221">
        <v>44704</v>
      </c>
      <c r="O903" s="222">
        <v>1.1897064528643498E-2</v>
      </c>
      <c r="P903" s="114">
        <v>1.9120990479451282E-2</v>
      </c>
      <c r="Q903" s="114">
        <v>2.3391335545348002E-2</v>
      </c>
      <c r="R903" s="114">
        <v>2.2501606588035728E-2</v>
      </c>
      <c r="Y903" s="114">
        <f t="shared" si="59"/>
        <v>4.4475423855203686E-2</v>
      </c>
      <c r="Z903" s="114">
        <f t="shared" si="56"/>
        <v>5.4408246478479458E-2</v>
      </c>
      <c r="AA903" s="114">
        <f t="shared" si="57"/>
        <v>5.2338736923771105E-2</v>
      </c>
      <c r="AB903" s="114">
        <f t="shared" si="58"/>
        <v>5.7698950505736007E-2</v>
      </c>
    </row>
    <row r="904" spans="10:28" x14ac:dyDescent="0.25">
      <c r="J904" s="1">
        <v>44357</v>
      </c>
      <c r="K904">
        <v>92.7</v>
      </c>
      <c r="L904" s="114">
        <v>-1.8320449009848607E-2</v>
      </c>
      <c r="N904" s="221">
        <v>44701</v>
      </c>
      <c r="O904" s="222">
        <v>-1.0872345868508678E-2</v>
      </c>
      <c r="P904" s="114">
        <v>1.9154555919939843E-2</v>
      </c>
      <c r="Q904" s="114">
        <v>2.3567836729546147E-2</v>
      </c>
      <c r="R904" s="114">
        <v>2.3013175931603357E-2</v>
      </c>
      <c r="Y904" s="114">
        <f t="shared" si="59"/>
        <v>4.4553497069780075E-2</v>
      </c>
      <c r="Z904" s="114">
        <f t="shared" si="56"/>
        <v>5.481878823292434E-2</v>
      </c>
      <c r="AA904" s="114">
        <f t="shared" si="57"/>
        <v>5.3528647216909413E-2</v>
      </c>
      <c r="AB904" s="114">
        <f t="shared" si="58"/>
        <v>5.7698950505736007E-2</v>
      </c>
    </row>
    <row r="905" spans="10:28" x14ac:dyDescent="0.25">
      <c r="J905" s="1">
        <v>44358</v>
      </c>
      <c r="K905">
        <v>94.51</v>
      </c>
      <c r="L905" s="114">
        <v>1.9525350593311782E-2</v>
      </c>
      <c r="N905" s="221">
        <v>44700</v>
      </c>
      <c r="O905" s="222">
        <v>5.2719557670054115E-3</v>
      </c>
      <c r="P905" s="114">
        <v>1.9147062421739924E-2</v>
      </c>
      <c r="Q905" s="114">
        <v>2.3756039295643485E-2</v>
      </c>
      <c r="R905" s="114">
        <v>2.3576805045861383E-2</v>
      </c>
      <c r="Y905" s="114">
        <f t="shared" si="59"/>
        <v>4.4536067192967065E-2</v>
      </c>
      <c r="Z905" s="114">
        <f t="shared" si="56"/>
        <v>5.5256547401666745E-2</v>
      </c>
      <c r="AA905" s="114">
        <f t="shared" si="57"/>
        <v>5.4839648536673578E-2</v>
      </c>
      <c r="AB905" s="114">
        <f t="shared" si="58"/>
        <v>5.7698950505736007E-2</v>
      </c>
    </row>
    <row r="906" spans="10:28" x14ac:dyDescent="0.25">
      <c r="J906" s="1">
        <v>44361</v>
      </c>
      <c r="K906">
        <v>94.92</v>
      </c>
      <c r="L906" s="114">
        <v>4.3381652735159934E-3</v>
      </c>
      <c r="N906" s="221">
        <v>44699</v>
      </c>
      <c r="O906" s="222">
        <v>-1.2945805305241911E-2</v>
      </c>
      <c r="P906" s="114">
        <v>1.9156482056657386E-2</v>
      </c>
      <c r="Q906" s="114">
        <v>2.3985190374194422E-2</v>
      </c>
      <c r="R906" s="114">
        <v>2.4281113512369949E-2</v>
      </c>
      <c r="Y906" s="114">
        <f t="shared" si="59"/>
        <v>4.4557977263785083E-2</v>
      </c>
      <c r="Z906" s="114">
        <f t="shared" si="56"/>
        <v>5.5789552810376224E-2</v>
      </c>
      <c r="AA906" s="114">
        <f t="shared" si="57"/>
        <v>5.6477870029772503E-2</v>
      </c>
      <c r="AB906" s="114">
        <f t="shared" si="58"/>
        <v>5.7698950505736007E-2</v>
      </c>
    </row>
    <row r="907" spans="10:28" x14ac:dyDescent="0.25">
      <c r="J907" s="1">
        <v>44362</v>
      </c>
      <c r="K907">
        <v>94.53</v>
      </c>
      <c r="L907" s="114">
        <v>-4.1087231352718136E-3</v>
      </c>
      <c r="N907" s="221">
        <v>44698</v>
      </c>
      <c r="O907" s="222">
        <v>1.4028314028314072E-2</v>
      </c>
      <c r="P907" s="114">
        <v>1.9160982606940997E-2</v>
      </c>
      <c r="Q907" s="114">
        <v>2.4157877433244396E-2</v>
      </c>
      <c r="R907" s="114">
        <v>2.4829564584853487E-2</v>
      </c>
      <c r="Y907" s="114">
        <f t="shared" si="59"/>
        <v>4.4568445543744763E-2</v>
      </c>
      <c r="Z907" s="114">
        <f t="shared" si="56"/>
        <v>5.6191222909726467E-2</v>
      </c>
      <c r="AA907" s="114">
        <f t="shared" si="57"/>
        <v>5.7753567224369209E-2</v>
      </c>
      <c r="AB907" s="114">
        <f t="shared" si="58"/>
        <v>5.7698950505736007E-2</v>
      </c>
    </row>
    <row r="908" spans="10:28" x14ac:dyDescent="0.25">
      <c r="J908" s="1">
        <v>44363</v>
      </c>
      <c r="K908">
        <v>93.14</v>
      </c>
      <c r="L908" s="114">
        <v>-1.4704326668782403E-2</v>
      </c>
      <c r="N908" s="221">
        <v>44697</v>
      </c>
      <c r="O908" s="222">
        <v>1.0306622004637759E-3</v>
      </c>
      <c r="P908" s="114">
        <v>1.915714637515345E-2</v>
      </c>
      <c r="Q908" s="114">
        <v>2.4320500176588458E-2</v>
      </c>
      <c r="R908" s="114">
        <v>2.5363310360443734E-2</v>
      </c>
      <c r="Y908" s="114">
        <f t="shared" si="59"/>
        <v>4.4559522468606928E-2</v>
      </c>
      <c r="Z908" s="114">
        <f t="shared" si="56"/>
        <v>5.6569483410744754E-2</v>
      </c>
      <c r="AA908" s="114">
        <f t="shared" si="57"/>
        <v>5.8995059898392127E-2</v>
      </c>
      <c r="AB908" s="114">
        <f t="shared" si="58"/>
        <v>5.7698950505736007E-2</v>
      </c>
    </row>
    <row r="909" spans="10:28" x14ac:dyDescent="0.25">
      <c r="J909" s="1">
        <v>44364</v>
      </c>
      <c r="K909">
        <v>93.1</v>
      </c>
      <c r="L909" s="114">
        <v>-4.2946102641192024E-4</v>
      </c>
      <c r="N909" s="221">
        <v>44694</v>
      </c>
      <c r="O909" s="222">
        <v>2.0644312952005358E-2</v>
      </c>
      <c r="P909" s="114">
        <v>1.9191637794604428E-2</v>
      </c>
      <c r="Q909" s="114">
        <v>2.4567062562084862E-2</v>
      </c>
      <c r="R909" s="114">
        <v>2.6158961212022713E-2</v>
      </c>
      <c r="Y909" s="114">
        <f t="shared" si="59"/>
        <v>4.4639749510249904E-2</v>
      </c>
      <c r="Z909" s="114">
        <f t="shared" si="56"/>
        <v>5.714298751940939E-2</v>
      </c>
      <c r="AA909" s="114">
        <f t="shared" si="57"/>
        <v>6.0845743779164831E-2</v>
      </c>
      <c r="AB909" s="114">
        <f t="shared" si="58"/>
        <v>5.7698950505736007E-2</v>
      </c>
    </row>
    <row r="910" spans="10:28" x14ac:dyDescent="0.25">
      <c r="J910" s="1">
        <v>44365</v>
      </c>
      <c r="K910">
        <v>90.62</v>
      </c>
      <c r="L910" s="114">
        <v>-2.6638023630504725E-2</v>
      </c>
      <c r="N910" s="221">
        <v>44693</v>
      </c>
      <c r="O910" s="222">
        <v>-7.2560975609756134E-2</v>
      </c>
      <c r="P910" s="114">
        <v>1.9186313243663676E-2</v>
      </c>
      <c r="Q910" s="114">
        <v>2.4640612913981869E-2</v>
      </c>
      <c r="R910" s="114">
        <v>2.6471984232588532E-2</v>
      </c>
      <c r="Y910" s="114">
        <f t="shared" si="59"/>
        <v>4.4627364604761709E-2</v>
      </c>
      <c r="Z910" s="114">
        <f t="shared" si="56"/>
        <v>5.7314065637921831E-2</v>
      </c>
      <c r="AA910" s="114">
        <f t="shared" si="57"/>
        <v>6.1573835325000929E-2</v>
      </c>
      <c r="AB910" s="114">
        <f t="shared" si="58"/>
        <v>5.7698950505736007E-2</v>
      </c>
    </row>
    <row r="911" spans="10:28" x14ac:dyDescent="0.25">
      <c r="J911" s="1">
        <v>44368</v>
      </c>
      <c r="K911">
        <v>93.16</v>
      </c>
      <c r="L911" s="114">
        <v>2.8029132641800836E-2</v>
      </c>
      <c r="N911" s="221">
        <v>44692</v>
      </c>
      <c r="O911" s="222">
        <v>3.6138488754106642E-2</v>
      </c>
      <c r="P911" s="114">
        <v>1.8737014163531449E-2</v>
      </c>
      <c r="Q911" s="114">
        <v>2.2628528435682315E-2</v>
      </c>
      <c r="R911" s="114">
        <v>2.0234272539149618E-2</v>
      </c>
      <c r="Y911" s="114">
        <f t="shared" si="59"/>
        <v>4.3582294944374149E-2</v>
      </c>
      <c r="Z911" s="114">
        <f t="shared" si="56"/>
        <v>5.263395714139707E-2</v>
      </c>
      <c r="AA911" s="114">
        <f t="shared" si="57"/>
        <v>4.7064917926062017E-2</v>
      </c>
      <c r="AB911" s="114">
        <f t="shared" si="58"/>
        <v>5.7261419205799462E-2</v>
      </c>
    </row>
    <row r="912" spans="10:28" x14ac:dyDescent="0.25">
      <c r="J912" s="1">
        <v>44369</v>
      </c>
      <c r="K912">
        <v>92.84</v>
      </c>
      <c r="L912" s="114">
        <v>-3.4349506225847272E-3</v>
      </c>
      <c r="N912" s="221">
        <v>44691</v>
      </c>
      <c r="O912" s="222">
        <v>1.0598901800536308E-2</v>
      </c>
      <c r="P912" s="114">
        <v>1.9036998421403804E-2</v>
      </c>
      <c r="Q912" s="114">
        <v>2.2272872358631589E-2</v>
      </c>
      <c r="R912" s="114">
        <v>1.8766945970007796E-2</v>
      </c>
      <c r="Y912" s="114">
        <f t="shared" si="59"/>
        <v>4.4280058328185247E-2</v>
      </c>
      <c r="Z912" s="114">
        <f t="shared" si="56"/>
        <v>5.1806701106177078E-2</v>
      </c>
      <c r="AA912" s="114">
        <f t="shared" si="57"/>
        <v>4.3651916326238133E-2</v>
      </c>
      <c r="AB912" s="114">
        <f t="shared" si="58"/>
        <v>5.7261419205799462E-2</v>
      </c>
    </row>
    <row r="913" spans="10:28" x14ac:dyDescent="0.25">
      <c r="J913" s="1">
        <v>44370</v>
      </c>
      <c r="K913">
        <v>91.5</v>
      </c>
      <c r="L913" s="114">
        <v>-1.4433433864713522E-2</v>
      </c>
      <c r="N913" s="221">
        <v>44690</v>
      </c>
      <c r="O913" s="222">
        <v>-8.7341772151898443E-3</v>
      </c>
      <c r="P913" s="114">
        <v>1.9127527305638339E-2</v>
      </c>
      <c r="Q913" s="114">
        <v>2.2449010219761728E-2</v>
      </c>
      <c r="R913" s="114">
        <v>1.917051310422303E-2</v>
      </c>
      <c r="Y913" s="114">
        <f t="shared" si="59"/>
        <v>4.4490628512914777E-2</v>
      </c>
      <c r="Z913" s="114">
        <f t="shared" si="56"/>
        <v>5.2216397771165782E-2</v>
      </c>
      <c r="AA913" s="114">
        <f t="shared" si="57"/>
        <v>4.4590613480422765E-2</v>
      </c>
      <c r="AB913" s="114">
        <f t="shared" si="58"/>
        <v>5.7261419205799462E-2</v>
      </c>
    </row>
    <row r="914" spans="10:28" x14ac:dyDescent="0.25">
      <c r="J914" s="1">
        <v>44371</v>
      </c>
      <c r="K914">
        <v>92.42</v>
      </c>
      <c r="L914" s="114">
        <v>1.0054644808743188E-2</v>
      </c>
      <c r="N914" s="221">
        <v>44687</v>
      </c>
      <c r="O914" s="222">
        <v>9.4556606184512497E-3</v>
      </c>
      <c r="P914" s="114">
        <v>1.912058067889005E-2</v>
      </c>
      <c r="Q914" s="114">
        <v>2.264217410480153E-2</v>
      </c>
      <c r="R914" s="114">
        <v>1.9649357668814659E-2</v>
      </c>
      <c r="Y914" s="114">
        <f t="shared" si="59"/>
        <v>4.4474470659098257E-2</v>
      </c>
      <c r="Z914" s="114">
        <f t="shared" si="56"/>
        <v>5.2665696967768356E-2</v>
      </c>
      <c r="AA914" s="114">
        <f t="shared" si="57"/>
        <v>4.5704405937662895E-2</v>
      </c>
      <c r="AB914" s="114">
        <f t="shared" si="58"/>
        <v>5.7261419205799462E-2</v>
      </c>
    </row>
    <row r="915" spans="10:28" x14ac:dyDescent="0.25">
      <c r="J915" s="1">
        <v>44372</v>
      </c>
      <c r="K915">
        <v>92.26</v>
      </c>
      <c r="L915" s="114">
        <v>-1.7312270071412744E-3</v>
      </c>
      <c r="N915" s="221">
        <v>44686</v>
      </c>
      <c r="O915" s="222">
        <v>-2.9754525167369098E-2</v>
      </c>
      <c r="P915" s="114">
        <v>1.9113135675441508E-2</v>
      </c>
      <c r="Q915" s="114">
        <v>2.2831730407379826E-2</v>
      </c>
      <c r="R915" s="114">
        <v>2.0125475692554535E-2</v>
      </c>
      <c r="Y915" s="114">
        <f t="shared" si="59"/>
        <v>4.445715358107695E-2</v>
      </c>
      <c r="Z915" s="114">
        <f t="shared" si="56"/>
        <v>5.3106604927565478E-2</v>
      </c>
      <c r="AA915" s="114">
        <f t="shared" si="57"/>
        <v>4.6811856460881852E-2</v>
      </c>
      <c r="AB915" s="114">
        <f t="shared" si="58"/>
        <v>5.7261419205799462E-2</v>
      </c>
    </row>
    <row r="916" spans="10:28" x14ac:dyDescent="0.25">
      <c r="J916" s="1">
        <v>44375</v>
      </c>
      <c r="K916">
        <v>90.58</v>
      </c>
      <c r="L916" s="114">
        <v>-1.8209408194233761E-2</v>
      </c>
      <c r="N916" s="221">
        <v>44685</v>
      </c>
      <c r="O916" s="222">
        <v>8.249999999999957E-3</v>
      </c>
      <c r="P916" s="114">
        <v>1.9190132669610557E-2</v>
      </c>
      <c r="Q916" s="114">
        <v>2.267006496722581E-2</v>
      </c>
      <c r="R916" s="114">
        <v>1.9348837628703507E-2</v>
      </c>
      <c r="Y916" s="114">
        <f t="shared" si="59"/>
        <v>4.4636248589514156E-2</v>
      </c>
      <c r="Z916" s="114">
        <f t="shared" si="56"/>
        <v>5.2730571113767236E-2</v>
      </c>
      <c r="AA916" s="114">
        <f t="shared" si="57"/>
        <v>4.5005396324364358E-2</v>
      </c>
      <c r="AB916" s="114">
        <f t="shared" si="58"/>
        <v>5.7261419205799462E-2</v>
      </c>
    </row>
    <row r="917" spans="10:28" x14ac:dyDescent="0.25">
      <c r="J917" s="1">
        <v>44376</v>
      </c>
      <c r="K917">
        <v>91.49</v>
      </c>
      <c r="L917" s="114">
        <v>1.0046367851622837E-2</v>
      </c>
      <c r="N917" s="221">
        <v>44684</v>
      </c>
      <c r="O917" s="222">
        <v>2.9601029601029564E-2</v>
      </c>
      <c r="P917" s="114">
        <v>1.9215542300127304E-2</v>
      </c>
      <c r="Q917" s="114">
        <v>2.2869920861544903E-2</v>
      </c>
      <c r="R917" s="114">
        <v>1.9847658299828048E-2</v>
      </c>
      <c r="Y917" s="114">
        <f t="shared" si="59"/>
        <v>4.4695351390096109E-2</v>
      </c>
      <c r="Z917" s="114">
        <f t="shared" si="56"/>
        <v>5.3195435923953448E-2</v>
      </c>
      <c r="AA917" s="114">
        <f t="shared" si="57"/>
        <v>4.6165653205400045E-2</v>
      </c>
      <c r="AB917" s="114">
        <f t="shared" si="58"/>
        <v>5.7261419205799462E-2</v>
      </c>
    </row>
    <row r="918" spans="10:28" x14ac:dyDescent="0.25">
      <c r="J918" s="1">
        <v>44377</v>
      </c>
      <c r="K918">
        <v>89.24</v>
      </c>
      <c r="L918" s="114">
        <v>-2.4592851677778995E-2</v>
      </c>
      <c r="N918" s="221">
        <v>44683</v>
      </c>
      <c r="O918" s="222">
        <v>-4.2291426374471142E-3</v>
      </c>
      <c r="P918" s="114">
        <v>1.91399530342885E-2</v>
      </c>
      <c r="Q918" s="114">
        <v>2.2711254176508915E-2</v>
      </c>
      <c r="R918" s="114">
        <v>1.9056363279805408E-2</v>
      </c>
      <c r="Y918" s="114">
        <f t="shared" si="59"/>
        <v>4.4519530757755055E-2</v>
      </c>
      <c r="Z918" s="114">
        <f t="shared" si="56"/>
        <v>5.2826377214559739E-2</v>
      </c>
      <c r="AA918" s="114">
        <f t="shared" si="57"/>
        <v>4.432510098882738E-2</v>
      </c>
      <c r="AB918" s="114">
        <f t="shared" si="58"/>
        <v>5.7261419205799462E-2</v>
      </c>
    </row>
    <row r="919" spans="10:28" x14ac:dyDescent="0.25">
      <c r="J919" s="1">
        <v>44378</v>
      </c>
      <c r="K919">
        <v>89.82</v>
      </c>
      <c r="L919" s="114">
        <v>6.4993276557597304E-3</v>
      </c>
      <c r="N919" s="221">
        <v>44680</v>
      </c>
      <c r="O919" s="222">
        <v>-4.4654248532788252E-3</v>
      </c>
      <c r="P919" s="114">
        <v>1.9315187908349657E-2</v>
      </c>
      <c r="Q919" s="114">
        <v>2.2935965531931501E-2</v>
      </c>
      <c r="R919" s="114">
        <v>1.9626074805559803E-2</v>
      </c>
      <c r="Y919" s="114">
        <f t="shared" si="59"/>
        <v>4.4927127074821306E-2</v>
      </c>
      <c r="Z919" s="114">
        <f t="shared" si="56"/>
        <v>5.3349055827272673E-2</v>
      </c>
      <c r="AA919" s="114">
        <f t="shared" si="57"/>
        <v>4.5650249997732102E-2</v>
      </c>
      <c r="AB919" s="114">
        <f t="shared" si="58"/>
        <v>5.7261419205799462E-2</v>
      </c>
    </row>
    <row r="920" spans="10:28" x14ac:dyDescent="0.25">
      <c r="J920" s="1">
        <v>44379</v>
      </c>
      <c r="K920">
        <v>90.26</v>
      </c>
      <c r="L920" s="114">
        <v>4.8986862614118455E-3</v>
      </c>
      <c r="N920" s="221">
        <v>44679</v>
      </c>
      <c r="O920" s="222">
        <v>2.1237785016286585E-2</v>
      </c>
      <c r="P920" s="114">
        <v>1.9324998405782813E-2</v>
      </c>
      <c r="Q920" s="114">
        <v>2.3159822809096169E-2</v>
      </c>
      <c r="R920" s="114">
        <v>2.0211288477605501E-2</v>
      </c>
      <c r="Y920" s="114">
        <f t="shared" si="59"/>
        <v>4.4949946291850826E-2</v>
      </c>
      <c r="Z920" s="114">
        <f t="shared" si="56"/>
        <v>5.3869747853957692E-2</v>
      </c>
      <c r="AA920" s="114">
        <f t="shared" si="57"/>
        <v>4.7011456998910399E-2</v>
      </c>
      <c r="AB920" s="114">
        <f t="shared" si="58"/>
        <v>5.7261419205799462E-2</v>
      </c>
    </row>
    <row r="921" spans="10:28" x14ac:dyDescent="0.25">
      <c r="J921" s="1">
        <v>44382</v>
      </c>
      <c r="K921">
        <v>89.46</v>
      </c>
      <c r="L921" s="114">
        <v>-8.8632838466653156E-3</v>
      </c>
      <c r="N921" s="221">
        <v>44678</v>
      </c>
      <c r="O921" s="222">
        <v>4.581151832460658E-3</v>
      </c>
      <c r="P921" s="114">
        <v>1.9288923067350038E-2</v>
      </c>
      <c r="Q921" s="114">
        <v>2.3196957475361903E-2</v>
      </c>
      <c r="R921" s="114">
        <v>2.0143991527644081E-2</v>
      </c>
      <c r="Y921" s="114">
        <f t="shared" si="59"/>
        <v>4.4866035054656188E-2</v>
      </c>
      <c r="Z921" s="114">
        <f t="shared" si="56"/>
        <v>5.3956123087691786E-2</v>
      </c>
      <c r="AA921" s="114">
        <f t="shared" si="57"/>
        <v>4.6854924293300133E-2</v>
      </c>
      <c r="AB921" s="114">
        <f t="shared" si="58"/>
        <v>5.7261419205799462E-2</v>
      </c>
    </row>
    <row r="922" spans="10:28" x14ac:dyDescent="0.25">
      <c r="J922" s="1">
        <v>44383</v>
      </c>
      <c r="K922">
        <v>86.31</v>
      </c>
      <c r="L922" s="114">
        <v>-3.5211267605633707E-2</v>
      </c>
      <c r="N922" s="221">
        <v>44677</v>
      </c>
      <c r="O922" s="222">
        <v>-2.551020408163265E-2</v>
      </c>
      <c r="P922" s="114">
        <v>1.9449284626338204E-2</v>
      </c>
      <c r="Q922" s="114">
        <v>2.3425188390139046E-2</v>
      </c>
      <c r="R922" s="114">
        <v>2.0744678332869099E-2</v>
      </c>
      <c r="Y922" s="114">
        <f t="shared" si="59"/>
        <v>4.5239036040862664E-2</v>
      </c>
      <c r="Z922" s="114">
        <f t="shared" si="56"/>
        <v>5.4486988195463423E-2</v>
      </c>
      <c r="AA922" s="114">
        <f t="shared" si="57"/>
        <v>4.8252121802253529E-2</v>
      </c>
      <c r="AB922" s="114">
        <f t="shared" si="58"/>
        <v>5.7261419205799462E-2</v>
      </c>
    </row>
    <row r="923" spans="10:28" x14ac:dyDescent="0.25">
      <c r="J923" s="1">
        <v>44384</v>
      </c>
      <c r="K923">
        <v>86.37</v>
      </c>
      <c r="L923" s="114">
        <v>6.9516857838028358E-4</v>
      </c>
      <c r="N923" s="221">
        <v>44676</v>
      </c>
      <c r="O923" s="222">
        <v>-4.5708481462671336E-3</v>
      </c>
      <c r="P923" s="114">
        <v>1.9392291090631793E-2</v>
      </c>
      <c r="Q923" s="114">
        <v>2.3380218811231781E-2</v>
      </c>
      <c r="R923" s="114">
        <v>2.0402738869875283E-2</v>
      </c>
      <c r="Y923" s="114">
        <f t="shared" si="59"/>
        <v>4.5106469076809548E-2</v>
      </c>
      <c r="Z923" s="114">
        <f t="shared" si="56"/>
        <v>5.4382388954925122E-2</v>
      </c>
      <c r="AA923" s="114">
        <f t="shared" si="57"/>
        <v>4.7456770611329913E-2</v>
      </c>
      <c r="AB923" s="114">
        <f t="shared" si="58"/>
        <v>5.7261419205799462E-2</v>
      </c>
    </row>
    <row r="924" spans="10:28" x14ac:dyDescent="0.25">
      <c r="J924" s="1">
        <v>44385</v>
      </c>
      <c r="K924">
        <v>84.67</v>
      </c>
      <c r="L924" s="114">
        <v>-1.9682760217668203E-2</v>
      </c>
      <c r="N924" s="221">
        <v>44673</v>
      </c>
      <c r="O924" s="222">
        <v>-6.057546693588968E-3</v>
      </c>
      <c r="P924" s="114">
        <v>1.9399983899711183E-2</v>
      </c>
      <c r="Q924" s="114">
        <v>2.3608321214215033E-2</v>
      </c>
      <c r="R924" s="114">
        <v>2.1012108821469439E-2</v>
      </c>
      <c r="Y924" s="114">
        <f t="shared" si="59"/>
        <v>4.5124362550728214E-2</v>
      </c>
      <c r="Z924" s="114">
        <f t="shared" si="56"/>
        <v>5.4912955144264169E-2</v>
      </c>
      <c r="AA924" s="114">
        <f t="shared" si="57"/>
        <v>4.8874165118737919E-2</v>
      </c>
      <c r="AB924" s="114">
        <f t="shared" si="58"/>
        <v>5.7261419205799462E-2</v>
      </c>
    </row>
    <row r="925" spans="10:28" x14ac:dyDescent="0.25">
      <c r="J925" s="1">
        <v>44386</v>
      </c>
      <c r="K925">
        <v>87.81</v>
      </c>
      <c r="L925" s="114">
        <v>3.7085154127790253E-2</v>
      </c>
      <c r="N925" s="221">
        <v>44672</v>
      </c>
      <c r="O925" s="222">
        <v>-6.3949843260188727E-3</v>
      </c>
      <c r="P925" s="114">
        <v>1.9396690991996379E-2</v>
      </c>
      <c r="Q925" s="114">
        <v>2.3831925765300303E-2</v>
      </c>
      <c r="R925" s="114">
        <v>2.1618232174651399E-2</v>
      </c>
      <c r="Y925" s="114">
        <f t="shared" si="59"/>
        <v>4.511670324738358E-2</v>
      </c>
      <c r="Z925" s="114">
        <f t="shared" si="56"/>
        <v>5.5433059330088505E-2</v>
      </c>
      <c r="AA925" s="114">
        <f t="shared" si="57"/>
        <v>5.0284008038239153E-2</v>
      </c>
      <c r="AB925" s="114">
        <f t="shared" si="58"/>
        <v>5.7261419205799462E-2</v>
      </c>
    </row>
    <row r="926" spans="10:28" x14ac:dyDescent="0.25">
      <c r="J926" s="1">
        <v>44389</v>
      </c>
      <c r="K926">
        <v>88.63</v>
      </c>
      <c r="L926" s="114">
        <v>9.3383441521466028E-3</v>
      </c>
      <c r="N926" s="221">
        <v>44671</v>
      </c>
      <c r="O926" s="222">
        <v>1.864861412696377E-2</v>
      </c>
      <c r="P926" s="114">
        <v>1.9403916585746795E-2</v>
      </c>
      <c r="Q926" s="114">
        <v>2.4056325678349148E-2</v>
      </c>
      <c r="R926" s="114">
        <v>2.2238891866616334E-2</v>
      </c>
      <c r="Y926" s="114">
        <f t="shared" si="59"/>
        <v>4.5133509978447048E-2</v>
      </c>
      <c r="Z926" s="114">
        <f t="shared" si="56"/>
        <v>5.5955013527840117E-2</v>
      </c>
      <c r="AA926" s="114">
        <f t="shared" si="57"/>
        <v>5.1727662481749592E-2</v>
      </c>
      <c r="AB926" s="114">
        <f t="shared" si="58"/>
        <v>5.7261419205799462E-2</v>
      </c>
    </row>
    <row r="927" spans="10:28" x14ac:dyDescent="0.25">
      <c r="J927" s="1">
        <v>44390</v>
      </c>
      <c r="K927">
        <v>88.02</v>
      </c>
      <c r="L927" s="114">
        <v>-6.8825454135168617E-3</v>
      </c>
      <c r="N927" s="221">
        <v>44670</v>
      </c>
      <c r="O927" s="222">
        <v>2.6350288411117005E-2</v>
      </c>
      <c r="P927" s="114">
        <v>1.9403554867416462E-2</v>
      </c>
      <c r="Q927" s="114">
        <v>2.4154050949030545E-2</v>
      </c>
      <c r="R927" s="114">
        <v>2.2448571553530385E-2</v>
      </c>
      <c r="Y927" s="114">
        <f t="shared" si="59"/>
        <v>4.5132668621610694E-2</v>
      </c>
      <c r="Z927" s="114">
        <f t="shared" si="56"/>
        <v>5.6182322507445051E-2</v>
      </c>
      <c r="AA927" s="114">
        <f t="shared" si="57"/>
        <v>5.2215377433511678E-2</v>
      </c>
      <c r="AB927" s="114">
        <f t="shared" si="58"/>
        <v>5.7261419205799462E-2</v>
      </c>
    </row>
    <row r="928" spans="10:28" x14ac:dyDescent="0.25">
      <c r="J928" s="1">
        <v>44391</v>
      </c>
      <c r="K928">
        <v>88.32</v>
      </c>
      <c r="L928" s="114">
        <v>3.4083162917518425E-3</v>
      </c>
      <c r="N928" s="221">
        <v>44669</v>
      </c>
      <c r="O928" s="222">
        <v>0</v>
      </c>
      <c r="P928" s="114">
        <v>1.9405795227717137E-2</v>
      </c>
      <c r="Q928" s="114">
        <v>2.4107436760260306E-2</v>
      </c>
      <c r="R928" s="114">
        <v>2.2176230877699321E-2</v>
      </c>
      <c r="Y928" s="114">
        <f t="shared" si="59"/>
        <v>4.5137879699670064E-2</v>
      </c>
      <c r="Z928" s="114">
        <f t="shared" si="56"/>
        <v>5.6073897904365469E-2</v>
      </c>
      <c r="AA928" s="114">
        <f t="shared" si="57"/>
        <v>5.1581913021528619E-2</v>
      </c>
      <c r="AB928" s="114">
        <f t="shared" si="58"/>
        <v>5.7261419205799462E-2</v>
      </c>
    </row>
    <row r="929" spans="10:28" x14ac:dyDescent="0.25">
      <c r="J929" s="1">
        <v>44392</v>
      </c>
      <c r="K929">
        <v>87.44</v>
      </c>
      <c r="L929" s="114">
        <v>-9.9637681159419778E-3</v>
      </c>
      <c r="N929" s="221">
        <v>44666</v>
      </c>
      <c r="O929" s="222">
        <v>0</v>
      </c>
      <c r="P929" s="114">
        <v>1.941677187835433E-2</v>
      </c>
      <c r="Q929" s="114">
        <v>2.4351956662408896E-2</v>
      </c>
      <c r="R929" s="114">
        <v>2.2873035686154581E-2</v>
      </c>
      <c r="Y929" s="114">
        <f t="shared" si="59"/>
        <v>4.5163411389052173E-2</v>
      </c>
      <c r="Z929" s="114">
        <f t="shared" si="56"/>
        <v>5.6642651196763094E-2</v>
      </c>
      <c r="AA929" s="114">
        <f t="shared" si="57"/>
        <v>5.320268100599556E-2</v>
      </c>
      <c r="AB929" s="114">
        <f t="shared" si="58"/>
        <v>5.7261419205799462E-2</v>
      </c>
    </row>
    <row r="930" spans="10:28" x14ac:dyDescent="0.25">
      <c r="J930" s="1">
        <v>44393</v>
      </c>
      <c r="K930">
        <v>85.66</v>
      </c>
      <c r="L930" s="114">
        <v>-2.0356816102470279E-2</v>
      </c>
      <c r="N930" s="221">
        <v>44665</v>
      </c>
      <c r="O930" s="222">
        <v>1.0498687664041771E-3</v>
      </c>
      <c r="P930" s="114">
        <v>1.9425646251602636E-2</v>
      </c>
      <c r="Q930" s="114">
        <v>2.459895072742143E-2</v>
      </c>
      <c r="R930" s="114">
        <v>2.3591734970085845E-2</v>
      </c>
      <c r="Y930" s="114">
        <f t="shared" si="59"/>
        <v>4.5184053181227729E-2</v>
      </c>
      <c r="Z930" s="114">
        <f t="shared" si="56"/>
        <v>5.7217159391982249E-2</v>
      </c>
      <c r="AA930" s="114">
        <f t="shared" si="57"/>
        <v>5.4874375540419677E-2</v>
      </c>
      <c r="AB930" s="114">
        <f t="shared" si="58"/>
        <v>5.7261419205799462E-2</v>
      </c>
    </row>
    <row r="931" spans="10:28" x14ac:dyDescent="0.25">
      <c r="J931" s="1">
        <v>44396</v>
      </c>
      <c r="K931">
        <v>82.54</v>
      </c>
      <c r="L931" s="114">
        <v>-3.6423067943030477E-2</v>
      </c>
      <c r="N931" s="221">
        <v>44664</v>
      </c>
      <c r="O931" s="222">
        <v>2.2359594896751507E-3</v>
      </c>
      <c r="P931" s="114">
        <v>1.9425675378298885E-2</v>
      </c>
      <c r="Q931" s="114">
        <v>2.484787880813934E-2</v>
      </c>
      <c r="R931" s="114">
        <v>2.4331570972640017E-2</v>
      </c>
      <c r="Y931" s="114">
        <f t="shared" si="59"/>
        <v>4.5184120929923209E-2</v>
      </c>
      <c r="Z931" s="114">
        <f t="shared" si="56"/>
        <v>5.7796166107732111E-2</v>
      </c>
      <c r="AA931" s="114">
        <f t="shared" si="57"/>
        <v>5.6595234082360682E-2</v>
      </c>
      <c r="AB931" s="114">
        <f t="shared" si="58"/>
        <v>5.7261419205799462E-2</v>
      </c>
    </row>
    <row r="932" spans="10:28" x14ac:dyDescent="0.25">
      <c r="J932" s="1">
        <v>44397</v>
      </c>
      <c r="K932">
        <v>83.38</v>
      </c>
      <c r="L932" s="114">
        <v>1.0176883935061656E-2</v>
      </c>
      <c r="N932" s="221">
        <v>44663</v>
      </c>
      <c r="O932" s="222">
        <v>-3.5386631716906427E-3</v>
      </c>
      <c r="P932" s="114">
        <v>1.9425475373402123E-2</v>
      </c>
      <c r="Q932" s="114">
        <v>2.5097757527912212E-2</v>
      </c>
      <c r="R932" s="114">
        <v>2.5089740526585375E-2</v>
      </c>
      <c r="Y932" s="114">
        <f t="shared" si="59"/>
        <v>4.518365571853334E-2</v>
      </c>
      <c r="Z932" s="114">
        <f t="shared" si="56"/>
        <v>5.8377384009923809E-2</v>
      </c>
      <c r="AA932" s="114">
        <f t="shared" si="57"/>
        <v>5.8358736464837586E-2</v>
      </c>
      <c r="AB932" s="114">
        <f t="shared" si="58"/>
        <v>5.7261419205799462E-2</v>
      </c>
    </row>
    <row r="933" spans="10:28" x14ac:dyDescent="0.25">
      <c r="J933" s="1">
        <v>44398</v>
      </c>
      <c r="K933">
        <v>84.04</v>
      </c>
      <c r="L933" s="114">
        <v>7.9155672823220304E-3</v>
      </c>
      <c r="N933" s="221">
        <v>44662</v>
      </c>
      <c r="O933" s="222">
        <v>-9.348221241236028E-3</v>
      </c>
      <c r="P933" s="114">
        <v>1.9425771531937863E-2</v>
      </c>
      <c r="Q933" s="114">
        <v>2.5347191069483639E-2</v>
      </c>
      <c r="R933" s="114">
        <v>2.586264354534823E-2</v>
      </c>
      <c r="Y933" s="114">
        <f t="shared" si="59"/>
        <v>4.5184344583287468E-2</v>
      </c>
      <c r="Z933" s="114">
        <f t="shared" si="56"/>
        <v>5.8957566427618943E-2</v>
      </c>
      <c r="AA933" s="114">
        <f t="shared" si="57"/>
        <v>6.0156508886479984E-2</v>
      </c>
      <c r="AB933" s="114">
        <f t="shared" si="58"/>
        <v>5.7261419205799462E-2</v>
      </c>
    </row>
    <row r="934" spans="10:28" x14ac:dyDescent="0.25">
      <c r="J934" s="1">
        <v>44399</v>
      </c>
      <c r="K934">
        <v>83.63</v>
      </c>
      <c r="L934" s="114">
        <v>-4.8786292241790909E-3</v>
      </c>
      <c r="N934" s="221">
        <v>44659</v>
      </c>
      <c r="O934" s="222">
        <v>7.8513478147081168E-3</v>
      </c>
      <c r="P934" s="114">
        <v>1.9418812178428661E-2</v>
      </c>
      <c r="Q934" s="114">
        <v>2.5569333399412676E-2</v>
      </c>
      <c r="R934" s="114">
        <v>2.6570519909043924E-2</v>
      </c>
      <c r="Y934" s="114">
        <f t="shared" si="59"/>
        <v>4.5168157127025065E-2</v>
      </c>
      <c r="Z934" s="114">
        <f t="shared" si="56"/>
        <v>5.9474269487033889E-2</v>
      </c>
      <c r="AA934" s="114">
        <f t="shared" si="57"/>
        <v>6.1803029308436168E-2</v>
      </c>
      <c r="AB934" s="114">
        <f t="shared" si="58"/>
        <v>5.7261419205799462E-2</v>
      </c>
    </row>
    <row r="935" spans="10:28" x14ac:dyDescent="0.25">
      <c r="J935" s="1">
        <v>44400</v>
      </c>
      <c r="K935">
        <v>85.62</v>
      </c>
      <c r="L935" s="114">
        <v>2.379528877197189E-2</v>
      </c>
      <c r="N935" s="221">
        <v>44658</v>
      </c>
      <c r="O935" s="222">
        <v>-1.5678076822577024E-3</v>
      </c>
      <c r="P935" s="114">
        <v>1.9414911744704492E-2</v>
      </c>
      <c r="Q935" s="114">
        <v>2.5804213853499344E-2</v>
      </c>
      <c r="R935" s="114">
        <v>2.7333517502040418E-2</v>
      </c>
      <c r="Y935" s="114">
        <f t="shared" si="59"/>
        <v>4.5159084718182647E-2</v>
      </c>
      <c r="Z935" s="114">
        <f t="shared" si="56"/>
        <v>6.0020601423239478E-2</v>
      </c>
      <c r="AA935" s="114">
        <f t="shared" si="57"/>
        <v>6.3577761709746008E-2</v>
      </c>
      <c r="AB935" s="114">
        <f t="shared" si="58"/>
        <v>5.7261419205799462E-2</v>
      </c>
    </row>
    <row r="936" spans="10:28" x14ac:dyDescent="0.25">
      <c r="J936" s="1">
        <v>44403</v>
      </c>
      <c r="K936">
        <v>85.68</v>
      </c>
      <c r="L936" s="114">
        <v>7.0077084793275252E-4</v>
      </c>
      <c r="N936" s="221">
        <v>44657</v>
      </c>
      <c r="O936" s="222">
        <v>-2.3724489795918357E-2</v>
      </c>
      <c r="P936" s="114">
        <v>1.9421046807443942E-2</v>
      </c>
      <c r="Q936" s="114">
        <v>2.6064973064276305E-2</v>
      </c>
      <c r="R936" s="114">
        <v>2.8189587968202402E-2</v>
      </c>
      <c r="Y936" s="114">
        <f t="shared" si="59"/>
        <v>4.5173354874114613E-2</v>
      </c>
      <c r="Z936" s="114">
        <f t="shared" si="56"/>
        <v>6.0627127347506686E-2</v>
      </c>
      <c r="AA936" s="114">
        <f t="shared" si="57"/>
        <v>6.556898161403879E-2</v>
      </c>
      <c r="AB936" s="114">
        <f t="shared" si="58"/>
        <v>5.7261419205799462E-2</v>
      </c>
    </row>
    <row r="937" spans="10:28" x14ac:dyDescent="0.25">
      <c r="J937" s="1">
        <v>44404</v>
      </c>
      <c r="K937">
        <v>83.7</v>
      </c>
      <c r="L937" s="114">
        <v>-2.3109243697479038E-2</v>
      </c>
      <c r="N937" s="221">
        <v>44656</v>
      </c>
      <c r="O937" s="222">
        <v>-2.3418036870951613E-2</v>
      </c>
      <c r="P937" s="114">
        <v>1.9370832016439972E-2</v>
      </c>
      <c r="Q937" s="114">
        <v>2.6110131120865777E-2</v>
      </c>
      <c r="R937" s="114">
        <v>2.8450812063437612E-2</v>
      </c>
      <c r="Y937" s="114">
        <f t="shared" si="59"/>
        <v>4.5056555270239378E-2</v>
      </c>
      <c r="Z937" s="114">
        <f t="shared" si="56"/>
        <v>6.0732164987133803E-2</v>
      </c>
      <c r="AA937" s="114">
        <f t="shared" si="57"/>
        <v>6.6176588859555893E-2</v>
      </c>
      <c r="AB937" s="114">
        <f t="shared" si="58"/>
        <v>5.7261419205799462E-2</v>
      </c>
    </row>
    <row r="938" spans="10:28" x14ac:dyDescent="0.25">
      <c r="J938" s="1">
        <v>44405</v>
      </c>
      <c r="K938">
        <v>83.89</v>
      </c>
      <c r="L938" s="114">
        <v>2.2700119474312751E-3</v>
      </c>
      <c r="N938" s="221">
        <v>44655</v>
      </c>
      <c r="O938" s="222">
        <v>1.9040365575019039E-2</v>
      </c>
      <c r="P938" s="114">
        <v>1.932337395416029E-2</v>
      </c>
      <c r="Q938" s="114">
        <v>2.6161784570846114E-2</v>
      </c>
      <c r="R938" s="114">
        <v>2.8742148600761051E-2</v>
      </c>
      <c r="Y938" s="114">
        <f t="shared" si="59"/>
        <v>4.4946167817376835E-2</v>
      </c>
      <c r="Z938" s="114">
        <f t="shared" si="56"/>
        <v>6.0852310911788061E-2</v>
      </c>
      <c r="AA938" s="114">
        <f t="shared" si="57"/>
        <v>6.6854237645370213E-2</v>
      </c>
      <c r="AB938" s="114">
        <f t="shared" si="58"/>
        <v>5.7261419205799462E-2</v>
      </c>
    </row>
    <row r="939" spans="10:28" x14ac:dyDescent="0.25">
      <c r="J939" s="1">
        <v>44406</v>
      </c>
      <c r="K939">
        <v>84.77</v>
      </c>
      <c r="L939" s="114">
        <v>1.0489927285731261E-2</v>
      </c>
      <c r="N939" s="221">
        <v>44652</v>
      </c>
      <c r="O939" s="222">
        <v>-1.3943465584991689E-3</v>
      </c>
      <c r="P939" s="114">
        <v>1.9293979288851595E-2</v>
      </c>
      <c r="Q939" s="114">
        <v>2.6286650776555689E-2</v>
      </c>
      <c r="R939" s="114">
        <v>2.9252368056729212E-2</v>
      </c>
      <c r="Y939" s="114">
        <f t="shared" si="59"/>
        <v>4.4877795825868809E-2</v>
      </c>
      <c r="Z939" s="114">
        <f t="shared" si="56"/>
        <v>6.1142749706268533E-2</v>
      </c>
      <c r="AA939" s="114">
        <f t="shared" si="57"/>
        <v>6.8041008099952144E-2</v>
      </c>
      <c r="AB939" s="114">
        <f t="shared" si="58"/>
        <v>5.7261419205799462E-2</v>
      </c>
    </row>
    <row r="940" spans="10:28" x14ac:dyDescent="0.25">
      <c r="J940" s="1">
        <v>44407</v>
      </c>
      <c r="K940">
        <v>84.04</v>
      </c>
      <c r="L940" s="114">
        <v>-8.6115371003891682E-3</v>
      </c>
      <c r="N940" s="221">
        <v>44651</v>
      </c>
      <c r="O940" s="222">
        <v>-2.3638613861386097E-2</v>
      </c>
      <c r="P940" s="114">
        <v>1.9306420161569738E-2</v>
      </c>
      <c r="Q940" s="114">
        <v>2.655258761775631E-2</v>
      </c>
      <c r="R940" s="114">
        <v>3.0169457302059645E-2</v>
      </c>
      <c r="Y940" s="114">
        <f t="shared" si="59"/>
        <v>4.4906733295811213E-2</v>
      </c>
      <c r="Z940" s="114">
        <f t="shared" si="56"/>
        <v>6.1761318798901177E-2</v>
      </c>
      <c r="AA940" s="114">
        <f t="shared" si="57"/>
        <v>7.0174157684590732E-2</v>
      </c>
      <c r="AB940" s="114">
        <f t="shared" si="58"/>
        <v>5.7261419205799462E-2</v>
      </c>
    </row>
    <row r="941" spans="10:28" x14ac:dyDescent="0.25">
      <c r="J941" s="1">
        <v>44410</v>
      </c>
      <c r="K941">
        <v>84.6</v>
      </c>
      <c r="L941" s="114">
        <v>6.6634935744881961E-3</v>
      </c>
      <c r="N941" s="221">
        <v>44650</v>
      </c>
      <c r="O941" s="222">
        <v>-2.4272430865837521E-2</v>
      </c>
      <c r="P941" s="114">
        <v>1.9274186362315843E-2</v>
      </c>
      <c r="Q941" s="114">
        <v>2.6608522882428327E-2</v>
      </c>
      <c r="R941" s="114">
        <v>3.0538937647546251E-2</v>
      </c>
      <c r="Y941" s="114">
        <f t="shared" si="59"/>
        <v>4.4831757478746653E-2</v>
      </c>
      <c r="Z941" s="114">
        <f t="shared" si="56"/>
        <v>6.1891424224528292E-2</v>
      </c>
      <c r="AA941" s="114">
        <f t="shared" si="57"/>
        <v>7.1033568968192587E-2</v>
      </c>
      <c r="AB941" s="114">
        <f t="shared" si="58"/>
        <v>5.7261419205799462E-2</v>
      </c>
    </row>
    <row r="942" spans="10:28" x14ac:dyDescent="0.25">
      <c r="J942" s="1">
        <v>44411</v>
      </c>
      <c r="K942">
        <v>81.28</v>
      </c>
      <c r="L942" s="114">
        <v>-3.9243498817966828E-2</v>
      </c>
      <c r="N942" s="221">
        <v>44649</v>
      </c>
      <c r="O942" s="222">
        <v>4.426229508196728E-2</v>
      </c>
      <c r="P942" s="114">
        <v>1.9225966497049548E-2</v>
      </c>
      <c r="Q942" s="114">
        <v>2.6653721156260551E-2</v>
      </c>
      <c r="R942" s="114">
        <v>3.0895803930194289E-2</v>
      </c>
      <c r="Y942" s="114">
        <f t="shared" si="59"/>
        <v>4.4719598072137247E-2</v>
      </c>
      <c r="Z942" s="114">
        <f t="shared" si="56"/>
        <v>6.1996555409462042E-2</v>
      </c>
      <c r="AA942" s="114">
        <f t="shared" si="57"/>
        <v>7.1863639941631918E-2</v>
      </c>
      <c r="AB942" s="114">
        <f t="shared" si="58"/>
        <v>5.7261419205799462E-2</v>
      </c>
    </row>
    <row r="943" spans="10:28" x14ac:dyDescent="0.25">
      <c r="J943" s="1">
        <v>44412</v>
      </c>
      <c r="K943">
        <v>81.61</v>
      </c>
      <c r="L943" s="114">
        <v>4.0600393700787191E-3</v>
      </c>
      <c r="N943" s="221">
        <v>44648</v>
      </c>
      <c r="O943" s="222">
        <v>8.6491986771812836E-3</v>
      </c>
      <c r="P943" s="114">
        <v>1.9095865407518346E-2</v>
      </c>
      <c r="Q943" s="114">
        <v>2.6171132940116214E-2</v>
      </c>
      <c r="R943" s="114">
        <v>2.9840028352130957E-2</v>
      </c>
      <c r="Y943" s="114">
        <f t="shared" si="59"/>
        <v>4.4416982937887671E-2</v>
      </c>
      <c r="Z943" s="114">
        <f t="shared" si="56"/>
        <v>6.0874055218710317E-2</v>
      </c>
      <c r="AA943" s="114">
        <f t="shared" si="57"/>
        <v>6.9407905947056606E-2</v>
      </c>
      <c r="AB943" s="114">
        <f t="shared" si="58"/>
        <v>5.7261419205799462E-2</v>
      </c>
    </row>
    <row r="944" spans="10:28" x14ac:dyDescent="0.25">
      <c r="J944" s="1">
        <v>44413</v>
      </c>
      <c r="K944">
        <v>81.33</v>
      </c>
      <c r="L944" s="114">
        <v>-3.4309520892047683E-3</v>
      </c>
      <c r="N944" s="221">
        <v>44645</v>
      </c>
      <c r="O944" s="222">
        <v>-5.0851767098896578E-4</v>
      </c>
      <c r="P944" s="114">
        <v>1.909159143169711E-2</v>
      </c>
      <c r="Q944" s="114">
        <v>2.6407620866018545E-2</v>
      </c>
      <c r="R944" s="114">
        <v>3.0699968355474186E-2</v>
      </c>
      <c r="Y944" s="114">
        <f t="shared" si="59"/>
        <v>4.4407041670127483E-2</v>
      </c>
      <c r="Z944" s="114">
        <f t="shared" si="56"/>
        <v>6.1424126134359137E-2</v>
      </c>
      <c r="AA944" s="114">
        <f t="shared" si="57"/>
        <v>7.140812639483296E-2</v>
      </c>
      <c r="AB944" s="114">
        <f t="shared" si="58"/>
        <v>5.7261419205799462E-2</v>
      </c>
    </row>
    <row r="945" spans="10:28" x14ac:dyDescent="0.25">
      <c r="J945" s="1">
        <v>44414</v>
      </c>
      <c r="K945">
        <v>82.25</v>
      </c>
      <c r="L945" s="114">
        <v>1.1311939013894034E-2</v>
      </c>
      <c r="N945" s="221">
        <v>44644</v>
      </c>
      <c r="O945" s="222">
        <v>7.1702944942381858E-3</v>
      </c>
      <c r="P945" s="114">
        <v>1.9110598335417801E-2</v>
      </c>
      <c r="Q945" s="114">
        <v>2.667551358400453E-2</v>
      </c>
      <c r="R945" s="114">
        <v>3.1664338984659993E-2</v>
      </c>
      <c r="Y945" s="114">
        <f t="shared" si="59"/>
        <v>4.4451251728181804E-2</v>
      </c>
      <c r="Z945" s="114">
        <f t="shared" si="56"/>
        <v>6.2047244596394539E-2</v>
      </c>
      <c r="AA945" s="114">
        <f t="shared" si="57"/>
        <v>7.3651252478319149E-2</v>
      </c>
      <c r="AB945" s="114">
        <f t="shared" si="58"/>
        <v>5.7261419205799462E-2</v>
      </c>
    </row>
    <row r="946" spans="10:28" x14ac:dyDescent="0.25">
      <c r="J946" s="1">
        <v>44417</v>
      </c>
      <c r="K946">
        <v>81.58</v>
      </c>
      <c r="L946" s="114">
        <v>-8.1458966565349754E-3</v>
      </c>
      <c r="N946" s="221">
        <v>44643</v>
      </c>
      <c r="O946" s="222">
        <v>-1.7362858580775159E-2</v>
      </c>
      <c r="P946" s="114">
        <v>1.9109140115830734E-2</v>
      </c>
      <c r="Q946" s="114">
        <v>2.6926556525542548E-2</v>
      </c>
      <c r="R946" s="114">
        <v>3.2608991968484588E-2</v>
      </c>
      <c r="Y946" s="114">
        <f t="shared" si="59"/>
        <v>4.4447859909422287E-2</v>
      </c>
      <c r="Z946" s="114">
        <f t="shared" si="56"/>
        <v>6.2631170478411963E-2</v>
      </c>
      <c r="AA946" s="114">
        <f t="shared" si="57"/>
        <v>7.5848515318695159E-2</v>
      </c>
      <c r="AB946" s="114">
        <f t="shared" si="58"/>
        <v>5.7261419205799462E-2</v>
      </c>
    </row>
    <row r="947" spans="10:28" x14ac:dyDescent="0.25">
      <c r="J947" s="1">
        <v>44418</v>
      </c>
      <c r="K947">
        <v>81.96</v>
      </c>
      <c r="L947" s="114">
        <v>4.6580044128462306E-3</v>
      </c>
      <c r="N947" s="221">
        <v>44642</v>
      </c>
      <c r="O947" s="222">
        <v>2.6740731171683341E-2</v>
      </c>
      <c r="P947" s="114">
        <v>1.9088927176412765E-2</v>
      </c>
      <c r="Q947" s="114">
        <v>2.7086312484482577E-2</v>
      </c>
      <c r="R947" s="114">
        <v>3.3346316673686711E-2</v>
      </c>
      <c r="Y947" s="114">
        <f t="shared" si="59"/>
        <v>4.4400844612336093E-2</v>
      </c>
      <c r="Z947" s="114">
        <f t="shared" si="56"/>
        <v>6.3002762838906476E-2</v>
      </c>
      <c r="AA947" s="114">
        <f t="shared" si="57"/>
        <v>7.7563532582995295E-2</v>
      </c>
      <c r="AB947" s="114">
        <f t="shared" si="58"/>
        <v>5.7261419205799462E-2</v>
      </c>
    </row>
    <row r="948" spans="10:28" x14ac:dyDescent="0.25">
      <c r="J948" s="1">
        <v>44419</v>
      </c>
      <c r="K948">
        <v>82.45</v>
      </c>
      <c r="L948" s="114">
        <v>5.9785261102978174E-3</v>
      </c>
      <c r="N948" s="221">
        <v>44641</v>
      </c>
      <c r="O948" s="222">
        <v>9.5200834637453012E-3</v>
      </c>
      <c r="P948" s="114">
        <v>1.9108950998368155E-2</v>
      </c>
      <c r="Q948" s="114">
        <v>2.709386485149589E-2</v>
      </c>
      <c r="R948" s="114">
        <v>3.3724049657699366E-2</v>
      </c>
      <c r="Y948" s="114">
        <f t="shared" si="59"/>
        <v>4.444742002220433E-2</v>
      </c>
      <c r="Z948" s="114">
        <f t="shared" si="56"/>
        <v>6.3020329644579445E-2</v>
      </c>
      <c r="AA948" s="114">
        <f t="shared" si="57"/>
        <v>7.8442139503808725E-2</v>
      </c>
      <c r="AB948" s="114">
        <f t="shared" si="58"/>
        <v>5.7261419205799462E-2</v>
      </c>
    </row>
    <row r="949" spans="10:28" x14ac:dyDescent="0.25">
      <c r="J949" s="1">
        <v>44420</v>
      </c>
      <c r="K949">
        <v>83.25</v>
      </c>
      <c r="L949" s="114">
        <v>9.7028502122498139E-3</v>
      </c>
      <c r="N949" s="221">
        <v>44638</v>
      </c>
      <c r="O949" s="222">
        <v>-3.2497075263226306E-3</v>
      </c>
      <c r="P949" s="114">
        <v>1.9143264933126684E-2</v>
      </c>
      <c r="Q949" s="114">
        <v>2.7335258130453299E-2</v>
      </c>
      <c r="R949" s="114">
        <v>3.4700444629293843E-2</v>
      </c>
      <c r="Y949" s="114">
        <f t="shared" si="59"/>
        <v>4.4527234234452664E-2</v>
      </c>
      <c r="Z949" s="114">
        <f t="shared" si="56"/>
        <v>6.3581810411434375E-2</v>
      </c>
      <c r="AA949" s="114">
        <f t="shared" si="57"/>
        <v>8.0713234207737475E-2</v>
      </c>
      <c r="AB949" s="114">
        <f t="shared" si="58"/>
        <v>5.7261419205799462E-2</v>
      </c>
    </row>
    <row r="950" spans="10:28" x14ac:dyDescent="0.25">
      <c r="J950" s="1">
        <v>44421</v>
      </c>
      <c r="K950">
        <v>82.91</v>
      </c>
      <c r="L950" s="114">
        <v>-4.0840840840841251E-3</v>
      </c>
      <c r="N950" s="221">
        <v>44637</v>
      </c>
      <c r="O950" s="222">
        <v>-2.6202531645569533E-2</v>
      </c>
      <c r="P950" s="114">
        <v>1.914306720825467E-2</v>
      </c>
      <c r="Q950" s="114">
        <v>2.7608573891358471E-2</v>
      </c>
      <c r="R950" s="114">
        <v>3.5781357640878059E-2</v>
      </c>
      <c r="Y950" s="114">
        <f t="shared" si="59"/>
        <v>4.4526774326400363E-2</v>
      </c>
      <c r="Z950" s="114">
        <f t="shared" si="56"/>
        <v>6.4217542871299799E-2</v>
      </c>
      <c r="AA950" s="114">
        <f t="shared" si="57"/>
        <v>8.3227437872682372E-2</v>
      </c>
      <c r="AB950" s="114">
        <f t="shared" si="58"/>
        <v>5.7261419205799462E-2</v>
      </c>
    </row>
    <row r="951" spans="10:28" x14ac:dyDescent="0.25">
      <c r="J951" s="1">
        <v>44424</v>
      </c>
      <c r="K951">
        <v>81.64</v>
      </c>
      <c r="L951" s="114">
        <v>-1.5317814497648005E-2</v>
      </c>
      <c r="N951" s="221">
        <v>44636</v>
      </c>
      <c r="O951" s="222">
        <v>4.6773552404929128E-2</v>
      </c>
      <c r="P951" s="114">
        <v>1.9083550877224856E-2</v>
      </c>
      <c r="Q951" s="114">
        <v>2.7636145606436936E-2</v>
      </c>
      <c r="R951" s="114">
        <v>3.6307070915524965E-2</v>
      </c>
      <c r="Y951" s="114">
        <f t="shared" si="59"/>
        <v>4.438833934042502E-2</v>
      </c>
      <c r="Z951" s="114">
        <f t="shared" si="56"/>
        <v>6.4281674680572318E-2</v>
      </c>
      <c r="AA951" s="114">
        <f t="shared" si="57"/>
        <v>8.4450246949511074E-2</v>
      </c>
      <c r="AB951" s="114">
        <f t="shared" si="58"/>
        <v>5.7261419205799462E-2</v>
      </c>
    </row>
    <row r="952" spans="10:28" x14ac:dyDescent="0.25">
      <c r="J952" s="1">
        <v>44425</v>
      </c>
      <c r="K952">
        <v>80.36</v>
      </c>
      <c r="L952" s="114">
        <v>-1.5678588926996584E-2</v>
      </c>
      <c r="N952" s="221">
        <v>44635</v>
      </c>
      <c r="O952" s="222">
        <v>1.4518080387148788E-2</v>
      </c>
      <c r="P952" s="114">
        <v>1.8983485536347069E-2</v>
      </c>
      <c r="Q952" s="114">
        <v>2.7105684074132667E-2</v>
      </c>
      <c r="R952" s="114">
        <v>3.5534482601151343E-2</v>
      </c>
      <c r="Y952" s="114">
        <f t="shared" si="59"/>
        <v>4.4155587357543283E-2</v>
      </c>
      <c r="Z952" s="114">
        <f t="shared" si="56"/>
        <v>6.3047821156432579E-2</v>
      </c>
      <c r="AA952" s="114">
        <f t="shared" si="57"/>
        <v>8.2653206530278023E-2</v>
      </c>
      <c r="AB952" s="114">
        <f t="shared" si="58"/>
        <v>5.7261419205799462E-2</v>
      </c>
    </row>
    <row r="953" spans="10:28" x14ac:dyDescent="0.25">
      <c r="J953" s="1">
        <v>44426</v>
      </c>
      <c r="K953">
        <v>79.989999999999995</v>
      </c>
      <c r="L953" s="114">
        <v>-4.6042807366849748E-3</v>
      </c>
      <c r="N953" s="221">
        <v>44634</v>
      </c>
      <c r="O953" s="222">
        <v>1.8064869303407793E-2</v>
      </c>
      <c r="P953" s="114">
        <v>1.8984786029847545E-2</v>
      </c>
      <c r="Q953" s="114">
        <v>2.73020746436697E-2</v>
      </c>
      <c r="R953" s="114">
        <v>3.6467020573832824E-2</v>
      </c>
      <c r="Y953" s="114">
        <f t="shared" si="59"/>
        <v>4.4158612305425393E-2</v>
      </c>
      <c r="Z953" s="114">
        <f t="shared" si="56"/>
        <v>6.3504625621175717E-2</v>
      </c>
      <c r="AA953" s="114">
        <f t="shared" si="57"/>
        <v>8.4822289854735153E-2</v>
      </c>
      <c r="AB953" s="114">
        <f t="shared" si="58"/>
        <v>5.7261419205799462E-2</v>
      </c>
    </row>
    <row r="954" spans="10:28" x14ac:dyDescent="0.25">
      <c r="J954" s="1">
        <v>44427</v>
      </c>
      <c r="K954">
        <v>77.400000000000006</v>
      </c>
      <c r="L954" s="114">
        <v>-3.2379047380922482E-2</v>
      </c>
      <c r="N954" s="221">
        <v>44631</v>
      </c>
      <c r="O954" s="222">
        <v>-1.3666803334701179E-3</v>
      </c>
      <c r="P954" s="114">
        <v>1.8957853802844312E-2</v>
      </c>
      <c r="Q954" s="114">
        <v>2.7457904138372593E-2</v>
      </c>
      <c r="R954" s="114">
        <v>3.7334930583356643E-2</v>
      </c>
      <c r="Y954" s="114">
        <f t="shared" si="59"/>
        <v>4.409596794541587E-2</v>
      </c>
      <c r="Z954" s="114">
        <f t="shared" si="56"/>
        <v>6.3867085025854656E-2</v>
      </c>
      <c r="AA954" s="114">
        <f t="shared" si="57"/>
        <v>8.6841048536887552E-2</v>
      </c>
      <c r="AB954" s="114">
        <f t="shared" si="58"/>
        <v>5.7261419205799462E-2</v>
      </c>
    </row>
    <row r="955" spans="10:28" x14ac:dyDescent="0.25">
      <c r="J955" s="1">
        <v>44428</v>
      </c>
      <c r="K955">
        <v>76.92</v>
      </c>
      <c r="L955" s="114">
        <v>-6.2015503875969503E-3</v>
      </c>
      <c r="N955" s="221">
        <v>44630</v>
      </c>
      <c r="O955" s="222">
        <v>-4.5401174168297503E-2</v>
      </c>
      <c r="P955" s="114">
        <v>1.8962035343514826E-2</v>
      </c>
      <c r="Q955" s="114">
        <v>2.7735721867952104E-2</v>
      </c>
      <c r="R955" s="114">
        <v>3.8506492580402257E-2</v>
      </c>
      <c r="Y955" s="114">
        <f t="shared" si="59"/>
        <v>4.4105694209015486E-2</v>
      </c>
      <c r="Z955" s="114">
        <f t="shared" si="56"/>
        <v>6.4513289064856594E-2</v>
      </c>
      <c r="AA955" s="114">
        <f t="shared" si="57"/>
        <v>8.9566101742015652E-2</v>
      </c>
      <c r="AB955" s="114">
        <f t="shared" si="58"/>
        <v>5.7261419205799462E-2</v>
      </c>
    </row>
    <row r="956" spans="10:28" x14ac:dyDescent="0.25">
      <c r="J956" s="1">
        <v>44431</v>
      </c>
      <c r="K956">
        <v>76.900000000000006</v>
      </c>
      <c r="L956" s="114">
        <v>-2.600104004159649E-4</v>
      </c>
      <c r="N956" s="221">
        <v>44629</v>
      </c>
      <c r="O956" s="222">
        <v>3.1350914962325255E-2</v>
      </c>
      <c r="P956" s="114">
        <v>1.8779327657870253E-2</v>
      </c>
      <c r="Q956" s="114">
        <v>2.7255676426389718E-2</v>
      </c>
      <c r="R956" s="114">
        <v>3.8023984223741911E-2</v>
      </c>
      <c r="Y956" s="114">
        <f t="shared" si="59"/>
        <v>4.3680716132206213E-2</v>
      </c>
      <c r="Z956" s="114">
        <f t="shared" si="56"/>
        <v>6.3396703367782484E-2</v>
      </c>
      <c r="AA956" s="114">
        <f t="shared" si="57"/>
        <v>8.8443787304423691E-2</v>
      </c>
      <c r="AB956" s="114">
        <f t="shared" si="58"/>
        <v>5.7261419205799462E-2</v>
      </c>
    </row>
    <row r="957" spans="10:28" x14ac:dyDescent="0.25">
      <c r="J957" s="1">
        <v>44432</v>
      </c>
      <c r="K957">
        <v>78.540000000000006</v>
      </c>
      <c r="L957" s="114">
        <v>2.1326397919375819E-2</v>
      </c>
      <c r="N957" s="221">
        <v>44628</v>
      </c>
      <c r="O957" s="222">
        <v>7.8351712130005677E-2</v>
      </c>
      <c r="P957" s="114">
        <v>1.8704405660701862E-2</v>
      </c>
      <c r="Q957" s="114">
        <v>2.7165336042790426E-2</v>
      </c>
      <c r="R957" s="114">
        <v>3.8410583979639826E-2</v>
      </c>
      <c r="Y957" s="114">
        <f t="shared" si="59"/>
        <v>4.3506447566792533E-2</v>
      </c>
      <c r="Z957" s="114">
        <f t="shared" si="56"/>
        <v>6.3186571635530528E-2</v>
      </c>
      <c r="AA957" s="114">
        <f t="shared" si="57"/>
        <v>8.9343018336642238E-2</v>
      </c>
      <c r="AB957" s="114">
        <f t="shared" si="58"/>
        <v>5.7261419205799462E-2</v>
      </c>
    </row>
    <row r="958" spans="10:28" x14ac:dyDescent="0.25">
      <c r="J958" s="1">
        <v>44433</v>
      </c>
      <c r="K958">
        <v>78.11</v>
      </c>
      <c r="L958" s="114">
        <v>-5.4749172396232086E-3</v>
      </c>
      <c r="N958" s="221">
        <v>44627</v>
      </c>
      <c r="O958" s="222">
        <v>-5.8984161660294833E-2</v>
      </c>
      <c r="P958" s="114">
        <v>1.8158949625386344E-2</v>
      </c>
      <c r="Q958" s="114">
        <v>2.5053363800182318E-2</v>
      </c>
      <c r="R958" s="114">
        <v>3.4317564415013428E-2</v>
      </c>
      <c r="Y958" s="114">
        <f t="shared" si="59"/>
        <v>4.2237716828648637E-2</v>
      </c>
      <c r="Z958" s="114">
        <f t="shared" si="56"/>
        <v>5.8274124199224071E-2</v>
      </c>
      <c r="AA958" s="114">
        <f t="shared" si="57"/>
        <v>7.982265482932123E-2</v>
      </c>
      <c r="AB958" s="114">
        <f t="shared" si="58"/>
        <v>5.7261419205799462E-2</v>
      </c>
    </row>
    <row r="959" spans="10:28" x14ac:dyDescent="0.25">
      <c r="J959" s="1">
        <v>44434</v>
      </c>
      <c r="K959">
        <v>78.03</v>
      </c>
      <c r="L959" s="114">
        <v>-1.0241966457559632E-3</v>
      </c>
      <c r="N959" s="221">
        <v>44624</v>
      </c>
      <c r="O959" s="222">
        <v>-5.1172431662132437E-2</v>
      </c>
      <c r="P959" s="114">
        <v>1.7855956421849065E-2</v>
      </c>
      <c r="Q959" s="114">
        <v>2.3863110370488733E-2</v>
      </c>
      <c r="R959" s="114">
        <v>3.2105997113857414E-2</v>
      </c>
      <c r="Y959" s="114">
        <f t="shared" si="59"/>
        <v>4.1532954637220926E-2</v>
      </c>
      <c r="Z959" s="114">
        <f t="shared" si="56"/>
        <v>5.5505594721756799E-2</v>
      </c>
      <c r="AA959" s="114">
        <f t="shared" si="57"/>
        <v>7.4678549286832346E-2</v>
      </c>
      <c r="AB959" s="114">
        <f t="shared" si="58"/>
        <v>5.1233278653794449E-2</v>
      </c>
    </row>
    <row r="960" spans="10:28" x14ac:dyDescent="0.25">
      <c r="J960" s="1">
        <v>44435</v>
      </c>
      <c r="K960">
        <v>78.44</v>
      </c>
      <c r="L960" s="114">
        <v>5.2543893374342766E-3</v>
      </c>
      <c r="N960" s="221">
        <v>44623</v>
      </c>
      <c r="O960" s="222">
        <v>-4.4678217821782169E-2</v>
      </c>
      <c r="P960" s="114">
        <v>1.7621882097017628E-2</v>
      </c>
      <c r="Q960" s="114">
        <v>2.2969576822914433E-2</v>
      </c>
      <c r="R960" s="114">
        <v>3.0486794922944226E-2</v>
      </c>
      <c r="Y960" s="114">
        <f t="shared" si="59"/>
        <v>4.0988497757663007E-2</v>
      </c>
      <c r="Z960" s="114">
        <f t="shared" si="56"/>
        <v>5.3427235690098974E-2</v>
      </c>
      <c r="AA960" s="114">
        <f t="shared" si="57"/>
        <v>7.0912284990768265E-2</v>
      </c>
      <c r="AB960" s="114">
        <f t="shared" si="58"/>
        <v>4.4804006951847684E-2</v>
      </c>
    </row>
    <row r="961" spans="10:28" x14ac:dyDescent="0.25">
      <c r="J961" s="1">
        <v>44438</v>
      </c>
      <c r="K961">
        <v>79.19</v>
      </c>
      <c r="L961" s="114">
        <v>9.5614482406935243E-3</v>
      </c>
      <c r="N961" s="221">
        <v>44622</v>
      </c>
      <c r="O961" s="222">
        <v>-1.2707722385141815E-2</v>
      </c>
      <c r="P961" s="114">
        <v>1.7427631277504282E-2</v>
      </c>
      <c r="Q961" s="114">
        <v>2.2306965119177784E-2</v>
      </c>
      <c r="R961" s="114">
        <v>2.9348893117590726E-2</v>
      </c>
      <c r="Y961" s="114">
        <f t="shared" si="59"/>
        <v>4.0536670351474964E-2</v>
      </c>
      <c r="Z961" s="114">
        <f t="shared" si="56"/>
        <v>5.188600086720753E-2</v>
      </c>
      <c r="AA961" s="114">
        <f t="shared" si="57"/>
        <v>6.8265525391516035E-2</v>
      </c>
      <c r="AB961" s="114">
        <f t="shared" si="58"/>
        <v>4.2137456804466504E-2</v>
      </c>
    </row>
    <row r="962" spans="10:28" x14ac:dyDescent="0.25">
      <c r="J962" s="1">
        <v>44439</v>
      </c>
      <c r="K962">
        <v>80.569999999999993</v>
      </c>
      <c r="L962" s="114">
        <v>1.7426442732668208E-2</v>
      </c>
      <c r="N962" s="221">
        <v>44621</v>
      </c>
      <c r="O962" s="222">
        <v>-3.6496350364963438E-2</v>
      </c>
      <c r="P962" s="114">
        <v>1.7413507622944371E-2</v>
      </c>
      <c r="Q962" s="114">
        <v>2.2459882334025124E-2</v>
      </c>
      <c r="R962" s="114">
        <v>3.0100334955930848E-2</v>
      </c>
      <c r="Y962" s="114">
        <f t="shared" si="59"/>
        <v>4.0503818730968609E-2</v>
      </c>
      <c r="Z962" s="114">
        <f t="shared" ref="Z962:Z1025" si="60">Q962*2.326</f>
        <v>5.2241686308942437E-2</v>
      </c>
      <c r="AA962" s="114">
        <f t="shared" ref="AA962:AA1025" si="61">R962*2.326</f>
        <v>7.0013379107495152E-2</v>
      </c>
      <c r="AB962" s="114">
        <f t="shared" ref="AB962:AB1025" si="62">ABS(PERCENTILE(O962:O1261,0.01))</f>
        <v>4.2137456804466504E-2</v>
      </c>
    </row>
    <row r="963" spans="10:28" x14ac:dyDescent="0.25">
      <c r="J963" s="1">
        <v>44440</v>
      </c>
      <c r="K963">
        <v>79.62</v>
      </c>
      <c r="L963" s="114">
        <v>-1.1790989201936065E-2</v>
      </c>
      <c r="N963" s="221">
        <v>44620</v>
      </c>
      <c r="O963" s="222">
        <v>-3.7725161436501627E-2</v>
      </c>
      <c r="P963" s="114">
        <v>1.7290878826321233E-2</v>
      </c>
      <c r="Q963" s="114">
        <v>2.2080262223761016E-2</v>
      </c>
      <c r="R963" s="114">
        <v>2.9645263496649015E-2</v>
      </c>
      <c r="Y963" s="114">
        <f t="shared" ref="Y963:Y1026" si="63">P963*2.326</f>
        <v>4.021858415002319E-2</v>
      </c>
      <c r="Z963" s="114">
        <f t="shared" si="60"/>
        <v>5.1358689932468123E-2</v>
      </c>
      <c r="AA963" s="114">
        <f t="shared" si="61"/>
        <v>6.8954882893205616E-2</v>
      </c>
      <c r="AB963" s="114">
        <f t="shared" si="62"/>
        <v>4.2137456804466504E-2</v>
      </c>
    </row>
    <row r="964" spans="10:28" x14ac:dyDescent="0.25">
      <c r="J964" s="1">
        <v>44441</v>
      </c>
      <c r="K964">
        <v>79.28</v>
      </c>
      <c r="L964" s="114">
        <v>-4.2702838482793692E-3</v>
      </c>
      <c r="N964" s="221">
        <v>44617</v>
      </c>
      <c r="O964" s="222">
        <v>3.7494123178185214E-2</v>
      </c>
      <c r="P964" s="114">
        <v>1.7171217813964693E-2</v>
      </c>
      <c r="Q964" s="114">
        <v>2.164324192184295E-2</v>
      </c>
      <c r="R964" s="114">
        <v>2.9053332825785812E-2</v>
      </c>
      <c r="Y964" s="114">
        <f t="shared" si="63"/>
        <v>3.9940252635281878E-2</v>
      </c>
      <c r="Z964" s="114">
        <f t="shared" si="60"/>
        <v>5.0342180710206699E-2</v>
      </c>
      <c r="AA964" s="114">
        <f t="shared" si="61"/>
        <v>6.7578052152777804E-2</v>
      </c>
      <c r="AB964" s="114">
        <f t="shared" si="62"/>
        <v>4.2137456804466504E-2</v>
      </c>
    </row>
    <row r="965" spans="10:28" x14ac:dyDescent="0.25">
      <c r="J965" s="1">
        <v>44442</v>
      </c>
      <c r="K965">
        <v>79.489999999999995</v>
      </c>
      <c r="L965" s="114">
        <v>2.6488395560039573E-3</v>
      </c>
      <c r="N965" s="221">
        <v>44616</v>
      </c>
      <c r="O965" s="222">
        <v>-7.0773263433813932E-2</v>
      </c>
      <c r="P965" s="114">
        <v>1.703913143581463E-2</v>
      </c>
      <c r="Q965" s="114">
        <v>2.1196111779219963E-2</v>
      </c>
      <c r="R965" s="114">
        <v>2.8429599343863958E-2</v>
      </c>
      <c r="Y965" s="114">
        <f t="shared" si="63"/>
        <v>3.9633019719704829E-2</v>
      </c>
      <c r="Z965" s="114">
        <f t="shared" si="60"/>
        <v>4.9302155998465637E-2</v>
      </c>
      <c r="AA965" s="114">
        <f t="shared" si="61"/>
        <v>6.6127248073827569E-2</v>
      </c>
      <c r="AB965" s="114">
        <f t="shared" si="62"/>
        <v>4.2137456804466504E-2</v>
      </c>
    </row>
    <row r="966" spans="10:28" x14ac:dyDescent="0.25">
      <c r="J966" s="1">
        <v>44445</v>
      </c>
      <c r="K966">
        <v>79.98</v>
      </c>
      <c r="L966" s="114">
        <v>6.1642973958989699E-3</v>
      </c>
      <c r="N966" s="221">
        <v>44615</v>
      </c>
      <c r="O966" s="222">
        <v>2.8879649398808941E-2</v>
      </c>
      <c r="P966" s="114">
        <v>1.6529014675359322E-2</v>
      </c>
      <c r="Q966" s="114">
        <v>1.8872433517900428E-2</v>
      </c>
      <c r="R966" s="114">
        <v>2.3240436823848541E-2</v>
      </c>
      <c r="Y966" s="114">
        <f t="shared" si="63"/>
        <v>3.8446488134885784E-2</v>
      </c>
      <c r="Z966" s="114">
        <f t="shared" si="60"/>
        <v>4.3897280362636397E-2</v>
      </c>
      <c r="AA966" s="114">
        <f t="shared" si="61"/>
        <v>5.4057256052271706E-2</v>
      </c>
      <c r="AB966" s="114">
        <f t="shared" si="62"/>
        <v>3.9270911158031434E-2</v>
      </c>
    </row>
    <row r="967" spans="10:28" x14ac:dyDescent="0.25">
      <c r="J967" s="1">
        <v>44446</v>
      </c>
      <c r="K967">
        <v>80.63</v>
      </c>
      <c r="L967" s="114">
        <v>8.1270317579393778E-3</v>
      </c>
      <c r="N967" s="221">
        <v>44614</v>
      </c>
      <c r="O967" s="222">
        <v>-6.4753823824941197E-3</v>
      </c>
      <c r="P967" s="114">
        <v>1.6450750902723139E-2</v>
      </c>
      <c r="Q967" s="114">
        <v>1.8611764030101754E-2</v>
      </c>
      <c r="R967" s="114">
        <v>2.2833249706747306E-2</v>
      </c>
      <c r="Y967" s="114">
        <f t="shared" si="63"/>
        <v>3.826444659973402E-2</v>
      </c>
      <c r="Z967" s="114">
        <f t="shared" si="60"/>
        <v>4.3290963134016681E-2</v>
      </c>
      <c r="AA967" s="114">
        <f t="shared" si="61"/>
        <v>5.311013881789424E-2</v>
      </c>
      <c r="AB967" s="114">
        <f t="shared" si="62"/>
        <v>3.9270911158031434E-2</v>
      </c>
    </row>
    <row r="968" spans="10:28" x14ac:dyDescent="0.25">
      <c r="J968" s="1">
        <v>44447</v>
      </c>
      <c r="K968">
        <v>78.709999999999994</v>
      </c>
      <c r="L968" s="114">
        <v>-2.3812476745628201E-2</v>
      </c>
      <c r="N968" s="221">
        <v>44613</v>
      </c>
      <c r="O968" s="222">
        <v>-5.7257130828333981E-2</v>
      </c>
      <c r="P968" s="114">
        <v>1.6449696637371562E-2</v>
      </c>
      <c r="Q968" s="114">
        <v>1.877764554992967E-2</v>
      </c>
      <c r="R968" s="114">
        <v>2.3493807636531111E-2</v>
      </c>
      <c r="Y968" s="114">
        <f t="shared" si="63"/>
        <v>3.8261994378526253E-2</v>
      </c>
      <c r="Z968" s="114">
        <f t="shared" si="60"/>
        <v>4.3676803549136417E-2</v>
      </c>
      <c r="AA968" s="114">
        <f t="shared" si="61"/>
        <v>5.4646596562571363E-2</v>
      </c>
      <c r="AB968" s="114">
        <f t="shared" si="62"/>
        <v>3.9270911158031434E-2</v>
      </c>
    </row>
    <row r="969" spans="10:28" x14ac:dyDescent="0.25">
      <c r="J969" s="1">
        <v>44448</v>
      </c>
      <c r="K969">
        <v>78.790000000000006</v>
      </c>
      <c r="L969" s="114">
        <v>1.0163892770932857E-3</v>
      </c>
      <c r="N969" s="221">
        <v>44610</v>
      </c>
      <c r="O969" s="222">
        <v>2.1054847878734849E-4</v>
      </c>
      <c r="P969" s="114">
        <v>1.6102842356371952E-2</v>
      </c>
      <c r="Q969" s="114">
        <v>1.7112905508047012E-2</v>
      </c>
      <c r="R969" s="114">
        <v>1.9440478038784417E-2</v>
      </c>
      <c r="Y969" s="114">
        <f t="shared" si="63"/>
        <v>3.745521132092116E-2</v>
      </c>
      <c r="Z969" s="114">
        <f t="shared" si="60"/>
        <v>3.9804618211717352E-2</v>
      </c>
      <c r="AA969" s="114">
        <f t="shared" si="61"/>
        <v>4.5218551918212557E-2</v>
      </c>
      <c r="AB969" s="114">
        <f t="shared" si="62"/>
        <v>3.645127225177984E-2</v>
      </c>
    </row>
    <row r="970" spans="10:28" x14ac:dyDescent="0.25">
      <c r="J970" s="1">
        <v>44449</v>
      </c>
      <c r="K970">
        <v>79.400000000000006</v>
      </c>
      <c r="L970" s="114">
        <v>7.7420992511739988E-3</v>
      </c>
      <c r="N970" s="221">
        <v>44609</v>
      </c>
      <c r="O970" s="222">
        <v>1.2147043153969106E-2</v>
      </c>
      <c r="P970" s="114">
        <v>1.6102881551292046E-2</v>
      </c>
      <c r="Q970" s="114">
        <v>1.7286261938009449E-2</v>
      </c>
      <c r="R970" s="114">
        <v>2.0051251523569492E-2</v>
      </c>
      <c r="Y970" s="114">
        <f t="shared" si="63"/>
        <v>3.7455302488305302E-2</v>
      </c>
      <c r="Z970" s="114">
        <f t="shared" si="60"/>
        <v>4.0207845267809982E-2</v>
      </c>
      <c r="AA970" s="114">
        <f t="shared" si="61"/>
        <v>4.663921104382264E-2</v>
      </c>
      <c r="AB970" s="114">
        <f t="shared" si="62"/>
        <v>3.645127225177984E-2</v>
      </c>
    </row>
    <row r="971" spans="10:28" x14ac:dyDescent="0.25">
      <c r="J971" s="1">
        <v>44452</v>
      </c>
      <c r="K971">
        <v>81.77</v>
      </c>
      <c r="L971" s="114">
        <v>2.9848866498740429E-2</v>
      </c>
      <c r="N971" s="221">
        <v>44608</v>
      </c>
      <c r="O971" s="222">
        <v>-1.2209241132512479E-2</v>
      </c>
      <c r="P971" s="114">
        <v>1.6090028562330973E-2</v>
      </c>
      <c r="Q971" s="114">
        <v>1.7374940795872929E-2</v>
      </c>
      <c r="R971" s="114">
        <v>2.045232255655733E-2</v>
      </c>
      <c r="Y971" s="114">
        <f t="shared" si="63"/>
        <v>3.7425406435981842E-2</v>
      </c>
      <c r="Z971" s="114">
        <f t="shared" si="60"/>
        <v>4.0414112291200434E-2</v>
      </c>
      <c r="AA971" s="114">
        <f t="shared" si="61"/>
        <v>4.7572102266552348E-2</v>
      </c>
      <c r="AB971" s="114">
        <f t="shared" si="62"/>
        <v>3.645127225177984E-2</v>
      </c>
    </row>
    <row r="972" spans="10:28" x14ac:dyDescent="0.25">
      <c r="J972" s="1">
        <v>44453</v>
      </c>
      <c r="K972">
        <v>82.27</v>
      </c>
      <c r="L972" s="114">
        <v>6.1147119970649385E-3</v>
      </c>
      <c r="N972" s="221">
        <v>44607</v>
      </c>
      <c r="O972" s="222">
        <v>3.7453592487442747E-2</v>
      </c>
      <c r="P972" s="114">
        <v>1.608906993459442E-2</v>
      </c>
      <c r="Q972" s="114">
        <v>1.7464368244624166E-2</v>
      </c>
      <c r="R972" s="114">
        <v>2.0868217812266551E-2</v>
      </c>
      <c r="Y972" s="114">
        <f t="shared" si="63"/>
        <v>3.7423176667866626E-2</v>
      </c>
      <c r="Z972" s="114">
        <f t="shared" si="60"/>
        <v>4.0622120536995814E-2</v>
      </c>
      <c r="AA972" s="114">
        <f t="shared" si="61"/>
        <v>4.8539474631332E-2</v>
      </c>
      <c r="AB972" s="114">
        <f t="shared" si="62"/>
        <v>3.645127225177984E-2</v>
      </c>
    </row>
    <row r="973" spans="10:28" x14ac:dyDescent="0.25">
      <c r="J973" s="1">
        <v>44454</v>
      </c>
      <c r="K973">
        <v>82.74</v>
      </c>
      <c r="L973" s="114">
        <v>5.7128965601069516E-3</v>
      </c>
      <c r="N973" s="221">
        <v>44606</v>
      </c>
      <c r="O973" s="222">
        <v>-3.29461457233369E-2</v>
      </c>
      <c r="P973" s="114">
        <v>1.595111018661052E-2</v>
      </c>
      <c r="Q973" s="114">
        <v>1.6810065061182374E-2</v>
      </c>
      <c r="R973" s="114">
        <v>1.9332373330609342E-2</v>
      </c>
      <c r="Y973" s="114">
        <f t="shared" si="63"/>
        <v>3.7102282294056071E-2</v>
      </c>
      <c r="Z973" s="114">
        <f t="shared" si="60"/>
        <v>3.9100211332310203E-2</v>
      </c>
      <c r="AA973" s="114">
        <f t="shared" si="61"/>
        <v>4.4967100366997331E-2</v>
      </c>
      <c r="AB973" s="114">
        <f t="shared" si="62"/>
        <v>3.645127225177984E-2</v>
      </c>
    </row>
    <row r="974" spans="10:28" x14ac:dyDescent="0.25">
      <c r="J974" s="1">
        <v>44455</v>
      </c>
      <c r="K974">
        <v>82.27</v>
      </c>
      <c r="L974" s="114">
        <v>-5.6804447667391693E-3</v>
      </c>
      <c r="N974" s="221">
        <v>44603</v>
      </c>
      <c r="O974" s="222">
        <v>3.384279475982542E-2</v>
      </c>
      <c r="P974" s="114">
        <v>1.5914439786486243E-2</v>
      </c>
      <c r="Q974" s="114">
        <v>1.6316061932553968E-2</v>
      </c>
      <c r="R974" s="114">
        <v>1.8119395619508243E-2</v>
      </c>
      <c r="Y974" s="114">
        <f t="shared" si="63"/>
        <v>3.7016986943367004E-2</v>
      </c>
      <c r="Z974" s="114">
        <f t="shared" si="60"/>
        <v>3.7951160055120531E-2</v>
      </c>
      <c r="AA974" s="114">
        <f t="shared" si="61"/>
        <v>4.2145714210976175E-2</v>
      </c>
      <c r="AB974" s="114">
        <f t="shared" si="62"/>
        <v>3.645127225177984E-2</v>
      </c>
    </row>
    <row r="975" spans="10:28" x14ac:dyDescent="0.25">
      <c r="J975" s="1">
        <v>44456</v>
      </c>
      <c r="K975">
        <v>80.459999999999994</v>
      </c>
      <c r="L975" s="114">
        <v>-2.2000729305943871E-2</v>
      </c>
      <c r="N975" s="221">
        <v>44602</v>
      </c>
      <c r="O975" s="222">
        <v>-1.9376940370410045E-2</v>
      </c>
      <c r="P975" s="114">
        <v>1.5801251783048982E-2</v>
      </c>
      <c r="Q975" s="114">
        <v>1.5756051297022643E-2</v>
      </c>
      <c r="R975" s="114">
        <v>1.6618126863879177E-2</v>
      </c>
      <c r="Y975" s="114">
        <f t="shared" si="63"/>
        <v>3.6753711647371935E-2</v>
      </c>
      <c r="Z975" s="114">
        <f t="shared" si="60"/>
        <v>3.6648575316874668E-2</v>
      </c>
      <c r="AA975" s="114">
        <f t="shared" si="61"/>
        <v>3.8653763085382965E-2</v>
      </c>
      <c r="AB975" s="114">
        <f t="shared" si="62"/>
        <v>3.645127225177984E-2</v>
      </c>
    </row>
    <row r="976" spans="10:28" x14ac:dyDescent="0.25">
      <c r="J976" s="1">
        <v>44459</v>
      </c>
      <c r="K976">
        <v>77.83</v>
      </c>
      <c r="L976" s="114">
        <v>-3.2687049465572902E-2</v>
      </c>
      <c r="N976" s="221">
        <v>44601</v>
      </c>
      <c r="O976" s="222">
        <v>3.2839451570101715E-2</v>
      </c>
      <c r="P976" s="114">
        <v>1.5759500432264751E-2</v>
      </c>
      <c r="Q976" s="114">
        <v>1.5672985489822468E-2</v>
      </c>
      <c r="R976" s="114">
        <v>1.6426308401565729E-2</v>
      </c>
      <c r="Y976" s="114">
        <f t="shared" si="63"/>
        <v>3.6656598005447814E-2</v>
      </c>
      <c r="Z976" s="114">
        <f t="shared" si="60"/>
        <v>3.6455364249327063E-2</v>
      </c>
      <c r="AA976" s="114">
        <f t="shared" si="61"/>
        <v>3.8207593342041886E-2</v>
      </c>
      <c r="AB976" s="114">
        <f t="shared" si="62"/>
        <v>3.645127225177984E-2</v>
      </c>
    </row>
    <row r="977" spans="10:28" x14ac:dyDescent="0.25">
      <c r="J977" s="1">
        <v>44460</v>
      </c>
      <c r="K977">
        <v>78.900000000000006</v>
      </c>
      <c r="L977" s="114">
        <v>1.374791211615068E-2</v>
      </c>
      <c r="N977" s="221">
        <v>44600</v>
      </c>
      <c r="O977" s="222">
        <v>5.7829181494661475E-3</v>
      </c>
      <c r="P977" s="114">
        <v>1.5652612490258223E-2</v>
      </c>
      <c r="Q977" s="114">
        <v>1.5120466058658024E-2</v>
      </c>
      <c r="R977" s="114">
        <v>1.4771948430080385E-2</v>
      </c>
      <c r="Y977" s="114">
        <f t="shared" si="63"/>
        <v>3.6407976652340628E-2</v>
      </c>
      <c r="Z977" s="114">
        <f t="shared" si="60"/>
        <v>3.5170204052438564E-2</v>
      </c>
      <c r="AA977" s="114">
        <f t="shared" si="61"/>
        <v>3.4359552048366979E-2</v>
      </c>
      <c r="AB977" s="114">
        <f t="shared" si="62"/>
        <v>3.645127225177984E-2</v>
      </c>
    </row>
    <row r="978" spans="10:28" x14ac:dyDescent="0.25">
      <c r="J978" s="1">
        <v>44461</v>
      </c>
      <c r="K978">
        <v>81.62</v>
      </c>
      <c r="L978" s="114">
        <v>3.4474017743979707E-2</v>
      </c>
      <c r="N978" s="221">
        <v>44599</v>
      </c>
      <c r="O978" s="222">
        <v>-5.5297500552975E-3</v>
      </c>
      <c r="P978" s="114">
        <v>1.5713736533261895E-2</v>
      </c>
      <c r="Q978" s="114">
        <v>1.5252380883291977E-2</v>
      </c>
      <c r="R978" s="114">
        <v>1.5165888799791284E-2</v>
      </c>
      <c r="Y978" s="114">
        <f t="shared" si="63"/>
        <v>3.6550151176367167E-2</v>
      </c>
      <c r="Z978" s="114">
        <f t="shared" si="60"/>
        <v>3.5477037934537138E-2</v>
      </c>
      <c r="AA978" s="114">
        <f t="shared" si="61"/>
        <v>3.5275857348314531E-2</v>
      </c>
      <c r="AB978" s="114">
        <f t="shared" si="62"/>
        <v>3.645127225177984E-2</v>
      </c>
    </row>
    <row r="979" spans="10:28" x14ac:dyDescent="0.25">
      <c r="J979" s="1">
        <v>44462</v>
      </c>
      <c r="K979">
        <v>81.53</v>
      </c>
      <c r="L979" s="114">
        <v>-1.1026709139917105E-3</v>
      </c>
      <c r="N979" s="221">
        <v>44596</v>
      </c>
      <c r="O979" s="222">
        <v>-3.3561351004702873E-2</v>
      </c>
      <c r="P979" s="114">
        <v>1.5772751538339586E-2</v>
      </c>
      <c r="Q979" s="114">
        <v>1.5387719489227295E-2</v>
      </c>
      <c r="R979" s="114">
        <v>1.5579907108141408E-2</v>
      </c>
      <c r="Y979" s="114">
        <f t="shared" si="63"/>
        <v>3.6687420078177879E-2</v>
      </c>
      <c r="Z979" s="114">
        <f t="shared" si="60"/>
        <v>3.5791835531942692E-2</v>
      </c>
      <c r="AA979" s="114">
        <f t="shared" si="61"/>
        <v>3.6238863933536918E-2</v>
      </c>
      <c r="AB979" s="114">
        <f t="shared" si="62"/>
        <v>3.645127225177984E-2</v>
      </c>
    </row>
    <row r="980" spans="10:28" x14ac:dyDescent="0.25">
      <c r="J980" s="1">
        <v>44463</v>
      </c>
      <c r="K980">
        <v>81.510000000000005</v>
      </c>
      <c r="L980" s="114">
        <v>-2.4530847540777653E-4</v>
      </c>
      <c r="N980" s="221">
        <v>44595</v>
      </c>
      <c r="O980" s="222">
        <v>-2.9838022165388015E-3</v>
      </c>
      <c r="P980" s="114">
        <v>1.5672042984480789E-2</v>
      </c>
      <c r="Q980" s="114">
        <v>1.4785745668365618E-2</v>
      </c>
      <c r="R980" s="114">
        <v>1.3650331169716151E-2</v>
      </c>
      <c r="Y980" s="114">
        <f t="shared" si="63"/>
        <v>3.6453171981902316E-2</v>
      </c>
      <c r="Z980" s="114">
        <f t="shared" si="60"/>
        <v>3.439164442461843E-2</v>
      </c>
      <c r="AA980" s="114">
        <f t="shared" si="61"/>
        <v>3.1750670300759766E-2</v>
      </c>
      <c r="AB980" s="114">
        <f t="shared" si="62"/>
        <v>3.645127225177984E-2</v>
      </c>
    </row>
    <row r="981" spans="10:28" x14ac:dyDescent="0.25">
      <c r="J981" s="1">
        <v>44466</v>
      </c>
      <c r="K981">
        <v>82.84</v>
      </c>
      <c r="L981" s="114">
        <v>1.6317016317016295E-2</v>
      </c>
      <c r="N981" s="221">
        <v>44594</v>
      </c>
      <c r="O981" s="222">
        <v>-1.5959144589849077E-3</v>
      </c>
      <c r="P981" s="114">
        <v>1.5738143856846458E-2</v>
      </c>
      <c r="Q981" s="114">
        <v>1.4930481917345164E-2</v>
      </c>
      <c r="R981" s="114">
        <v>1.4059045573737257E-2</v>
      </c>
      <c r="Y981" s="114">
        <f t="shared" si="63"/>
        <v>3.6606922611024863E-2</v>
      </c>
      <c r="Z981" s="114">
        <f t="shared" si="60"/>
        <v>3.4728300939744855E-2</v>
      </c>
      <c r="AA981" s="114">
        <f t="shared" si="61"/>
        <v>3.2701340004512858E-2</v>
      </c>
      <c r="AB981" s="114">
        <f t="shared" si="62"/>
        <v>3.645127225177984E-2</v>
      </c>
    </row>
    <row r="982" spans="10:28" x14ac:dyDescent="0.25">
      <c r="J982" s="1">
        <v>44467</v>
      </c>
      <c r="K982">
        <v>82.34</v>
      </c>
      <c r="L982" s="114">
        <v>-6.0357315306615155E-3</v>
      </c>
      <c r="N982" s="221">
        <v>44593</v>
      </c>
      <c r="O982" s="222">
        <v>1.0319251854240501E-2</v>
      </c>
      <c r="P982" s="114">
        <v>1.5737496391613912E-2</v>
      </c>
      <c r="Q982" s="114">
        <v>1.5079952785133376E-2</v>
      </c>
      <c r="R982" s="114">
        <v>1.4495191636315246E-2</v>
      </c>
      <c r="Y982" s="114">
        <f t="shared" si="63"/>
        <v>3.660541660689396E-2</v>
      </c>
      <c r="Z982" s="114">
        <f t="shared" si="60"/>
        <v>3.5075970178220235E-2</v>
      </c>
      <c r="AA982" s="114">
        <f t="shared" si="61"/>
        <v>3.3715815746069265E-2</v>
      </c>
      <c r="AB982" s="114">
        <f t="shared" si="62"/>
        <v>3.645127225177984E-2</v>
      </c>
    </row>
    <row r="983" spans="10:28" x14ac:dyDescent="0.25">
      <c r="J983" s="1">
        <v>44468</v>
      </c>
      <c r="K983">
        <v>84.5</v>
      </c>
      <c r="L983" s="114">
        <v>2.6232693709011375E-2</v>
      </c>
      <c r="N983" s="221">
        <v>44592</v>
      </c>
      <c r="O983" s="222">
        <v>7.3632918245804752E-3</v>
      </c>
      <c r="P983" s="114">
        <v>1.574643956636328E-2</v>
      </c>
      <c r="Q983" s="114">
        <v>1.5161419305150027E-2</v>
      </c>
      <c r="R983" s="114">
        <v>1.472157784510047E-2</v>
      </c>
      <c r="Y983" s="114">
        <f t="shared" si="63"/>
        <v>3.6626218431360991E-2</v>
      </c>
      <c r="Z983" s="114">
        <f t="shared" si="60"/>
        <v>3.5265461303778965E-2</v>
      </c>
      <c r="AA983" s="114">
        <f t="shared" si="61"/>
        <v>3.4242390067703694E-2</v>
      </c>
      <c r="AB983" s="114">
        <f t="shared" si="62"/>
        <v>3.645127225177984E-2</v>
      </c>
    </row>
    <row r="984" spans="10:28" x14ac:dyDescent="0.25">
      <c r="J984" s="1">
        <v>44469</v>
      </c>
      <c r="K984">
        <v>84.5</v>
      </c>
      <c r="L984" s="114">
        <v>0</v>
      </c>
      <c r="N984" s="221">
        <v>44589</v>
      </c>
      <c r="O984" s="222">
        <v>-1.4092025194833003E-2</v>
      </c>
      <c r="P984" s="114">
        <v>1.5769793751521592E-2</v>
      </c>
      <c r="Q984" s="114">
        <v>1.5279216551020222E-2</v>
      </c>
      <c r="R984" s="114">
        <v>1.5069758721866902E-2</v>
      </c>
      <c r="Y984" s="114">
        <f t="shared" si="63"/>
        <v>3.6680540266039223E-2</v>
      </c>
      <c r="Z984" s="114">
        <f t="shared" si="60"/>
        <v>3.5539457697673041E-2</v>
      </c>
      <c r="AA984" s="114">
        <f t="shared" si="61"/>
        <v>3.5052258787062418E-2</v>
      </c>
      <c r="AB984" s="114">
        <f t="shared" si="62"/>
        <v>3.645127225177984E-2</v>
      </c>
    </row>
    <row r="985" spans="10:28" x14ac:dyDescent="0.25">
      <c r="J985" s="1">
        <v>44470</v>
      </c>
      <c r="K985">
        <v>84.04</v>
      </c>
      <c r="L985" s="114">
        <v>-5.4437869822484466E-3</v>
      </c>
      <c r="N985" s="221">
        <v>44588</v>
      </c>
      <c r="O985" s="222">
        <v>-1.4923782112781215E-3</v>
      </c>
      <c r="P985" s="114">
        <v>1.5750809326721762E-2</v>
      </c>
      <c r="Q985" s="114">
        <v>1.5302141664785641E-2</v>
      </c>
      <c r="R985" s="114">
        <v>1.5130022197144554E-2</v>
      </c>
      <c r="Y985" s="114">
        <f t="shared" si="63"/>
        <v>3.6636382493954817E-2</v>
      </c>
      <c r="Z985" s="114">
        <f t="shared" si="60"/>
        <v>3.5592781512291401E-2</v>
      </c>
      <c r="AA985" s="114">
        <f t="shared" si="61"/>
        <v>3.5192431630558234E-2</v>
      </c>
      <c r="AB985" s="114">
        <f t="shared" si="62"/>
        <v>3.645127225177984E-2</v>
      </c>
    </row>
    <row r="986" spans="10:28" x14ac:dyDescent="0.25">
      <c r="J986" s="1">
        <v>44473</v>
      </c>
      <c r="K986">
        <v>83.3</v>
      </c>
      <c r="L986" s="114">
        <v>-8.805330794859699E-3</v>
      </c>
      <c r="N986" s="221">
        <v>44587</v>
      </c>
      <c r="O986" s="222">
        <v>1.1428571428571453E-2</v>
      </c>
      <c r="P986" s="114">
        <v>1.5750716768974816E-2</v>
      </c>
      <c r="Q986" s="114">
        <v>1.5455659562742476E-2</v>
      </c>
      <c r="R986" s="114">
        <v>1.5600870815792521E-2</v>
      </c>
      <c r="Y986" s="114">
        <f t="shared" si="63"/>
        <v>3.6636167204635424E-2</v>
      </c>
      <c r="Z986" s="114">
        <f t="shared" si="60"/>
        <v>3.5949864142938999E-2</v>
      </c>
      <c r="AA986" s="114">
        <f t="shared" si="61"/>
        <v>3.6287625517533409E-2</v>
      </c>
      <c r="AB986" s="114">
        <f t="shared" si="62"/>
        <v>3.645127225177984E-2</v>
      </c>
    </row>
    <row r="987" spans="10:28" x14ac:dyDescent="0.25">
      <c r="J987" s="1">
        <v>44474</v>
      </c>
      <c r="K987">
        <v>83.56</v>
      </c>
      <c r="L987" s="114">
        <v>3.1212484993998215E-3</v>
      </c>
      <c r="N987" s="221">
        <v>44586</v>
      </c>
      <c r="O987" s="222">
        <v>1.0018512468692167E-2</v>
      </c>
      <c r="P987" s="114">
        <v>1.5744983001538246E-2</v>
      </c>
      <c r="Q987" s="114">
        <v>1.55266483672183E-2</v>
      </c>
      <c r="R987" s="114">
        <v>1.5829894806504059E-2</v>
      </c>
      <c r="Y987" s="114">
        <f t="shared" si="63"/>
        <v>3.6622830461577958E-2</v>
      </c>
      <c r="Z987" s="114">
        <f t="shared" si="60"/>
        <v>3.6114984102149764E-2</v>
      </c>
      <c r="AA987" s="114">
        <f t="shared" si="61"/>
        <v>3.6820335319928441E-2</v>
      </c>
      <c r="AB987" s="114">
        <f t="shared" si="62"/>
        <v>3.645127225177984E-2</v>
      </c>
    </row>
    <row r="988" spans="10:28" x14ac:dyDescent="0.25">
      <c r="J988" s="1">
        <v>44475</v>
      </c>
      <c r="K988">
        <v>81.680000000000007</v>
      </c>
      <c r="L988" s="114">
        <v>-2.2498803255145947E-2</v>
      </c>
      <c r="N988" s="221">
        <v>44585</v>
      </c>
      <c r="O988" s="222">
        <v>-3.3673576765232062E-2</v>
      </c>
      <c r="P988" s="114">
        <v>1.5798473047509653E-2</v>
      </c>
      <c r="Q988" s="114">
        <v>1.5619556520319574E-2</v>
      </c>
      <c r="R988" s="114">
        <v>1.6129902661363802E-2</v>
      </c>
      <c r="Y988" s="114">
        <f t="shared" si="63"/>
        <v>3.6747248308507452E-2</v>
      </c>
      <c r="Z988" s="114">
        <f t="shared" si="60"/>
        <v>3.6331088466263331E-2</v>
      </c>
      <c r="AA988" s="114">
        <f t="shared" si="61"/>
        <v>3.7518153590332205E-2</v>
      </c>
      <c r="AB988" s="114">
        <f t="shared" si="62"/>
        <v>3.645127225177984E-2</v>
      </c>
    </row>
    <row r="989" spans="10:28" x14ac:dyDescent="0.25">
      <c r="J989" s="1">
        <v>44476</v>
      </c>
      <c r="K989">
        <v>83.35</v>
      </c>
      <c r="L989" s="114">
        <v>2.0445641527913654E-2</v>
      </c>
      <c r="N989" s="221">
        <v>44582</v>
      </c>
      <c r="O989" s="222">
        <v>-1.7777777777777767E-2</v>
      </c>
      <c r="P989" s="114">
        <v>1.5674440550067885E-2</v>
      </c>
      <c r="Q989" s="114">
        <v>1.502626240897909E-2</v>
      </c>
      <c r="R989" s="114">
        <v>1.4296970865926904E-2</v>
      </c>
      <c r="Y989" s="114">
        <f t="shared" si="63"/>
        <v>3.6458748719457902E-2</v>
      </c>
      <c r="Z989" s="114">
        <f t="shared" si="60"/>
        <v>3.4951086363285366E-2</v>
      </c>
      <c r="AA989" s="114">
        <f t="shared" si="61"/>
        <v>3.3254754234145978E-2</v>
      </c>
      <c r="AB989" s="114">
        <f t="shared" si="62"/>
        <v>3.645127225177984E-2</v>
      </c>
    </row>
    <row r="990" spans="10:28" x14ac:dyDescent="0.25">
      <c r="J990" s="1">
        <v>44477</v>
      </c>
      <c r="K990">
        <v>84.49</v>
      </c>
      <c r="L990" s="114">
        <v>1.367726454709059E-2</v>
      </c>
      <c r="N990" s="221">
        <v>44581</v>
      </c>
      <c r="O990" s="222">
        <v>-9.9263200982398579E-3</v>
      </c>
      <c r="P990" s="114">
        <v>1.5649726752367338E-2</v>
      </c>
      <c r="Q990" s="114">
        <v>1.4964550577133544E-2</v>
      </c>
      <c r="R990" s="114">
        <v>1.4045534343552305E-2</v>
      </c>
      <c r="Y990" s="114">
        <f t="shared" si="63"/>
        <v>3.6401264426006427E-2</v>
      </c>
      <c r="Z990" s="114">
        <f t="shared" si="60"/>
        <v>3.4807544642412626E-2</v>
      </c>
      <c r="AA990" s="114">
        <f t="shared" si="61"/>
        <v>3.2669912883102663E-2</v>
      </c>
      <c r="AB990" s="114">
        <f t="shared" si="62"/>
        <v>3.645127225177984E-2</v>
      </c>
    </row>
    <row r="991" spans="10:28" x14ac:dyDescent="0.25">
      <c r="J991" s="1">
        <v>44480</v>
      </c>
      <c r="K991">
        <v>86.4</v>
      </c>
      <c r="L991" s="114">
        <v>2.260622558882721E-2</v>
      </c>
      <c r="N991" s="221">
        <v>44580</v>
      </c>
      <c r="O991" s="222">
        <v>-1.2929292929292941E-2</v>
      </c>
      <c r="P991" s="114">
        <v>1.567633301007158E-2</v>
      </c>
      <c r="Q991" s="114">
        <v>1.5050020794711974E-2</v>
      </c>
      <c r="R991" s="114">
        <v>1.4268143552401245E-2</v>
      </c>
      <c r="Y991" s="114">
        <f t="shared" si="63"/>
        <v>3.6463150581426497E-2</v>
      </c>
      <c r="Z991" s="114">
        <f t="shared" si="60"/>
        <v>3.500634836850005E-2</v>
      </c>
      <c r="AA991" s="114">
        <f t="shared" si="61"/>
        <v>3.3187701902885294E-2</v>
      </c>
      <c r="AB991" s="114">
        <f t="shared" si="62"/>
        <v>3.645127225177984E-2</v>
      </c>
    </row>
    <row r="992" spans="10:28" x14ac:dyDescent="0.25">
      <c r="J992" s="1">
        <v>44481</v>
      </c>
      <c r="K992">
        <v>86.45</v>
      </c>
      <c r="L992" s="114">
        <v>5.7870370370367082E-4</v>
      </c>
      <c r="N992" s="221">
        <v>44579</v>
      </c>
      <c r="O992" s="222">
        <v>1.2135922330097548E-3</v>
      </c>
      <c r="P992" s="114">
        <v>1.5706308249385615E-2</v>
      </c>
      <c r="Q992" s="114">
        <v>1.5090566043604767E-2</v>
      </c>
      <c r="R992" s="114">
        <v>1.4349361450616211E-2</v>
      </c>
      <c r="Y992" s="114">
        <f t="shared" si="63"/>
        <v>3.6532872988070939E-2</v>
      </c>
      <c r="Z992" s="114">
        <f t="shared" si="60"/>
        <v>3.5100656617424689E-2</v>
      </c>
      <c r="AA992" s="114">
        <f t="shared" si="61"/>
        <v>3.3376614734133309E-2</v>
      </c>
      <c r="AB992" s="114">
        <f t="shared" si="62"/>
        <v>3.645127225177984E-2</v>
      </c>
    </row>
    <row r="993" spans="10:28" x14ac:dyDescent="0.25">
      <c r="J993" s="1">
        <v>44482</v>
      </c>
      <c r="K993">
        <v>86.15</v>
      </c>
      <c r="L993" s="114">
        <v>-3.470213996529753E-3</v>
      </c>
      <c r="N993" s="221">
        <v>44578</v>
      </c>
      <c r="O993" s="222">
        <v>-7.7270446562971423E-3</v>
      </c>
      <c r="P993" s="114">
        <v>1.5910600048947322E-2</v>
      </c>
      <c r="Q993" s="114">
        <v>1.5246056285039368E-2</v>
      </c>
      <c r="R993" s="114">
        <v>1.4797060039065479E-2</v>
      </c>
      <c r="Y993" s="114">
        <f t="shared" si="63"/>
        <v>3.7008055713851476E-2</v>
      </c>
      <c r="Z993" s="114">
        <f t="shared" si="60"/>
        <v>3.5462326919001572E-2</v>
      </c>
      <c r="AA993" s="114">
        <f t="shared" si="61"/>
        <v>3.4417961650866302E-2</v>
      </c>
      <c r="AB993" s="114">
        <f t="shared" si="62"/>
        <v>3.645127225177984E-2</v>
      </c>
    </row>
    <row r="994" spans="10:28" x14ac:dyDescent="0.25">
      <c r="J994" s="1">
        <v>44483</v>
      </c>
      <c r="K994">
        <v>86.28</v>
      </c>
      <c r="L994" s="114">
        <v>1.5089959373185773E-3</v>
      </c>
      <c r="N994" s="221">
        <v>44575</v>
      </c>
      <c r="O994" s="222">
        <v>1.4972499490731298E-2</v>
      </c>
      <c r="P994" s="114">
        <v>1.5908026796530424E-2</v>
      </c>
      <c r="Q994" s="114">
        <v>1.5360892965212829E-2</v>
      </c>
      <c r="R994" s="114">
        <v>1.5136631365176203E-2</v>
      </c>
      <c r="Y994" s="114">
        <f t="shared" si="63"/>
        <v>3.7002070328729764E-2</v>
      </c>
      <c r="Z994" s="114">
        <f t="shared" si="60"/>
        <v>3.5729437037085039E-2</v>
      </c>
      <c r="AA994" s="114">
        <f t="shared" si="61"/>
        <v>3.5207804555399846E-2</v>
      </c>
      <c r="AB994" s="114">
        <f t="shared" si="62"/>
        <v>3.645127225177984E-2</v>
      </c>
    </row>
    <row r="995" spans="10:28" x14ac:dyDescent="0.25">
      <c r="J995" s="1">
        <v>44484</v>
      </c>
      <c r="K995">
        <v>87.43</v>
      </c>
      <c r="L995" s="114">
        <v>1.3328697264719584E-2</v>
      </c>
      <c r="N995" s="221">
        <v>44574</v>
      </c>
      <c r="O995" s="222">
        <v>7.6978343426049468E-3</v>
      </c>
      <c r="P995" s="114">
        <v>1.588918495743185E-2</v>
      </c>
      <c r="Q995" s="114">
        <v>1.5368314714602782E-2</v>
      </c>
      <c r="R995" s="114">
        <v>1.5147047479320776E-2</v>
      </c>
      <c r="Y995" s="114">
        <f t="shared" si="63"/>
        <v>3.6958244210986486E-2</v>
      </c>
      <c r="Z995" s="114">
        <f t="shared" si="60"/>
        <v>3.5746700026166076E-2</v>
      </c>
      <c r="AA995" s="114">
        <f t="shared" si="61"/>
        <v>3.5232032436900124E-2</v>
      </c>
      <c r="AB995" s="114">
        <f t="shared" si="62"/>
        <v>3.645127225177984E-2</v>
      </c>
    </row>
    <row r="996" spans="10:28" x14ac:dyDescent="0.25">
      <c r="J996" s="1">
        <v>44487</v>
      </c>
      <c r="K996">
        <v>86.17</v>
      </c>
      <c r="L996" s="114">
        <v>-1.4411529223378761E-2</v>
      </c>
      <c r="N996" s="221">
        <v>44573</v>
      </c>
      <c r="O996" s="222">
        <v>-8.3460559796436958E-3</v>
      </c>
      <c r="P996" s="114">
        <v>1.5884749173125486E-2</v>
      </c>
      <c r="Q996" s="114">
        <v>1.5484945545615319E-2</v>
      </c>
      <c r="R996" s="114">
        <v>1.5501463485964205E-2</v>
      </c>
      <c r="Y996" s="114">
        <f t="shared" si="63"/>
        <v>3.6947926576689882E-2</v>
      </c>
      <c r="Z996" s="114">
        <f t="shared" si="60"/>
        <v>3.601798333910123E-2</v>
      </c>
      <c r="AA996" s="114">
        <f t="shared" si="61"/>
        <v>3.605640406835274E-2</v>
      </c>
      <c r="AB996" s="114">
        <f t="shared" si="62"/>
        <v>3.645127225177984E-2</v>
      </c>
    </row>
    <row r="997" spans="10:28" x14ac:dyDescent="0.25">
      <c r="J997" s="1">
        <v>44488</v>
      </c>
      <c r="K997">
        <v>85.32</v>
      </c>
      <c r="L997" s="114">
        <v>-9.8642218869677209E-3</v>
      </c>
      <c r="N997" s="221">
        <v>44572</v>
      </c>
      <c r="O997" s="222">
        <v>6.556705255609062E-3</v>
      </c>
      <c r="P997" s="114">
        <v>1.5887464336508877E-2</v>
      </c>
      <c r="Q997" s="114">
        <v>1.5596484850187451E-2</v>
      </c>
      <c r="R997" s="114">
        <v>1.5848886501045947E-2</v>
      </c>
      <c r="Y997" s="114">
        <f t="shared" si="63"/>
        <v>3.6954242046719647E-2</v>
      </c>
      <c r="Z997" s="114">
        <f t="shared" si="60"/>
        <v>3.6277423761536011E-2</v>
      </c>
      <c r="AA997" s="114">
        <f t="shared" si="61"/>
        <v>3.6864510001432878E-2</v>
      </c>
      <c r="AB997" s="114">
        <f t="shared" si="62"/>
        <v>3.645127225177984E-2</v>
      </c>
    </row>
    <row r="998" spans="10:28" x14ac:dyDescent="0.25">
      <c r="J998" s="1">
        <v>44489</v>
      </c>
      <c r="K998">
        <v>84.79</v>
      </c>
      <c r="L998" s="114">
        <v>-6.2119081106421347E-3</v>
      </c>
      <c r="N998" s="221">
        <v>44571</v>
      </c>
      <c r="O998" s="222">
        <v>1.9319131161236364E-2</v>
      </c>
      <c r="P998" s="114">
        <v>1.5893688536056803E-2</v>
      </c>
      <c r="Q998" s="114">
        <v>1.5726761084477202E-2</v>
      </c>
      <c r="R998" s="114">
        <v>1.6262729227866469E-2</v>
      </c>
      <c r="Y998" s="114">
        <f t="shared" si="63"/>
        <v>3.6968719534868126E-2</v>
      </c>
      <c r="Z998" s="114">
        <f t="shared" si="60"/>
        <v>3.6580446282493975E-2</v>
      </c>
      <c r="AA998" s="114">
        <f t="shared" si="61"/>
        <v>3.7827108184017411E-2</v>
      </c>
      <c r="AB998" s="114">
        <f t="shared" si="62"/>
        <v>3.645127225177984E-2</v>
      </c>
    </row>
    <row r="999" spans="10:28" x14ac:dyDescent="0.25">
      <c r="J999" s="1">
        <v>44490</v>
      </c>
      <c r="K999">
        <v>84.13</v>
      </c>
      <c r="L999" s="114">
        <v>-7.783936784998358E-3</v>
      </c>
      <c r="N999" s="221">
        <v>44568</v>
      </c>
      <c r="O999" s="222">
        <v>-2.4999999999999467E-3</v>
      </c>
      <c r="P999" s="114">
        <v>1.5898460741370579E-2</v>
      </c>
      <c r="Q999" s="114">
        <v>1.5645128857576521E-2</v>
      </c>
      <c r="R999" s="114">
        <v>1.6047888185401479E-2</v>
      </c>
      <c r="Y999" s="114">
        <f t="shared" si="63"/>
        <v>3.697981968442797E-2</v>
      </c>
      <c r="Z999" s="114">
        <f t="shared" si="60"/>
        <v>3.639056972272299E-2</v>
      </c>
      <c r="AA999" s="114">
        <f t="shared" si="61"/>
        <v>3.7327387919243837E-2</v>
      </c>
      <c r="AB999" s="114">
        <f t="shared" si="62"/>
        <v>3.645127225177984E-2</v>
      </c>
    </row>
    <row r="1000" spans="10:28" x14ac:dyDescent="0.25">
      <c r="J1000" s="1">
        <v>44491</v>
      </c>
      <c r="K1000">
        <v>85.85</v>
      </c>
      <c r="L1000" s="114">
        <v>2.04445501010341E-2</v>
      </c>
      <c r="N1000" s="221">
        <v>44567</v>
      </c>
      <c r="O1000" s="222">
        <v>1.0739102969046073E-2</v>
      </c>
      <c r="P1000" s="114">
        <v>1.5909471879877474E-2</v>
      </c>
      <c r="Q1000" s="114">
        <v>1.5799794057292416E-2</v>
      </c>
      <c r="R1000" s="114">
        <v>1.6540077540976153E-2</v>
      </c>
      <c r="Y1000" s="114">
        <f t="shared" si="63"/>
        <v>3.7005431592595006E-2</v>
      </c>
      <c r="Z1000" s="114">
        <f t="shared" si="60"/>
        <v>3.6750320977262163E-2</v>
      </c>
      <c r="AA1000" s="114">
        <f t="shared" si="61"/>
        <v>3.8472220360310533E-2</v>
      </c>
      <c r="AB1000" s="114">
        <f t="shared" si="62"/>
        <v>3.645127225177984E-2</v>
      </c>
    </row>
    <row r="1001" spans="10:28" x14ac:dyDescent="0.25">
      <c r="J1001" s="1">
        <v>44494</v>
      </c>
      <c r="K1001">
        <v>87.32</v>
      </c>
      <c r="L1001" s="114">
        <v>1.7122888759464168E-2</v>
      </c>
      <c r="N1001" s="221">
        <v>44566</v>
      </c>
      <c r="O1001" s="222">
        <v>1.0640561821664183E-2</v>
      </c>
      <c r="P1001" s="114">
        <v>1.5902788152724258E-2</v>
      </c>
      <c r="Q1001" s="114">
        <v>1.5885927237626732E-2</v>
      </c>
      <c r="R1001" s="114">
        <v>1.6842653079219481E-2</v>
      </c>
      <c r="Y1001" s="114">
        <f t="shared" si="63"/>
        <v>3.6989885243236625E-2</v>
      </c>
      <c r="Z1001" s="114">
        <f t="shared" si="60"/>
        <v>3.695066675471978E-2</v>
      </c>
      <c r="AA1001" s="114">
        <f t="shared" si="61"/>
        <v>3.9176011062264517E-2</v>
      </c>
      <c r="AB1001" s="114">
        <f t="shared" si="62"/>
        <v>3.645127225177984E-2</v>
      </c>
    </row>
    <row r="1002" spans="10:28" x14ac:dyDescent="0.25">
      <c r="J1002" s="1">
        <v>44495</v>
      </c>
      <c r="K1002">
        <v>88.22</v>
      </c>
      <c r="L1002" s="114">
        <v>1.0306917086578169E-2</v>
      </c>
      <c r="N1002" s="221">
        <v>44565</v>
      </c>
      <c r="O1002" s="222">
        <v>2.721608919007552E-2</v>
      </c>
      <c r="P1002" s="114">
        <v>1.5907741644736323E-2</v>
      </c>
      <c r="Q1002" s="114">
        <v>1.5974933554281798E-2</v>
      </c>
      <c r="R1002" s="114">
        <v>1.7162603747492636E-2</v>
      </c>
      <c r="Y1002" s="114">
        <f t="shared" si="63"/>
        <v>3.7001407065656688E-2</v>
      </c>
      <c r="Z1002" s="114">
        <f t="shared" si="60"/>
        <v>3.7157695447259463E-2</v>
      </c>
      <c r="AA1002" s="114">
        <f t="shared" si="61"/>
        <v>3.9920216316667874E-2</v>
      </c>
      <c r="AB1002" s="114">
        <f t="shared" si="62"/>
        <v>3.645127225177984E-2</v>
      </c>
    </row>
    <row r="1003" spans="10:28" x14ac:dyDescent="0.25">
      <c r="J1003" s="1">
        <v>44496</v>
      </c>
      <c r="K1003">
        <v>88.72</v>
      </c>
      <c r="L1003" s="114">
        <v>5.6676490591702567E-3</v>
      </c>
      <c r="N1003" s="221">
        <v>44564</v>
      </c>
      <c r="O1003" s="222">
        <v>3.507184070596215E-2</v>
      </c>
      <c r="P1003" s="114">
        <v>1.5865354352828848E-2</v>
      </c>
      <c r="Q1003" s="114">
        <v>1.5661733014942916E-2</v>
      </c>
      <c r="R1003" s="114">
        <v>1.6311855653451023E-2</v>
      </c>
      <c r="Y1003" s="114">
        <f t="shared" si="63"/>
        <v>3.6902814224679899E-2</v>
      </c>
      <c r="Z1003" s="114">
        <f t="shared" si="60"/>
        <v>3.6429190992757224E-2</v>
      </c>
      <c r="AA1003" s="114">
        <f t="shared" si="61"/>
        <v>3.7941376249927078E-2</v>
      </c>
      <c r="AB1003" s="114">
        <f t="shared" si="62"/>
        <v>3.645127225177984E-2</v>
      </c>
    </row>
    <row r="1004" spans="10:28" x14ac:dyDescent="0.25">
      <c r="J1004" s="1">
        <v>44497</v>
      </c>
      <c r="K1004">
        <v>87.26</v>
      </c>
      <c r="L1004" s="114">
        <v>-1.6456266907123464E-2</v>
      </c>
      <c r="N1004" s="221">
        <v>44561</v>
      </c>
      <c r="O1004" s="222">
        <v>0</v>
      </c>
      <c r="P1004" s="114">
        <v>1.6251632366922855E-2</v>
      </c>
      <c r="Q1004" s="114">
        <v>1.5014964243526066E-2</v>
      </c>
      <c r="R1004" s="114">
        <v>1.4302008370133427E-2</v>
      </c>
      <c r="Y1004" s="114">
        <f t="shared" si="63"/>
        <v>3.7801296885462563E-2</v>
      </c>
      <c r="Z1004" s="114">
        <f t="shared" si="60"/>
        <v>3.4924806830441628E-2</v>
      </c>
      <c r="AA1004" s="114">
        <f t="shared" si="61"/>
        <v>3.3266471468930352E-2</v>
      </c>
      <c r="AB1004" s="114">
        <f t="shared" si="62"/>
        <v>3.645127225177984E-2</v>
      </c>
    </row>
    <row r="1005" spans="10:28" x14ac:dyDescent="0.25">
      <c r="J1005" s="1">
        <v>44498</v>
      </c>
      <c r="K1005">
        <v>87.58</v>
      </c>
      <c r="L1005" s="114">
        <v>3.6672014668805084E-3</v>
      </c>
      <c r="N1005" s="221">
        <v>44560</v>
      </c>
      <c r="O1005" s="222">
        <v>-1.0190369540873422E-2</v>
      </c>
      <c r="P1005" s="114">
        <v>1.626816373658968E-2</v>
      </c>
      <c r="Q1005" s="114">
        <v>1.5167239508286625E-2</v>
      </c>
      <c r="R1005" s="114">
        <v>1.4751395294818529E-2</v>
      </c>
      <c r="Y1005" s="114">
        <f t="shared" si="63"/>
        <v>3.78397488513076E-2</v>
      </c>
      <c r="Z1005" s="114">
        <f t="shared" si="60"/>
        <v>3.5278999096274695E-2</v>
      </c>
      <c r="AA1005" s="114">
        <f t="shared" si="61"/>
        <v>3.4311745455747902E-2</v>
      </c>
      <c r="AB1005" s="114">
        <f t="shared" si="62"/>
        <v>3.645127225177984E-2</v>
      </c>
    </row>
    <row r="1006" spans="10:28" x14ac:dyDescent="0.25">
      <c r="J1006" s="1">
        <v>44501</v>
      </c>
      <c r="K1006">
        <v>88.4</v>
      </c>
      <c r="L1006" s="114">
        <v>9.3628682347568788E-3</v>
      </c>
      <c r="N1006" s="221">
        <v>44559</v>
      </c>
      <c r="O1006" s="222">
        <v>-4.0151684140084703E-3</v>
      </c>
      <c r="P1006" s="114">
        <v>1.6328125572217068E-2</v>
      </c>
      <c r="Q1006" s="114">
        <v>1.5252868598143855E-2</v>
      </c>
      <c r="R1006" s="114">
        <v>1.4995497393288586E-2</v>
      </c>
      <c r="Y1006" s="114">
        <f t="shared" si="63"/>
        <v>3.79792200809769E-2</v>
      </c>
      <c r="Z1006" s="114">
        <f t="shared" si="60"/>
        <v>3.5478172359282606E-2</v>
      </c>
      <c r="AA1006" s="114">
        <f t="shared" si="61"/>
        <v>3.4879526936789251E-2</v>
      </c>
      <c r="AB1006" s="114">
        <f t="shared" si="62"/>
        <v>3.645127225177984E-2</v>
      </c>
    </row>
    <row r="1007" spans="10:28" x14ac:dyDescent="0.25">
      <c r="J1007" s="1">
        <v>44502</v>
      </c>
      <c r="K1007">
        <v>88.77</v>
      </c>
      <c r="L1007" s="114">
        <v>4.1855203619908408E-3</v>
      </c>
      <c r="N1007" s="221">
        <v>44558</v>
      </c>
      <c r="O1007" s="222">
        <v>-2.6696329254728484E-3</v>
      </c>
      <c r="P1007" s="114">
        <v>1.6325761954359631E-2</v>
      </c>
      <c r="Q1007" s="114">
        <v>1.5396646602139821E-2</v>
      </c>
      <c r="R1007" s="114">
        <v>1.5433372492276458E-2</v>
      </c>
      <c r="Y1007" s="114">
        <f t="shared" si="63"/>
        <v>3.79737223058405E-2</v>
      </c>
      <c r="Z1007" s="114">
        <f t="shared" si="60"/>
        <v>3.5812599996577224E-2</v>
      </c>
      <c r="AA1007" s="114">
        <f t="shared" si="61"/>
        <v>3.5898024417035046E-2</v>
      </c>
      <c r="AB1007" s="114">
        <f t="shared" si="62"/>
        <v>3.645127225177984E-2</v>
      </c>
    </row>
    <row r="1008" spans="10:28" x14ac:dyDescent="0.25">
      <c r="J1008" s="1">
        <v>44503</v>
      </c>
      <c r="K1008">
        <v>89.82</v>
      </c>
      <c r="L1008" s="114">
        <v>1.1828320378506221E-2</v>
      </c>
      <c r="N1008" s="221">
        <v>44557</v>
      </c>
      <c r="O1008" s="222">
        <v>9.5451993262213198E-3</v>
      </c>
      <c r="P1008" s="114">
        <v>1.6512675563124819E-2</v>
      </c>
      <c r="Q1008" s="114">
        <v>1.5551363555836582E-2</v>
      </c>
      <c r="R1008" s="114">
        <v>1.5904012976406052E-2</v>
      </c>
      <c r="Y1008" s="114">
        <f t="shared" si="63"/>
        <v>3.8408483359828327E-2</v>
      </c>
      <c r="Z1008" s="114">
        <f t="shared" si="60"/>
        <v>3.6172471630875891E-2</v>
      </c>
      <c r="AA1008" s="114">
        <f t="shared" si="61"/>
        <v>3.6992734183120476E-2</v>
      </c>
      <c r="AB1008" s="114">
        <f t="shared" si="62"/>
        <v>3.645127225177984E-2</v>
      </c>
    </row>
    <row r="1009" spans="10:28" x14ac:dyDescent="0.25">
      <c r="J1009" s="1">
        <v>44504</v>
      </c>
      <c r="K1009">
        <v>90.13</v>
      </c>
      <c r="L1009" s="114">
        <v>3.4513471387219137E-3</v>
      </c>
      <c r="N1009" s="221">
        <v>44554</v>
      </c>
      <c r="O1009" s="222">
        <v>0</v>
      </c>
      <c r="P1009" s="114">
        <v>1.6530074141278103E-2</v>
      </c>
      <c r="Q1009" s="114">
        <v>1.5650017800342211E-2</v>
      </c>
      <c r="R1009" s="114">
        <v>1.622550458036923E-2</v>
      </c>
      <c r="Y1009" s="114">
        <f t="shared" si="63"/>
        <v>3.8448952452612865E-2</v>
      </c>
      <c r="Z1009" s="114">
        <f t="shared" si="60"/>
        <v>3.6401941403595983E-2</v>
      </c>
      <c r="AA1009" s="114">
        <f t="shared" si="61"/>
        <v>3.7740523653938832E-2</v>
      </c>
      <c r="AB1009" s="114">
        <f t="shared" si="62"/>
        <v>3.645127225177984E-2</v>
      </c>
    </row>
    <row r="1010" spans="10:28" x14ac:dyDescent="0.25">
      <c r="J1010" s="1">
        <v>44505</v>
      </c>
      <c r="K1010">
        <v>91.52</v>
      </c>
      <c r="L1010" s="114">
        <v>1.5422167979585051E-2</v>
      </c>
      <c r="N1010" s="221">
        <v>44553</v>
      </c>
      <c r="O1010" s="222">
        <v>1.82961692395654E-2</v>
      </c>
      <c r="P1010" s="114">
        <v>1.653089419628161E-2</v>
      </c>
      <c r="Q1010" s="114">
        <v>1.5808500284887735E-2</v>
      </c>
      <c r="R1010" s="114">
        <v>1.6735330150995913E-2</v>
      </c>
      <c r="Y1010" s="114">
        <f t="shared" si="63"/>
        <v>3.8450859900551027E-2</v>
      </c>
      <c r="Z1010" s="114">
        <f t="shared" si="60"/>
        <v>3.6770571662648868E-2</v>
      </c>
      <c r="AA1010" s="114">
        <f t="shared" si="61"/>
        <v>3.8926377931216498E-2</v>
      </c>
      <c r="AB1010" s="114">
        <f t="shared" si="62"/>
        <v>3.645127225177984E-2</v>
      </c>
    </row>
    <row r="1011" spans="10:28" x14ac:dyDescent="0.25">
      <c r="J1011" s="1">
        <v>44508</v>
      </c>
      <c r="K1011">
        <v>90.83</v>
      </c>
      <c r="L1011" s="114">
        <v>-7.5393356643356398E-3</v>
      </c>
      <c r="N1011" s="221">
        <v>44552</v>
      </c>
      <c r="O1011" s="222">
        <v>1.2387126649687514E-2</v>
      </c>
      <c r="P1011" s="114">
        <v>1.6535579888376454E-2</v>
      </c>
      <c r="Q1011" s="114">
        <v>1.5753822269162148E-2</v>
      </c>
      <c r="R1011" s="114">
        <v>1.6630729273289607E-2</v>
      </c>
      <c r="Y1011" s="114">
        <f t="shared" si="63"/>
        <v>3.846175882036363E-2</v>
      </c>
      <c r="Z1011" s="114">
        <f t="shared" si="60"/>
        <v>3.664339059807116E-2</v>
      </c>
      <c r="AA1011" s="114">
        <f t="shared" si="61"/>
        <v>3.8683076289671624E-2</v>
      </c>
      <c r="AB1011" s="114">
        <f t="shared" si="62"/>
        <v>3.645127225177984E-2</v>
      </c>
    </row>
    <row r="1012" spans="10:28" x14ac:dyDescent="0.25">
      <c r="J1012" s="1">
        <v>44509</v>
      </c>
      <c r="K1012">
        <v>90.87</v>
      </c>
      <c r="L1012" s="114">
        <v>4.4038313332606246E-4</v>
      </c>
      <c r="N1012" s="221">
        <v>44551</v>
      </c>
      <c r="O1012" s="222">
        <v>1.4921865820702573E-2</v>
      </c>
      <c r="P1012" s="114">
        <v>1.6868690664558417E-2</v>
      </c>
      <c r="Q1012" s="114">
        <v>1.5820419319162896E-2</v>
      </c>
      <c r="R1012" s="114">
        <v>1.6865383892822633E-2</v>
      </c>
      <c r="Y1012" s="114">
        <f t="shared" si="63"/>
        <v>3.9236574485762878E-2</v>
      </c>
      <c r="Z1012" s="114">
        <f t="shared" si="60"/>
        <v>3.6798295336372897E-2</v>
      </c>
      <c r="AA1012" s="114">
        <f t="shared" si="61"/>
        <v>3.9228882934705445E-2</v>
      </c>
      <c r="AB1012" s="114">
        <f t="shared" si="62"/>
        <v>3.9270911158031434E-2</v>
      </c>
    </row>
    <row r="1013" spans="10:28" x14ac:dyDescent="0.25">
      <c r="J1013" s="1">
        <v>44510</v>
      </c>
      <c r="K1013">
        <v>91.83</v>
      </c>
      <c r="L1013" s="114">
        <v>1.0564542753383886E-2</v>
      </c>
      <c r="N1013" s="221">
        <v>44550</v>
      </c>
      <c r="O1013" s="222">
        <v>-2.0598388952819402E-2</v>
      </c>
      <c r="P1013" s="114">
        <v>1.6932910956548797E-2</v>
      </c>
      <c r="Q1013" s="114">
        <v>1.58391114636754E-2</v>
      </c>
      <c r="R1013" s="114">
        <v>1.6981888015821418E-2</v>
      </c>
      <c r="Y1013" s="114">
        <f t="shared" si="63"/>
        <v>3.9385950884932505E-2</v>
      </c>
      <c r="Z1013" s="114">
        <f t="shared" si="60"/>
        <v>3.6841773264508978E-2</v>
      </c>
      <c r="AA1013" s="114">
        <f t="shared" si="61"/>
        <v>3.9499871524800619E-2</v>
      </c>
      <c r="AB1013" s="114">
        <f t="shared" si="62"/>
        <v>3.9270911158031434E-2</v>
      </c>
    </row>
    <row r="1014" spans="10:28" x14ac:dyDescent="0.25">
      <c r="J1014" s="1">
        <v>44511</v>
      </c>
      <c r="K1014">
        <v>91.99</v>
      </c>
      <c r="L1014" s="114">
        <v>1.7423499945551191E-3</v>
      </c>
      <c r="N1014" s="221">
        <v>44547</v>
      </c>
      <c r="O1014" s="222">
        <v>-3.1323152379890626E-2</v>
      </c>
      <c r="P1014" s="114">
        <v>1.6915148856689252E-2</v>
      </c>
      <c r="Q1014" s="114">
        <v>1.5726902020606788E-2</v>
      </c>
      <c r="R1014" s="114">
        <v>1.672451706880063E-2</v>
      </c>
      <c r="Y1014" s="114">
        <f t="shared" si="63"/>
        <v>3.9344636240659203E-2</v>
      </c>
      <c r="Z1014" s="114">
        <f t="shared" si="60"/>
        <v>3.6580774099931393E-2</v>
      </c>
      <c r="AA1014" s="114">
        <f t="shared" si="61"/>
        <v>3.8901226702030264E-2</v>
      </c>
      <c r="AB1014" s="114">
        <f t="shared" si="62"/>
        <v>3.9270911158031434E-2</v>
      </c>
    </row>
    <row r="1015" spans="10:28" x14ac:dyDescent="0.25">
      <c r="J1015" s="1">
        <v>44512</v>
      </c>
      <c r="K1015">
        <v>92.86</v>
      </c>
      <c r="L1015" s="114">
        <v>9.4575497336667532E-3</v>
      </c>
      <c r="N1015" s="221">
        <v>44546</v>
      </c>
      <c r="O1015" s="222">
        <v>7.2984504828204743E-3</v>
      </c>
      <c r="P1015" s="114">
        <v>1.6812914211964725E-2</v>
      </c>
      <c r="Q1015" s="114">
        <v>1.5242669282040777E-2</v>
      </c>
      <c r="R1015" s="114">
        <v>1.5327665104947439E-2</v>
      </c>
      <c r="Y1015" s="114">
        <f t="shared" si="63"/>
        <v>3.9106838457029953E-2</v>
      </c>
      <c r="Z1015" s="114">
        <f t="shared" si="60"/>
        <v>3.5454448750026846E-2</v>
      </c>
      <c r="AA1015" s="114">
        <f t="shared" si="61"/>
        <v>3.5652149034107745E-2</v>
      </c>
      <c r="AB1015" s="114">
        <f t="shared" si="62"/>
        <v>3.9270911158031434E-2</v>
      </c>
    </row>
    <row r="1016" spans="10:28" x14ac:dyDescent="0.25">
      <c r="J1016" s="1">
        <v>44515</v>
      </c>
      <c r="K1016">
        <v>93.34</v>
      </c>
      <c r="L1016" s="114">
        <v>5.1690717208701699E-3</v>
      </c>
      <c r="N1016" s="221">
        <v>44545</v>
      </c>
      <c r="O1016" s="222">
        <v>9.865064066220711E-3</v>
      </c>
      <c r="P1016" s="114">
        <v>1.6813216059686487E-2</v>
      </c>
      <c r="Q1016" s="114">
        <v>1.536173058335891E-2</v>
      </c>
      <c r="R1016" s="114">
        <v>1.5701377994986814E-2</v>
      </c>
      <c r="Y1016" s="114">
        <f t="shared" si="63"/>
        <v>3.9107540554830768E-2</v>
      </c>
      <c r="Z1016" s="114">
        <f t="shared" si="60"/>
        <v>3.5731385336892824E-2</v>
      </c>
      <c r="AA1016" s="114">
        <f t="shared" si="61"/>
        <v>3.6521405216339328E-2</v>
      </c>
      <c r="AB1016" s="114">
        <f t="shared" si="62"/>
        <v>3.9270911158031434E-2</v>
      </c>
    </row>
    <row r="1017" spans="10:28" x14ac:dyDescent="0.25">
      <c r="J1017" s="1">
        <v>44516</v>
      </c>
      <c r="K1017">
        <v>93.57</v>
      </c>
      <c r="L1017" s="114">
        <v>2.4641097064494297E-3</v>
      </c>
      <c r="N1017" s="221">
        <v>44544</v>
      </c>
      <c r="O1017" s="222">
        <v>-1.7928730512249438E-2</v>
      </c>
      <c r="P1017" s="114">
        <v>1.681506176006568E-2</v>
      </c>
      <c r="Q1017" s="114">
        <v>1.5453242044928792E-2</v>
      </c>
      <c r="R1017" s="114">
        <v>1.6001798485683429E-2</v>
      </c>
      <c r="Y1017" s="114">
        <f t="shared" si="63"/>
        <v>3.911183365391277E-2</v>
      </c>
      <c r="Z1017" s="114">
        <f t="shared" si="60"/>
        <v>3.5944240996504374E-2</v>
      </c>
      <c r="AA1017" s="114">
        <f t="shared" si="61"/>
        <v>3.7220183277699659E-2</v>
      </c>
      <c r="AB1017" s="114">
        <f t="shared" si="62"/>
        <v>3.9270911158031434E-2</v>
      </c>
    </row>
    <row r="1018" spans="10:28" x14ac:dyDescent="0.25">
      <c r="J1018" s="1">
        <v>44517</v>
      </c>
      <c r="K1018">
        <v>93.71</v>
      </c>
      <c r="L1018" s="114">
        <v>1.4962060489473183E-3</v>
      </c>
      <c r="N1018" s="221">
        <v>44543</v>
      </c>
      <c r="O1018" s="222">
        <v>-6.6770531938573638E-4</v>
      </c>
      <c r="P1018" s="114">
        <v>1.679242644242324E-2</v>
      </c>
      <c r="Q1018" s="114">
        <v>1.5398349567428332E-2</v>
      </c>
      <c r="R1018" s="114">
        <v>1.5870861566311015E-2</v>
      </c>
      <c r="Y1018" s="114">
        <f t="shared" si="63"/>
        <v>3.9059183905076456E-2</v>
      </c>
      <c r="Z1018" s="114">
        <f t="shared" si="60"/>
        <v>3.5816561093838302E-2</v>
      </c>
      <c r="AA1018" s="114">
        <f t="shared" si="61"/>
        <v>3.6915624003239424E-2</v>
      </c>
      <c r="AB1018" s="114">
        <f t="shared" si="62"/>
        <v>3.9270911158031434E-2</v>
      </c>
    </row>
    <row r="1019" spans="10:28" x14ac:dyDescent="0.25">
      <c r="J1019" s="1">
        <v>44518</v>
      </c>
      <c r="K1019">
        <v>94.15</v>
      </c>
      <c r="L1019" s="114">
        <v>4.6953366769823066E-3</v>
      </c>
      <c r="N1019" s="221">
        <v>44540</v>
      </c>
      <c r="O1019" s="222">
        <v>-5.7534852843549016E-3</v>
      </c>
      <c r="P1019" s="114">
        <v>1.6793217749576442E-2</v>
      </c>
      <c r="Q1019" s="114">
        <v>1.5553994686793009E-2</v>
      </c>
      <c r="R1019" s="114">
        <v>1.6368674574898854E-2</v>
      </c>
      <c r="Y1019" s="114">
        <f t="shared" si="63"/>
        <v>3.9061024485514802E-2</v>
      </c>
      <c r="Z1019" s="114">
        <f t="shared" si="60"/>
        <v>3.6178591641480538E-2</v>
      </c>
      <c r="AA1019" s="114">
        <f t="shared" si="61"/>
        <v>3.8073537061214732E-2</v>
      </c>
      <c r="AB1019" s="114">
        <f t="shared" si="62"/>
        <v>3.9270911158031434E-2</v>
      </c>
    </row>
    <row r="1020" spans="10:28" x14ac:dyDescent="0.25">
      <c r="J1020" s="1">
        <v>44519</v>
      </c>
      <c r="K1020">
        <v>92.79</v>
      </c>
      <c r="L1020" s="114">
        <v>-1.4445034519383955E-2</v>
      </c>
      <c r="N1020" s="221">
        <v>44539</v>
      </c>
      <c r="O1020" s="222">
        <v>-7.7390823659488541E-4</v>
      </c>
      <c r="P1020" s="114">
        <v>1.681441192649346E-2</v>
      </c>
      <c r="Q1020" s="114">
        <v>1.5690489048969553E-2</v>
      </c>
      <c r="R1020" s="114">
        <v>1.6820306616228867E-2</v>
      </c>
      <c r="Y1020" s="114">
        <f t="shared" si="63"/>
        <v>3.9110322141023786E-2</v>
      </c>
      <c r="Z1020" s="114">
        <f t="shared" si="60"/>
        <v>3.6496077527903181E-2</v>
      </c>
      <c r="AA1020" s="114">
        <f t="shared" si="61"/>
        <v>3.9124033189348345E-2</v>
      </c>
      <c r="AB1020" s="114">
        <f t="shared" si="62"/>
        <v>3.9270911158031434E-2</v>
      </c>
    </row>
    <row r="1021" spans="10:28" x14ac:dyDescent="0.25">
      <c r="J1021" s="1">
        <v>44522</v>
      </c>
      <c r="K1021">
        <v>94.6</v>
      </c>
      <c r="L1021" s="114">
        <v>1.9506412328914625E-2</v>
      </c>
      <c r="N1021" s="221">
        <v>44538</v>
      </c>
      <c r="O1021" s="222">
        <v>-2.7563395810363835E-3</v>
      </c>
      <c r="P1021" s="114">
        <v>1.6905355072068289E-2</v>
      </c>
      <c r="Q1021" s="114">
        <v>1.5850465940319036E-2</v>
      </c>
      <c r="R1021" s="114">
        <v>1.7347719788298577E-2</v>
      </c>
      <c r="Y1021" s="114">
        <f t="shared" si="63"/>
        <v>3.932185589763084E-2</v>
      </c>
      <c r="Z1021" s="114">
        <f t="shared" si="60"/>
        <v>3.6868183777182074E-2</v>
      </c>
      <c r="AA1021" s="114">
        <f t="shared" si="61"/>
        <v>4.0350796227582489E-2</v>
      </c>
      <c r="AB1021" s="114">
        <f t="shared" si="62"/>
        <v>3.9270911158031434E-2</v>
      </c>
    </row>
    <row r="1022" spans="10:28" x14ac:dyDescent="0.25">
      <c r="J1022" s="1">
        <v>44523</v>
      </c>
      <c r="K1022">
        <v>94.6</v>
      </c>
      <c r="L1022" s="114">
        <v>0</v>
      </c>
      <c r="N1022" s="221">
        <v>44537</v>
      </c>
      <c r="O1022" s="222">
        <v>2.7878513145965639E-2</v>
      </c>
      <c r="P1022" s="114">
        <v>1.6910548990749039E-2</v>
      </c>
      <c r="Q1022" s="114">
        <v>1.6006206729001486E-2</v>
      </c>
      <c r="R1022" s="114">
        <v>1.7879250343010591E-2</v>
      </c>
      <c r="Y1022" s="114">
        <f t="shared" si="63"/>
        <v>3.9333936952482267E-2</v>
      </c>
      <c r="Z1022" s="114">
        <f t="shared" si="60"/>
        <v>3.7230436851657459E-2</v>
      </c>
      <c r="AA1022" s="114">
        <f t="shared" si="61"/>
        <v>4.1587136297842636E-2</v>
      </c>
      <c r="AB1022" s="114">
        <f t="shared" si="62"/>
        <v>3.9270911158031434E-2</v>
      </c>
    </row>
    <row r="1023" spans="10:28" x14ac:dyDescent="0.25">
      <c r="J1023" s="1">
        <v>44524</v>
      </c>
      <c r="K1023">
        <v>92.69</v>
      </c>
      <c r="L1023" s="114">
        <v>-2.0190274841437598E-2</v>
      </c>
      <c r="N1023" s="221">
        <v>44536</v>
      </c>
      <c r="O1023" s="222">
        <v>7.4209384632947994E-3</v>
      </c>
      <c r="P1023" s="114">
        <v>1.68644198290205E-2</v>
      </c>
      <c r="Q1023" s="114">
        <v>1.5670302882903209E-2</v>
      </c>
      <c r="R1023" s="114">
        <v>1.7042965200656814E-2</v>
      </c>
      <c r="Y1023" s="114">
        <f t="shared" si="63"/>
        <v>3.9226640522301681E-2</v>
      </c>
      <c r="Z1023" s="114">
        <f t="shared" si="60"/>
        <v>3.6449124505632868E-2</v>
      </c>
      <c r="AA1023" s="114">
        <f t="shared" si="61"/>
        <v>3.964193705672775E-2</v>
      </c>
      <c r="AB1023" s="114">
        <f t="shared" si="62"/>
        <v>3.9270911158031434E-2</v>
      </c>
    </row>
    <row r="1024" spans="10:28" x14ac:dyDescent="0.25">
      <c r="J1024" s="1">
        <v>44525</v>
      </c>
      <c r="K1024">
        <v>91.01</v>
      </c>
      <c r="L1024" s="114">
        <v>-1.8124932570935295E-2</v>
      </c>
      <c r="N1024" s="221">
        <v>44533</v>
      </c>
      <c r="O1024" s="222">
        <v>-1.0170640750367178E-2</v>
      </c>
      <c r="P1024" s="114">
        <v>1.6862871365003421E-2</v>
      </c>
      <c r="Q1024" s="114">
        <v>1.5793478669712247E-2</v>
      </c>
      <c r="R1024" s="114">
        <v>1.7478206583123827E-2</v>
      </c>
      <c r="Y1024" s="114">
        <f t="shared" si="63"/>
        <v>3.9223038794997958E-2</v>
      </c>
      <c r="Z1024" s="114">
        <f t="shared" si="60"/>
        <v>3.6735631385750686E-2</v>
      </c>
      <c r="AA1024" s="114">
        <f t="shared" si="61"/>
        <v>4.065430851234602E-2</v>
      </c>
      <c r="AB1024" s="114">
        <f t="shared" si="62"/>
        <v>3.9270911158031434E-2</v>
      </c>
    </row>
    <row r="1025" spans="10:28" x14ac:dyDescent="0.25">
      <c r="J1025" s="1">
        <v>44526</v>
      </c>
      <c r="K1025">
        <v>85.76</v>
      </c>
      <c r="L1025" s="114">
        <v>-5.7685968574881875E-2</v>
      </c>
      <c r="N1025" s="221">
        <v>44532</v>
      </c>
      <c r="O1025" s="222">
        <v>1.2471395881006741E-2</v>
      </c>
      <c r="P1025" s="114">
        <v>1.6877631825666241E-2</v>
      </c>
      <c r="Q1025" s="114">
        <v>1.5887493780749544E-2</v>
      </c>
      <c r="R1025" s="114">
        <v>1.7843324913990433E-2</v>
      </c>
      <c r="Y1025" s="114">
        <f t="shared" si="63"/>
        <v>3.9257371626499678E-2</v>
      </c>
      <c r="Z1025" s="114">
        <f t="shared" si="60"/>
        <v>3.6954310534023441E-2</v>
      </c>
      <c r="AA1025" s="114">
        <f t="shared" si="61"/>
        <v>4.150357374994175E-2</v>
      </c>
      <c r="AB1025" s="114">
        <f t="shared" si="62"/>
        <v>3.9270911158031434E-2</v>
      </c>
    </row>
    <row r="1026" spans="10:28" x14ac:dyDescent="0.25">
      <c r="J1026" s="1">
        <v>44529</v>
      </c>
      <c r="K1026">
        <v>86</v>
      </c>
      <c r="L1026" s="114">
        <v>2.7985074626865072E-3</v>
      </c>
      <c r="N1026" s="221">
        <v>44531</v>
      </c>
      <c r="O1026" s="222">
        <v>2.5701208778312546E-2</v>
      </c>
      <c r="P1026" s="114">
        <v>1.6864839444651492E-2</v>
      </c>
      <c r="Q1026" s="114">
        <v>1.5949139131619692E-2</v>
      </c>
      <c r="R1026" s="114">
        <v>1.8132259395012524E-2</v>
      </c>
      <c r="Y1026" s="114">
        <f t="shared" si="63"/>
        <v>3.9227616548259375E-2</v>
      </c>
      <c r="Z1026" s="114">
        <f t="shared" ref="Z1026:Z1089" si="64">Q1026*2.326</f>
        <v>3.7097697620147405E-2</v>
      </c>
      <c r="AA1026" s="114">
        <f t="shared" ref="AA1026:AA1089" si="65">R1026*2.326</f>
        <v>4.2175635352799133E-2</v>
      </c>
      <c r="AB1026" s="114">
        <f t="shared" ref="AB1026:AB1089" si="66">ABS(PERCENTILE(O1026:O1325,0.01))</f>
        <v>3.9270911158031434E-2</v>
      </c>
    </row>
    <row r="1027" spans="10:28" x14ac:dyDescent="0.25">
      <c r="J1027" s="1">
        <v>44530</v>
      </c>
      <c r="K1027">
        <v>85.21</v>
      </c>
      <c r="L1027" s="114">
        <v>-9.1860465116279794E-3</v>
      </c>
      <c r="N1027" s="221">
        <v>44530</v>
      </c>
      <c r="O1027" s="222">
        <v>-9.1860465116279794E-3</v>
      </c>
      <c r="P1027" s="114">
        <v>1.6823821118413299E-2</v>
      </c>
      <c r="Q1027" s="114">
        <v>1.5686925381213131E-2</v>
      </c>
      <c r="R1027" s="114">
        <v>1.7538580656730765E-2</v>
      </c>
      <c r="Y1027" s="114">
        <f t="shared" ref="Y1027:Y1090" si="67">P1027*2.326</f>
        <v>3.9132207921429338E-2</v>
      </c>
      <c r="Z1027" s="114">
        <f t="shared" si="64"/>
        <v>3.6487788436701744E-2</v>
      </c>
      <c r="AA1027" s="114">
        <f t="shared" si="65"/>
        <v>4.079473860755576E-2</v>
      </c>
      <c r="AB1027" s="114">
        <f t="shared" si="66"/>
        <v>3.9270911158031434E-2</v>
      </c>
    </row>
    <row r="1028" spans="10:28" x14ac:dyDescent="0.25">
      <c r="J1028" s="1">
        <v>44531</v>
      </c>
      <c r="K1028">
        <v>87.4</v>
      </c>
      <c r="L1028" s="114">
        <v>2.5701208778312546E-2</v>
      </c>
      <c r="N1028" s="221">
        <v>44529</v>
      </c>
      <c r="O1028" s="222">
        <v>2.7985074626865072E-3</v>
      </c>
      <c r="P1028" s="114">
        <v>1.6835386193683351E-2</v>
      </c>
      <c r="Q1028" s="114">
        <v>1.5791743871311888E-2</v>
      </c>
      <c r="R1028" s="114">
        <v>1.7940172572373864E-2</v>
      </c>
      <c r="Y1028" s="114">
        <f t="shared" si="67"/>
        <v>3.9159108286507475E-2</v>
      </c>
      <c r="Z1028" s="114">
        <f t="shared" si="64"/>
        <v>3.6731596244671455E-2</v>
      </c>
      <c r="AA1028" s="114">
        <f t="shared" si="65"/>
        <v>4.1728841403341613E-2</v>
      </c>
      <c r="AB1028" s="114">
        <f t="shared" si="66"/>
        <v>3.9270911158031434E-2</v>
      </c>
    </row>
    <row r="1029" spans="10:28" x14ac:dyDescent="0.25">
      <c r="J1029" s="1">
        <v>44532</v>
      </c>
      <c r="K1029">
        <v>88.49</v>
      </c>
      <c r="L1029" s="114">
        <v>1.2471395881006741E-2</v>
      </c>
      <c r="N1029" s="221">
        <v>44526</v>
      </c>
      <c r="O1029" s="222">
        <v>-5.7685968574881875E-2</v>
      </c>
      <c r="P1029" s="114">
        <v>1.6872800400351749E-2</v>
      </c>
      <c r="Q1029" s="114">
        <v>1.5947365838313344E-2</v>
      </c>
      <c r="R1029" s="114">
        <v>1.8490362451434726E-2</v>
      </c>
      <c r="Y1029" s="114">
        <f t="shared" si="67"/>
        <v>3.9246133731218165E-2</v>
      </c>
      <c r="Z1029" s="114">
        <f t="shared" si="64"/>
        <v>3.7093572939916837E-2</v>
      </c>
      <c r="AA1029" s="114">
        <f t="shared" si="65"/>
        <v>4.3008583062037177E-2</v>
      </c>
      <c r="AB1029" s="114">
        <f t="shared" si="66"/>
        <v>3.9270911158031434E-2</v>
      </c>
    </row>
    <row r="1030" spans="10:28" x14ac:dyDescent="0.25">
      <c r="J1030" s="1">
        <v>44533</v>
      </c>
      <c r="K1030">
        <v>87.59</v>
      </c>
      <c r="L1030" s="114">
        <v>-1.0170640750367178E-2</v>
      </c>
      <c r="N1030" s="221">
        <v>44525</v>
      </c>
      <c r="O1030" s="222">
        <v>-1.8124932570935295E-2</v>
      </c>
      <c r="P1030" s="114">
        <v>1.6525504649600901E-2</v>
      </c>
      <c r="Q1030" s="114">
        <v>1.3840396163014485E-2</v>
      </c>
      <c r="R1030" s="114">
        <v>1.2300892768118776E-2</v>
      </c>
      <c r="Y1030" s="114">
        <f t="shared" si="67"/>
        <v>3.8438323814971698E-2</v>
      </c>
      <c r="Z1030" s="114">
        <f t="shared" si="64"/>
        <v>3.2192761475171694E-2</v>
      </c>
      <c r="AA1030" s="114">
        <f t="shared" si="65"/>
        <v>2.8611876578644273E-2</v>
      </c>
      <c r="AB1030" s="114">
        <f t="shared" si="66"/>
        <v>3.645127225177984E-2</v>
      </c>
    </row>
    <row r="1031" spans="10:28" x14ac:dyDescent="0.25">
      <c r="J1031" s="1">
        <v>44536</v>
      </c>
      <c r="K1031">
        <v>88.24</v>
      </c>
      <c r="L1031" s="114">
        <v>7.4209384632947994E-3</v>
      </c>
      <c r="N1031" s="221">
        <v>44524</v>
      </c>
      <c r="O1031" s="222">
        <v>-2.0190274841437598E-2</v>
      </c>
      <c r="P1031" s="114">
        <v>1.6492872213436344E-2</v>
      </c>
      <c r="Q1031" s="114">
        <v>1.3738633243707093E-2</v>
      </c>
      <c r="R1031" s="114">
        <v>1.1832212250828691E-2</v>
      </c>
      <c r="Y1031" s="114">
        <f t="shared" si="67"/>
        <v>3.8362420768452934E-2</v>
      </c>
      <c r="Z1031" s="114">
        <f t="shared" si="64"/>
        <v>3.1956060924862702E-2</v>
      </c>
      <c r="AA1031" s="114">
        <f t="shared" si="65"/>
        <v>2.7521725695427535E-2</v>
      </c>
      <c r="AB1031" s="114">
        <f t="shared" si="66"/>
        <v>3.645127225177984E-2</v>
      </c>
    </row>
    <row r="1032" spans="10:28" x14ac:dyDescent="0.25">
      <c r="J1032" s="1">
        <v>44537</v>
      </c>
      <c r="K1032">
        <v>90.7</v>
      </c>
      <c r="L1032" s="114">
        <v>2.7878513145965639E-2</v>
      </c>
      <c r="N1032" s="221">
        <v>44523</v>
      </c>
      <c r="O1032" s="222">
        <v>0</v>
      </c>
      <c r="P1032" s="114">
        <v>1.6445102141985145E-2</v>
      </c>
      <c r="Q1032" s="114">
        <v>1.3574467465381879E-2</v>
      </c>
      <c r="R1032" s="114">
        <v>1.1086814801883494E-2</v>
      </c>
      <c r="Y1032" s="114">
        <f t="shared" si="67"/>
        <v>3.8251307582257449E-2</v>
      </c>
      <c r="Z1032" s="114">
        <f t="shared" si="64"/>
        <v>3.1574211324478248E-2</v>
      </c>
      <c r="AA1032" s="114">
        <f t="shared" si="65"/>
        <v>2.5787931229181008E-2</v>
      </c>
      <c r="AB1032" s="114">
        <f t="shared" si="66"/>
        <v>3.645127225177984E-2</v>
      </c>
    </row>
    <row r="1033" spans="10:28" x14ac:dyDescent="0.25">
      <c r="J1033" s="1">
        <v>44538</v>
      </c>
      <c r="K1033">
        <v>90.45</v>
      </c>
      <c r="L1033" s="114">
        <v>-2.7563395810363835E-3</v>
      </c>
      <c r="N1033" s="221">
        <v>44522</v>
      </c>
      <c r="O1033" s="222">
        <v>1.9506412328914625E-2</v>
      </c>
      <c r="P1033" s="114">
        <v>1.6445864933426289E-2</v>
      </c>
      <c r="Q1033" s="114">
        <v>1.3711853955045034E-2</v>
      </c>
      <c r="R1033" s="114">
        <v>1.1435176333995224E-2</v>
      </c>
      <c r="Y1033" s="114">
        <f t="shared" si="67"/>
        <v>3.8253081835149548E-2</v>
      </c>
      <c r="Z1033" s="114">
        <f t="shared" si="64"/>
        <v>3.1893772299434749E-2</v>
      </c>
      <c r="AA1033" s="114">
        <f t="shared" si="65"/>
        <v>2.659822015287289E-2</v>
      </c>
      <c r="AB1033" s="114">
        <f t="shared" si="66"/>
        <v>3.645127225177984E-2</v>
      </c>
    </row>
    <row r="1034" spans="10:28" x14ac:dyDescent="0.25">
      <c r="J1034" s="1">
        <v>44539</v>
      </c>
      <c r="K1034">
        <v>90.38</v>
      </c>
      <c r="L1034" s="114">
        <v>-7.7390823659488541E-4</v>
      </c>
      <c r="N1034" s="221">
        <v>44519</v>
      </c>
      <c r="O1034" s="222">
        <v>-1.4445034519383955E-2</v>
      </c>
      <c r="P1034" s="114">
        <v>1.6603196121221644E-2</v>
      </c>
      <c r="Q1034" s="114">
        <v>1.357136405672521E-2</v>
      </c>
      <c r="R1034" s="114">
        <v>1.0715531153341062E-2</v>
      </c>
      <c r="Y1034" s="114">
        <f t="shared" si="67"/>
        <v>3.8619034177961545E-2</v>
      </c>
      <c r="Z1034" s="114">
        <f t="shared" si="64"/>
        <v>3.1566992795942841E-2</v>
      </c>
      <c r="AA1034" s="114">
        <f t="shared" si="65"/>
        <v>2.4924325462671312E-2</v>
      </c>
      <c r="AB1034" s="114">
        <f t="shared" si="66"/>
        <v>3.645127225177984E-2</v>
      </c>
    </row>
    <row r="1035" spans="10:28" x14ac:dyDescent="0.25">
      <c r="J1035" s="1">
        <v>44540</v>
      </c>
      <c r="K1035">
        <v>89.86</v>
      </c>
      <c r="L1035" s="114">
        <v>-5.7534852843549016E-3</v>
      </c>
      <c r="N1035" s="221">
        <v>44518</v>
      </c>
      <c r="O1035" s="222">
        <v>4.6953366769823066E-3</v>
      </c>
      <c r="P1035" s="114">
        <v>1.6682325587553209E-2</v>
      </c>
      <c r="Q1035" s="114">
        <v>1.3554347004671877E-2</v>
      </c>
      <c r="R1035" s="114">
        <v>1.0432307986587747E-2</v>
      </c>
      <c r="Y1035" s="114">
        <f t="shared" si="67"/>
        <v>3.8803089316648762E-2</v>
      </c>
      <c r="Z1035" s="114">
        <f t="shared" si="64"/>
        <v>3.1527411132866785E-2</v>
      </c>
      <c r="AA1035" s="114">
        <f t="shared" si="65"/>
        <v>2.4265548376803101E-2</v>
      </c>
      <c r="AB1035" s="114">
        <f t="shared" si="66"/>
        <v>3.645127225177984E-2</v>
      </c>
    </row>
    <row r="1036" spans="10:28" x14ac:dyDescent="0.25">
      <c r="J1036" s="1">
        <v>44543</v>
      </c>
      <c r="K1036">
        <v>89.8</v>
      </c>
      <c r="L1036" s="114">
        <v>-6.6770531938573638E-4</v>
      </c>
      <c r="N1036" s="221">
        <v>44517</v>
      </c>
      <c r="O1036" s="222">
        <v>1.4962060489473183E-3</v>
      </c>
      <c r="P1036" s="114">
        <v>1.6681557998916598E-2</v>
      </c>
      <c r="Q1036" s="114">
        <v>1.3675031581719635E-2</v>
      </c>
      <c r="R1036" s="114">
        <v>1.0694514332090449E-2</v>
      </c>
      <c r="Y1036" s="114">
        <f t="shared" si="67"/>
        <v>3.8801303905480006E-2</v>
      </c>
      <c r="Z1036" s="114">
        <f t="shared" si="64"/>
        <v>3.1808123459079872E-2</v>
      </c>
      <c r="AA1036" s="114">
        <f t="shared" si="65"/>
        <v>2.4875440336442387E-2</v>
      </c>
      <c r="AB1036" s="114">
        <f t="shared" si="66"/>
        <v>3.645127225177984E-2</v>
      </c>
    </row>
    <row r="1037" spans="10:28" x14ac:dyDescent="0.25">
      <c r="J1037" s="1">
        <v>44544</v>
      </c>
      <c r="K1037">
        <v>88.19</v>
      </c>
      <c r="L1037" s="114">
        <v>-1.7928730512249438E-2</v>
      </c>
      <c r="N1037" s="221">
        <v>44516</v>
      </c>
      <c r="O1037" s="222">
        <v>2.4641097064494297E-3</v>
      </c>
      <c r="P1037" s="114">
        <v>1.6685546537302805E-2</v>
      </c>
      <c r="Q1037" s="114">
        <v>1.3811784662247315E-2</v>
      </c>
      <c r="R1037" s="114">
        <v>1.1024070314193883E-2</v>
      </c>
      <c r="Y1037" s="114">
        <f t="shared" si="67"/>
        <v>3.8810581245766328E-2</v>
      </c>
      <c r="Z1037" s="114">
        <f t="shared" si="64"/>
        <v>3.2126211124387252E-2</v>
      </c>
      <c r="AA1037" s="114">
        <f t="shared" si="65"/>
        <v>2.5641987550814972E-2</v>
      </c>
      <c r="AB1037" s="114">
        <f t="shared" si="66"/>
        <v>3.645127225177984E-2</v>
      </c>
    </row>
    <row r="1038" spans="10:28" x14ac:dyDescent="0.25">
      <c r="J1038" s="1">
        <v>44545</v>
      </c>
      <c r="K1038">
        <v>89.06</v>
      </c>
      <c r="L1038" s="114">
        <v>9.865064066220711E-3</v>
      </c>
      <c r="N1038" s="221">
        <v>44515</v>
      </c>
      <c r="O1038" s="222">
        <v>5.1690717208701699E-3</v>
      </c>
      <c r="P1038" s="114">
        <v>1.6688514832167309E-2</v>
      </c>
      <c r="Q1038" s="114">
        <v>1.3947186691512755E-2</v>
      </c>
      <c r="R1038" s="114">
        <v>1.1353404961917416E-2</v>
      </c>
      <c r="Y1038" s="114">
        <f t="shared" si="67"/>
        <v>3.8817485499621163E-2</v>
      </c>
      <c r="Z1038" s="114">
        <f t="shared" si="64"/>
        <v>3.2441156244458667E-2</v>
      </c>
      <c r="AA1038" s="114">
        <f t="shared" si="65"/>
        <v>2.6408019941419912E-2</v>
      </c>
      <c r="AB1038" s="114">
        <f t="shared" si="66"/>
        <v>3.645127225177984E-2</v>
      </c>
    </row>
    <row r="1039" spans="10:28" x14ac:dyDescent="0.25">
      <c r="J1039" s="1">
        <v>44546</v>
      </c>
      <c r="K1039">
        <v>89.71</v>
      </c>
      <c r="L1039" s="114">
        <v>7.2984504828204743E-3</v>
      </c>
      <c r="N1039" s="221">
        <v>44512</v>
      </c>
      <c r="O1039" s="222">
        <v>9.4575497336667532E-3</v>
      </c>
      <c r="P1039" s="114">
        <v>1.6889872185109695E-2</v>
      </c>
      <c r="Q1039" s="114">
        <v>1.4072728843413736E-2</v>
      </c>
      <c r="R1039" s="114">
        <v>1.1637094348473759E-2</v>
      </c>
      <c r="Y1039" s="114">
        <f t="shared" si="67"/>
        <v>3.9285842702565153E-2</v>
      </c>
      <c r="Z1039" s="114">
        <f t="shared" si="64"/>
        <v>3.2733167289780353E-2</v>
      </c>
      <c r="AA1039" s="114">
        <f t="shared" si="65"/>
        <v>2.7067881454549966E-2</v>
      </c>
      <c r="AB1039" s="114">
        <f t="shared" si="66"/>
        <v>3.9270911158031434E-2</v>
      </c>
    </row>
    <row r="1040" spans="10:28" x14ac:dyDescent="0.25">
      <c r="J1040" s="1">
        <v>44547</v>
      </c>
      <c r="K1040">
        <v>86.9</v>
      </c>
      <c r="L1040" s="114">
        <v>-3.1323152379890626E-2</v>
      </c>
      <c r="N1040" s="221">
        <v>44511</v>
      </c>
      <c r="O1040" s="222">
        <v>1.7423499945551191E-3</v>
      </c>
      <c r="P1040" s="114">
        <v>1.691522517706039E-2</v>
      </c>
      <c r="Q1040" s="114">
        <v>1.4151305333338519E-2</v>
      </c>
      <c r="R1040" s="114">
        <v>1.1762510318752415E-2</v>
      </c>
      <c r="Y1040" s="114">
        <f t="shared" si="67"/>
        <v>3.934481376184247E-2</v>
      </c>
      <c r="Z1040" s="114">
        <f t="shared" si="64"/>
        <v>3.29159362053454E-2</v>
      </c>
      <c r="AA1040" s="114">
        <f t="shared" si="65"/>
        <v>2.7359599001418117E-2</v>
      </c>
      <c r="AB1040" s="114">
        <f t="shared" si="66"/>
        <v>3.9270911158031434E-2</v>
      </c>
    </row>
    <row r="1041" spans="10:28" x14ac:dyDescent="0.25">
      <c r="J1041" s="1">
        <v>44550</v>
      </c>
      <c r="K1041">
        <v>85.11</v>
      </c>
      <c r="L1041" s="114">
        <v>-2.0598388952819402E-2</v>
      </c>
      <c r="N1041" s="221">
        <v>44510</v>
      </c>
      <c r="O1041" s="222">
        <v>1.0564542753383886E-2</v>
      </c>
      <c r="P1041" s="114">
        <v>1.6915521791567939E-2</v>
      </c>
      <c r="Q1041" s="114">
        <v>1.4292334616333932E-2</v>
      </c>
      <c r="R1041" s="114">
        <v>1.2124114437491297E-2</v>
      </c>
      <c r="Y1041" s="114">
        <f t="shared" si="67"/>
        <v>3.9345503687187026E-2</v>
      </c>
      <c r="Z1041" s="114">
        <f t="shared" si="64"/>
        <v>3.3243970317592728E-2</v>
      </c>
      <c r="AA1041" s="114">
        <f t="shared" si="65"/>
        <v>2.8200690181604756E-2</v>
      </c>
      <c r="AB1041" s="114">
        <f t="shared" si="66"/>
        <v>3.9270911158031434E-2</v>
      </c>
    </row>
    <row r="1042" spans="10:28" x14ac:dyDescent="0.25">
      <c r="J1042" s="1">
        <v>44551</v>
      </c>
      <c r="K1042">
        <v>86.38</v>
      </c>
      <c r="L1042" s="114">
        <v>1.4921865820702573E-2</v>
      </c>
      <c r="N1042" s="221">
        <v>44509</v>
      </c>
      <c r="O1042" s="222">
        <v>4.4038313332606246E-4</v>
      </c>
      <c r="P1042" s="114">
        <v>1.6907066661240554E-2</v>
      </c>
      <c r="Q1042" s="114">
        <v>1.435784636387662E-2</v>
      </c>
      <c r="R1042" s="114">
        <v>1.2216903920937288E-2</v>
      </c>
      <c r="Y1042" s="114">
        <f t="shared" si="67"/>
        <v>3.9325837054045527E-2</v>
      </c>
      <c r="Z1042" s="114">
        <f t="shared" si="64"/>
        <v>3.3396350642377018E-2</v>
      </c>
      <c r="AA1042" s="114">
        <f t="shared" si="65"/>
        <v>2.8416518520100131E-2</v>
      </c>
      <c r="AB1042" s="114">
        <f t="shared" si="66"/>
        <v>3.9270911158031434E-2</v>
      </c>
    </row>
    <row r="1043" spans="10:28" x14ac:dyDescent="0.25">
      <c r="J1043" s="1">
        <v>44552</v>
      </c>
      <c r="K1043">
        <v>87.45</v>
      </c>
      <c r="L1043" s="114">
        <v>1.2387126649687514E-2</v>
      </c>
      <c r="N1043" s="221">
        <v>44508</v>
      </c>
      <c r="O1043" s="222">
        <v>-7.5393356643356398E-3</v>
      </c>
      <c r="P1043" s="114">
        <v>1.6913982774207942E-2</v>
      </c>
      <c r="Q1043" s="114">
        <v>1.4503182989289433E-2</v>
      </c>
      <c r="R1043" s="114">
        <v>1.2600283054796471E-2</v>
      </c>
      <c r="Y1043" s="114">
        <f t="shared" si="67"/>
        <v>3.9341923932807672E-2</v>
      </c>
      <c r="Z1043" s="114">
        <f t="shared" si="64"/>
        <v>3.3734403633087225E-2</v>
      </c>
      <c r="AA1043" s="114">
        <f t="shared" si="65"/>
        <v>2.9308258385456594E-2</v>
      </c>
      <c r="AB1043" s="114">
        <f t="shared" si="66"/>
        <v>3.9270911158031434E-2</v>
      </c>
    </row>
    <row r="1044" spans="10:28" x14ac:dyDescent="0.25">
      <c r="J1044" s="1">
        <v>44553</v>
      </c>
      <c r="K1044">
        <v>89.05</v>
      </c>
      <c r="L1044" s="114">
        <v>1.82961692395654E-2</v>
      </c>
      <c r="N1044" s="221">
        <v>44505</v>
      </c>
      <c r="O1044" s="222">
        <v>1.5422167979585051E-2</v>
      </c>
      <c r="P1044" s="114">
        <v>1.6907904211648835E-2</v>
      </c>
      <c r="Q1044" s="114">
        <v>1.4610313591715312E-2</v>
      </c>
      <c r="R1044" s="114">
        <v>1.2855855441257519E-2</v>
      </c>
      <c r="Y1044" s="114">
        <f t="shared" si="67"/>
        <v>3.9327785196295192E-2</v>
      </c>
      <c r="Z1044" s="114">
        <f t="shared" si="64"/>
        <v>3.3983589414329815E-2</v>
      </c>
      <c r="AA1044" s="114">
        <f t="shared" si="65"/>
        <v>2.9902719756364993E-2</v>
      </c>
      <c r="AB1044" s="114">
        <f t="shared" si="66"/>
        <v>3.9270911158031434E-2</v>
      </c>
    </row>
    <row r="1045" spans="10:28" x14ac:dyDescent="0.25">
      <c r="J1045" s="1">
        <v>44554</v>
      </c>
      <c r="K1045">
        <v>89.05</v>
      </c>
      <c r="L1045" s="114">
        <v>0</v>
      </c>
      <c r="N1045" s="221">
        <v>44504</v>
      </c>
      <c r="O1045" s="222">
        <v>3.4513471387219137E-3</v>
      </c>
      <c r="P1045" s="114">
        <v>1.6908691294255766E-2</v>
      </c>
      <c r="Q1045" s="114">
        <v>1.4593212849284002E-2</v>
      </c>
      <c r="R1045" s="114">
        <v>1.2674418161760731E-2</v>
      </c>
      <c r="Y1045" s="114">
        <f t="shared" si="67"/>
        <v>3.9329615950438913E-2</v>
      </c>
      <c r="Z1045" s="114">
        <f t="shared" si="64"/>
        <v>3.3943813087434591E-2</v>
      </c>
      <c r="AA1045" s="114">
        <f t="shared" si="65"/>
        <v>2.9480696644255462E-2</v>
      </c>
      <c r="AB1045" s="114">
        <f t="shared" si="66"/>
        <v>3.9270911158031434E-2</v>
      </c>
    </row>
    <row r="1046" spans="10:28" x14ac:dyDescent="0.25">
      <c r="J1046" s="1">
        <v>44557</v>
      </c>
      <c r="K1046">
        <v>89.9</v>
      </c>
      <c r="L1046" s="114">
        <v>9.5451993262213198E-3</v>
      </c>
      <c r="N1046" s="221">
        <v>44503</v>
      </c>
      <c r="O1046" s="222">
        <v>1.1828320378506221E-2</v>
      </c>
      <c r="P1046" s="114">
        <v>1.6919312940416483E-2</v>
      </c>
      <c r="Q1046" s="114">
        <v>1.4732828772329343E-2</v>
      </c>
      <c r="R1046" s="114">
        <v>1.304355093823723E-2</v>
      </c>
      <c r="Y1046" s="114">
        <f t="shared" si="67"/>
        <v>3.935432189940874E-2</v>
      </c>
      <c r="Z1046" s="114">
        <f t="shared" si="64"/>
        <v>3.4268559724438055E-2</v>
      </c>
      <c r="AA1046" s="114">
        <f t="shared" si="65"/>
        <v>3.0339299482339797E-2</v>
      </c>
      <c r="AB1046" s="114">
        <f t="shared" si="66"/>
        <v>3.9270911158031434E-2</v>
      </c>
    </row>
    <row r="1047" spans="10:28" x14ac:dyDescent="0.25">
      <c r="J1047" s="1">
        <v>44558</v>
      </c>
      <c r="K1047">
        <v>89.66</v>
      </c>
      <c r="L1047" s="114">
        <v>-2.6696329254728484E-3</v>
      </c>
      <c r="N1047" s="221">
        <v>44502</v>
      </c>
      <c r="O1047" s="222">
        <v>4.1855203619908408E-3</v>
      </c>
      <c r="P1047" s="114">
        <v>1.6910523672575742E-2</v>
      </c>
      <c r="Q1047" s="114">
        <v>1.4785738778160676E-2</v>
      </c>
      <c r="R1047" s="114">
        <v>1.3117296976321998E-2</v>
      </c>
      <c r="Y1047" s="114">
        <f t="shared" si="67"/>
        <v>3.9333878062411176E-2</v>
      </c>
      <c r="Z1047" s="114">
        <f t="shared" si="64"/>
        <v>3.4391628398001736E-2</v>
      </c>
      <c r="AA1047" s="114">
        <f t="shared" si="65"/>
        <v>3.0510832766924966E-2</v>
      </c>
      <c r="AB1047" s="114">
        <f t="shared" si="66"/>
        <v>3.9270911158031434E-2</v>
      </c>
    </row>
    <row r="1048" spans="10:28" x14ac:dyDescent="0.25">
      <c r="J1048" s="1">
        <v>44559</v>
      </c>
      <c r="K1048">
        <v>89.3</v>
      </c>
      <c r="L1048" s="114">
        <v>-4.0151684140084703E-3</v>
      </c>
      <c r="N1048" s="221">
        <v>44501</v>
      </c>
      <c r="O1048" s="222">
        <v>9.3628682347568788E-3</v>
      </c>
      <c r="P1048" s="114">
        <v>1.6921733266794664E-2</v>
      </c>
      <c r="Q1048" s="114">
        <v>1.4923693977599631E-2</v>
      </c>
      <c r="R1048" s="114">
        <v>1.3488070578558695E-2</v>
      </c>
      <c r="Y1048" s="114">
        <f t="shared" si="67"/>
        <v>3.9359951578564388E-2</v>
      </c>
      <c r="Z1048" s="114">
        <f t="shared" si="64"/>
        <v>3.4712512191896742E-2</v>
      </c>
      <c r="AA1048" s="114">
        <f t="shared" si="65"/>
        <v>3.1373252165727526E-2</v>
      </c>
      <c r="AB1048" s="114">
        <f t="shared" si="66"/>
        <v>3.9270911158031434E-2</v>
      </c>
    </row>
    <row r="1049" spans="10:28" x14ac:dyDescent="0.25">
      <c r="J1049" s="1">
        <v>44560</v>
      </c>
      <c r="K1049">
        <v>88.39</v>
      </c>
      <c r="L1049" s="114">
        <v>-1.0190369540873422E-2</v>
      </c>
      <c r="N1049" s="221">
        <v>44498</v>
      </c>
      <c r="O1049" s="222">
        <v>3.6672014668805084E-3</v>
      </c>
      <c r="P1049" s="114">
        <v>1.693839834288682E-2</v>
      </c>
      <c r="Q1049" s="114">
        <v>1.5015779201273892E-2</v>
      </c>
      <c r="R1049" s="114">
        <v>1.3709301464123679E-2</v>
      </c>
      <c r="Y1049" s="114">
        <f t="shared" si="67"/>
        <v>3.9398714545554742E-2</v>
      </c>
      <c r="Z1049" s="114">
        <f t="shared" si="64"/>
        <v>3.4926702422163072E-2</v>
      </c>
      <c r="AA1049" s="114">
        <f t="shared" si="65"/>
        <v>3.1887835205551676E-2</v>
      </c>
      <c r="AB1049" s="114">
        <f t="shared" si="66"/>
        <v>3.9270911158031434E-2</v>
      </c>
    </row>
    <row r="1050" spans="10:28" x14ac:dyDescent="0.25">
      <c r="J1050" s="1">
        <v>44561</v>
      </c>
      <c r="K1050">
        <v>88.39</v>
      </c>
      <c r="L1050" s="114">
        <v>0</v>
      </c>
      <c r="N1050" s="221">
        <v>44497</v>
      </c>
      <c r="O1050" s="222">
        <v>-1.6456266907123464E-2</v>
      </c>
      <c r="P1050" s="114">
        <v>1.6944485415232993E-2</v>
      </c>
      <c r="Q1050" s="114">
        <v>1.515888563702073E-2</v>
      </c>
      <c r="R1050" s="114">
        <v>1.4109678455021576E-2</v>
      </c>
      <c r="Y1050" s="114">
        <f t="shared" si="67"/>
        <v>3.9412873075831939E-2</v>
      </c>
      <c r="Z1050" s="114">
        <f t="shared" si="64"/>
        <v>3.5259567991710219E-2</v>
      </c>
      <c r="AA1050" s="114">
        <f t="shared" si="65"/>
        <v>3.2819112086380185E-2</v>
      </c>
      <c r="AB1050" s="114">
        <f t="shared" si="66"/>
        <v>3.9270911158031434E-2</v>
      </c>
    </row>
    <row r="1051" spans="10:28" x14ac:dyDescent="0.25">
      <c r="J1051" s="1">
        <v>44564</v>
      </c>
      <c r="K1051">
        <v>91.49</v>
      </c>
      <c r="L1051" s="114">
        <v>3.507184070596215E-2</v>
      </c>
      <c r="N1051" s="221">
        <v>44496</v>
      </c>
      <c r="O1051" s="222">
        <v>5.6676490591702567E-3</v>
      </c>
      <c r="P1051" s="114">
        <v>1.6915935665568899E-2</v>
      </c>
      <c r="Q1051" s="114">
        <v>1.5130796392500135E-2</v>
      </c>
      <c r="R1051" s="114">
        <v>1.3946497415066825E-2</v>
      </c>
      <c r="Y1051" s="114">
        <f t="shared" si="67"/>
        <v>3.9346466358113258E-2</v>
      </c>
      <c r="Z1051" s="114">
        <f t="shared" si="64"/>
        <v>3.5194232408955313E-2</v>
      </c>
      <c r="AA1051" s="114">
        <f t="shared" si="65"/>
        <v>3.2439552987445434E-2</v>
      </c>
      <c r="AB1051" s="114">
        <f t="shared" si="66"/>
        <v>3.9270911158031434E-2</v>
      </c>
    </row>
    <row r="1052" spans="10:28" x14ac:dyDescent="0.25">
      <c r="J1052" s="1">
        <v>44565</v>
      </c>
      <c r="K1052">
        <v>93.98</v>
      </c>
      <c r="L1052" s="114">
        <v>2.721608919007552E-2</v>
      </c>
      <c r="N1052" s="221">
        <v>44495</v>
      </c>
      <c r="O1052" s="222">
        <v>1.0306917086578169E-2</v>
      </c>
      <c r="P1052" s="114">
        <v>1.6915293300833505E-2</v>
      </c>
      <c r="Q1052" s="114">
        <v>1.5262540475446782E-2</v>
      </c>
      <c r="R1052" s="114">
        <v>1.4313267735050695E-2</v>
      </c>
      <c r="Y1052" s="114">
        <f t="shared" si="67"/>
        <v>3.9344972217738736E-2</v>
      </c>
      <c r="Z1052" s="114">
        <f t="shared" si="64"/>
        <v>3.5500669145889216E-2</v>
      </c>
      <c r="AA1052" s="114">
        <f t="shared" si="65"/>
        <v>3.3292660751727918E-2</v>
      </c>
      <c r="AB1052" s="114">
        <f t="shared" si="66"/>
        <v>3.9270911158031434E-2</v>
      </c>
    </row>
    <row r="1053" spans="10:28" x14ac:dyDescent="0.25">
      <c r="J1053" s="1">
        <v>44566</v>
      </c>
      <c r="K1053">
        <v>94.98</v>
      </c>
      <c r="L1053" s="114">
        <v>1.0640561821664183E-2</v>
      </c>
      <c r="N1053" s="221">
        <v>44494</v>
      </c>
      <c r="O1053" s="222">
        <v>1.7122888759464168E-2</v>
      </c>
      <c r="P1053" s="114">
        <v>1.6910829817103078E-2</v>
      </c>
      <c r="Q1053" s="114">
        <v>1.5346598650115617E-2</v>
      </c>
      <c r="R1053" s="114">
        <v>1.4531538727652175E-2</v>
      </c>
      <c r="Y1053" s="114">
        <f t="shared" si="67"/>
        <v>3.933459015458176E-2</v>
      </c>
      <c r="Z1053" s="114">
        <f t="shared" si="64"/>
        <v>3.5696188460168927E-2</v>
      </c>
      <c r="AA1053" s="114">
        <f t="shared" si="65"/>
        <v>3.3800359080518962E-2</v>
      </c>
      <c r="AB1053" s="114">
        <f t="shared" si="66"/>
        <v>3.9270911158031434E-2</v>
      </c>
    </row>
    <row r="1054" spans="10:28" x14ac:dyDescent="0.25">
      <c r="J1054" s="1">
        <v>44567</v>
      </c>
      <c r="K1054">
        <v>96</v>
      </c>
      <c r="L1054" s="114">
        <v>1.0739102969046073E-2</v>
      </c>
      <c r="N1054" s="221">
        <v>44491</v>
      </c>
      <c r="O1054" s="222">
        <v>2.04445501010341E-2</v>
      </c>
      <c r="P1054" s="114">
        <v>1.6904042932651537E-2</v>
      </c>
      <c r="Q1054" s="114">
        <v>1.5308078941297761E-2</v>
      </c>
      <c r="R1054" s="114">
        <v>1.4350254597338767E-2</v>
      </c>
      <c r="Y1054" s="114">
        <f t="shared" si="67"/>
        <v>3.9318803861347479E-2</v>
      </c>
      <c r="Z1054" s="114">
        <f t="shared" si="64"/>
        <v>3.5606591617458591E-2</v>
      </c>
      <c r="AA1054" s="114">
        <f t="shared" si="65"/>
        <v>3.337869219340997E-2</v>
      </c>
      <c r="AB1054" s="114">
        <f t="shared" si="66"/>
        <v>3.9270911158031434E-2</v>
      </c>
    </row>
    <row r="1055" spans="10:28" x14ac:dyDescent="0.25">
      <c r="J1055" s="1">
        <v>44568</v>
      </c>
      <c r="K1055">
        <v>95.76</v>
      </c>
      <c r="L1055" s="114">
        <v>-2.4999999999999467E-3</v>
      </c>
      <c r="N1055" s="221">
        <v>44490</v>
      </c>
      <c r="O1055" s="222">
        <v>-7.783936784998358E-3</v>
      </c>
      <c r="P1055" s="114">
        <v>1.686872636213934E-2</v>
      </c>
      <c r="Q1055" s="114">
        <v>1.5184637871110955E-2</v>
      </c>
      <c r="R1055" s="114">
        <v>1.3870642084318581E-2</v>
      </c>
      <c r="Y1055" s="114">
        <f t="shared" si="67"/>
        <v>3.9236657518336104E-2</v>
      </c>
      <c r="Z1055" s="114">
        <f t="shared" si="64"/>
        <v>3.5319467688204084E-2</v>
      </c>
      <c r="AA1055" s="114">
        <f t="shared" si="65"/>
        <v>3.2263113488125023E-2</v>
      </c>
      <c r="AB1055" s="114">
        <f t="shared" si="66"/>
        <v>3.9270911158031434E-2</v>
      </c>
    </row>
    <row r="1056" spans="10:28" x14ac:dyDescent="0.25">
      <c r="J1056" s="1">
        <v>44571</v>
      </c>
      <c r="K1056">
        <v>97.61</v>
      </c>
      <c r="L1056" s="114">
        <v>1.9319131161236364E-2</v>
      </c>
      <c r="N1056" s="221">
        <v>44489</v>
      </c>
      <c r="O1056" s="222">
        <v>-6.2119081106421347E-3</v>
      </c>
      <c r="P1056" s="114">
        <v>1.6862616901123336E-2</v>
      </c>
      <c r="Q1056" s="114">
        <v>1.5298036146833088E-2</v>
      </c>
      <c r="R1056" s="114">
        <v>1.417066686321008E-2</v>
      </c>
      <c r="Y1056" s="114">
        <f t="shared" si="67"/>
        <v>3.9222446912012883E-2</v>
      </c>
      <c r="Z1056" s="114">
        <f t="shared" si="64"/>
        <v>3.5583232077533763E-2</v>
      </c>
      <c r="AA1056" s="114">
        <f t="shared" si="65"/>
        <v>3.2960971123826649E-2</v>
      </c>
      <c r="AB1056" s="114">
        <f t="shared" si="66"/>
        <v>3.9270911158031434E-2</v>
      </c>
    </row>
    <row r="1057" spans="10:28" x14ac:dyDescent="0.25">
      <c r="J1057" s="1">
        <v>44572</v>
      </c>
      <c r="K1057">
        <v>98.25</v>
      </c>
      <c r="L1057" s="114">
        <v>6.556705255609062E-3</v>
      </c>
      <c r="N1057" s="221">
        <v>44488</v>
      </c>
      <c r="O1057" s="222">
        <v>-9.8642218869677209E-3</v>
      </c>
      <c r="P1057" s="114">
        <v>1.6913201899752421E-2</v>
      </c>
      <c r="Q1057" s="114">
        <v>1.5428521407365484E-2</v>
      </c>
      <c r="R1057" s="114">
        <v>1.4531423448851581E-2</v>
      </c>
      <c r="Y1057" s="114">
        <f t="shared" si="67"/>
        <v>3.934010761882413E-2</v>
      </c>
      <c r="Z1057" s="114">
        <f t="shared" si="64"/>
        <v>3.5886740793532115E-2</v>
      </c>
      <c r="AA1057" s="114">
        <f t="shared" si="65"/>
        <v>3.3800090942028779E-2</v>
      </c>
      <c r="AB1057" s="114">
        <f t="shared" si="66"/>
        <v>3.9270911158031434E-2</v>
      </c>
    </row>
    <row r="1058" spans="10:28" x14ac:dyDescent="0.25">
      <c r="J1058" s="1">
        <v>44573</v>
      </c>
      <c r="K1058">
        <v>97.43</v>
      </c>
      <c r="L1058" s="114">
        <v>-8.3460559796436958E-3</v>
      </c>
      <c r="N1058" s="221">
        <v>44487</v>
      </c>
      <c r="O1058" s="222">
        <v>-1.4411529223378761E-2</v>
      </c>
      <c r="P1058" s="114">
        <v>1.6904864421326205E-2</v>
      </c>
      <c r="Q1058" s="114">
        <v>1.5520903188074166E-2</v>
      </c>
      <c r="R1058" s="114">
        <v>1.4779373741746734E-2</v>
      </c>
      <c r="Y1058" s="114">
        <f t="shared" si="67"/>
        <v>3.9320714644004752E-2</v>
      </c>
      <c r="Z1058" s="114">
        <f t="shared" si="64"/>
        <v>3.6101620815460513E-2</v>
      </c>
      <c r="AA1058" s="114">
        <f t="shared" si="65"/>
        <v>3.4376823323302906E-2</v>
      </c>
      <c r="AB1058" s="114">
        <f t="shared" si="66"/>
        <v>3.9270911158031434E-2</v>
      </c>
    </row>
    <row r="1059" spans="10:28" x14ac:dyDescent="0.25">
      <c r="J1059" s="1">
        <v>44574</v>
      </c>
      <c r="K1059">
        <v>98.18</v>
      </c>
      <c r="L1059" s="114">
        <v>7.6978343426049468E-3</v>
      </c>
      <c r="N1059" s="221">
        <v>44484</v>
      </c>
      <c r="O1059" s="222">
        <v>1.3328697264719584E-2</v>
      </c>
      <c r="P1059" s="114">
        <v>1.6952447723994808E-2</v>
      </c>
      <c r="Q1059" s="114">
        <v>1.5543658970308426E-2</v>
      </c>
      <c r="R1059" s="114">
        <v>1.4802542838498908E-2</v>
      </c>
      <c r="Y1059" s="114">
        <f t="shared" si="67"/>
        <v>3.9431393406011921E-2</v>
      </c>
      <c r="Z1059" s="114">
        <f t="shared" si="64"/>
        <v>3.6154550764937399E-2</v>
      </c>
      <c r="AA1059" s="114">
        <f t="shared" si="65"/>
        <v>3.443071464234846E-2</v>
      </c>
      <c r="AB1059" s="114">
        <f t="shared" si="66"/>
        <v>3.9270911158031434E-2</v>
      </c>
    </row>
    <row r="1060" spans="10:28" x14ac:dyDescent="0.25">
      <c r="J1060" s="1">
        <v>44575</v>
      </c>
      <c r="K1060">
        <v>99.65</v>
      </c>
      <c r="L1060" s="114">
        <v>1.4972499490731298E-2</v>
      </c>
      <c r="N1060" s="221">
        <v>44483</v>
      </c>
      <c r="O1060" s="222">
        <v>1.5089959373185773E-3</v>
      </c>
      <c r="P1060" s="114">
        <v>1.6965704010440688E-2</v>
      </c>
      <c r="Q1060" s="114">
        <v>1.5585522463497394E-2</v>
      </c>
      <c r="R1060" s="114">
        <v>1.4891666390400304E-2</v>
      </c>
      <c r="Y1060" s="114">
        <f t="shared" si="67"/>
        <v>3.9462227528285043E-2</v>
      </c>
      <c r="Z1060" s="114">
        <f t="shared" si="64"/>
        <v>3.6251925250094942E-2</v>
      </c>
      <c r="AA1060" s="114">
        <f t="shared" si="65"/>
        <v>3.4638016024071107E-2</v>
      </c>
      <c r="AB1060" s="114">
        <f t="shared" si="66"/>
        <v>3.9270911158031434E-2</v>
      </c>
    </row>
    <row r="1061" spans="10:28" x14ac:dyDescent="0.25">
      <c r="J1061" s="1">
        <v>44578</v>
      </c>
      <c r="K1061">
        <v>98.88</v>
      </c>
      <c r="L1061" s="114">
        <v>-7.7270446562971423E-3</v>
      </c>
      <c r="N1061" s="221">
        <v>44482</v>
      </c>
      <c r="O1061" s="222">
        <v>-3.470213996529753E-3</v>
      </c>
      <c r="P1061" s="114">
        <v>1.6984180021599661E-2</v>
      </c>
      <c r="Q1061" s="114">
        <v>1.5742116171089837E-2</v>
      </c>
      <c r="R1061" s="114">
        <v>1.5354848970470675E-2</v>
      </c>
      <c r="Y1061" s="114">
        <f t="shared" si="67"/>
        <v>3.9505202730240815E-2</v>
      </c>
      <c r="Z1061" s="114">
        <f t="shared" si="64"/>
        <v>3.6616162213954966E-2</v>
      </c>
      <c r="AA1061" s="114">
        <f t="shared" si="65"/>
        <v>3.5715378705314792E-2</v>
      </c>
      <c r="AB1061" s="114">
        <f t="shared" si="66"/>
        <v>3.9270911158031434E-2</v>
      </c>
    </row>
    <row r="1062" spans="10:28" x14ac:dyDescent="0.25">
      <c r="J1062" s="1">
        <v>44579</v>
      </c>
      <c r="K1062">
        <v>99</v>
      </c>
      <c r="L1062" s="114">
        <v>1.2135922330097548E-3</v>
      </c>
      <c r="N1062" s="221">
        <v>44481</v>
      </c>
      <c r="O1062" s="222">
        <v>5.7870370370367082E-4</v>
      </c>
      <c r="P1062" s="114">
        <v>1.6999784007982036E-2</v>
      </c>
      <c r="Q1062" s="114">
        <v>1.5894154116318539E-2</v>
      </c>
      <c r="R1062" s="114">
        <v>1.5813031380917487E-2</v>
      </c>
      <c r="Y1062" s="114">
        <f t="shared" si="67"/>
        <v>3.9541497602566214E-2</v>
      </c>
      <c r="Z1062" s="114">
        <f t="shared" si="64"/>
        <v>3.6969802474556925E-2</v>
      </c>
      <c r="AA1062" s="114">
        <f t="shared" si="65"/>
        <v>3.6781110992014074E-2</v>
      </c>
      <c r="AB1062" s="114">
        <f t="shared" si="66"/>
        <v>3.9270911158031434E-2</v>
      </c>
    </row>
    <row r="1063" spans="10:28" x14ac:dyDescent="0.25">
      <c r="J1063" s="1">
        <v>44580</v>
      </c>
      <c r="K1063">
        <v>97.72</v>
      </c>
      <c r="L1063" s="114">
        <v>-1.2929292929292941E-2</v>
      </c>
      <c r="N1063" s="221">
        <v>44480</v>
      </c>
      <c r="O1063" s="222">
        <v>2.260622558882721E-2</v>
      </c>
      <c r="P1063" s="114">
        <v>1.7011262980071832E-2</v>
      </c>
      <c r="Q1063" s="114">
        <v>1.6055036713072846E-2</v>
      </c>
      <c r="R1063" s="114">
        <v>1.6309241195592607E-2</v>
      </c>
      <c r="Y1063" s="114">
        <f t="shared" si="67"/>
        <v>3.9568197691647079E-2</v>
      </c>
      <c r="Z1063" s="114">
        <f t="shared" si="64"/>
        <v>3.7344015394607438E-2</v>
      </c>
      <c r="AA1063" s="114">
        <f t="shared" si="65"/>
        <v>3.7935295020948404E-2</v>
      </c>
      <c r="AB1063" s="114">
        <f t="shared" si="66"/>
        <v>3.9270911158031434E-2</v>
      </c>
    </row>
    <row r="1064" spans="10:28" x14ac:dyDescent="0.25">
      <c r="J1064" s="1">
        <v>44581</v>
      </c>
      <c r="K1064">
        <v>96.75</v>
      </c>
      <c r="L1064" s="114">
        <v>-9.9263200982398579E-3</v>
      </c>
      <c r="N1064" s="221">
        <v>44477</v>
      </c>
      <c r="O1064" s="222">
        <v>1.367726454709059E-2</v>
      </c>
      <c r="P1064" s="114">
        <v>1.6968397556327213E-2</v>
      </c>
      <c r="Q1064" s="114">
        <v>1.5892712557041708E-2</v>
      </c>
      <c r="R1064" s="114">
        <v>1.5822447765462402E-2</v>
      </c>
      <c r="Y1064" s="114">
        <f t="shared" si="67"/>
        <v>3.9468492716017101E-2</v>
      </c>
      <c r="Z1064" s="114">
        <f t="shared" si="64"/>
        <v>3.6966449407679014E-2</v>
      </c>
      <c r="AA1064" s="114">
        <f t="shared" si="65"/>
        <v>3.6803013502465551E-2</v>
      </c>
      <c r="AB1064" s="114">
        <f t="shared" si="66"/>
        <v>3.9270911158031434E-2</v>
      </c>
    </row>
    <row r="1065" spans="10:28" x14ac:dyDescent="0.25">
      <c r="J1065" s="1">
        <v>44582</v>
      </c>
      <c r="K1065">
        <v>95.03</v>
      </c>
      <c r="L1065" s="114">
        <v>-1.7777777777777767E-2</v>
      </c>
      <c r="N1065" s="221">
        <v>44476</v>
      </c>
      <c r="O1065" s="222">
        <v>2.0445641527913654E-2</v>
      </c>
      <c r="P1065" s="114">
        <v>1.6961278460233997E-2</v>
      </c>
      <c r="Q1065" s="114">
        <v>1.5934356056608746E-2</v>
      </c>
      <c r="R1065" s="114">
        <v>1.5949581440484441E-2</v>
      </c>
      <c r="Y1065" s="114">
        <f t="shared" si="67"/>
        <v>3.9451933698504277E-2</v>
      </c>
      <c r="Z1065" s="114">
        <f t="shared" si="64"/>
        <v>3.7063312187671942E-2</v>
      </c>
      <c r="AA1065" s="114">
        <f t="shared" si="65"/>
        <v>3.709872643056681E-2</v>
      </c>
      <c r="AB1065" s="114">
        <f t="shared" si="66"/>
        <v>3.9270911158031434E-2</v>
      </c>
    </row>
    <row r="1066" spans="10:28" x14ac:dyDescent="0.25">
      <c r="J1066" s="1">
        <v>44585</v>
      </c>
      <c r="K1066">
        <v>91.83</v>
      </c>
      <c r="L1066" s="114">
        <v>-3.3673576765232062E-2</v>
      </c>
      <c r="N1066" s="221">
        <v>44475</v>
      </c>
      <c r="O1066" s="222">
        <v>-2.2498803255145947E-2</v>
      </c>
      <c r="P1066" s="114">
        <v>1.6932349691556468E-2</v>
      </c>
      <c r="Q1066" s="114">
        <v>1.5828482839281323E-2</v>
      </c>
      <c r="R1066" s="114">
        <v>1.5618718057954875E-2</v>
      </c>
      <c r="Y1066" s="114">
        <f t="shared" si="67"/>
        <v>3.9384645382560347E-2</v>
      </c>
      <c r="Z1066" s="114">
        <f t="shared" si="64"/>
        <v>3.6817051084168356E-2</v>
      </c>
      <c r="AA1066" s="114">
        <f t="shared" si="65"/>
        <v>3.6329138202803042E-2</v>
      </c>
      <c r="AB1066" s="114">
        <f t="shared" si="66"/>
        <v>3.9270911158031434E-2</v>
      </c>
    </row>
    <row r="1067" spans="10:28" x14ac:dyDescent="0.25">
      <c r="J1067" s="1">
        <v>44586</v>
      </c>
      <c r="K1067">
        <v>92.75</v>
      </c>
      <c r="L1067" s="114">
        <v>1.0018512468692167E-2</v>
      </c>
      <c r="N1067" s="221">
        <v>44474</v>
      </c>
      <c r="O1067" s="222">
        <v>3.1212484993998215E-3</v>
      </c>
      <c r="P1067" s="114">
        <v>1.6879078740389741E-2</v>
      </c>
      <c r="Q1067" s="114">
        <v>1.5662298045958856E-2</v>
      </c>
      <c r="R1067" s="114">
        <v>1.5073316735251641E-2</v>
      </c>
      <c r="Y1067" s="114">
        <f t="shared" si="67"/>
        <v>3.9260737150146538E-2</v>
      </c>
      <c r="Z1067" s="114">
        <f t="shared" si="64"/>
        <v>3.6430505254900304E-2</v>
      </c>
      <c r="AA1067" s="114">
        <f t="shared" si="65"/>
        <v>3.5060534726195317E-2</v>
      </c>
      <c r="AB1067" s="114">
        <f t="shared" si="66"/>
        <v>3.9270911158031434E-2</v>
      </c>
    </row>
    <row r="1068" spans="10:28" x14ac:dyDescent="0.25">
      <c r="J1068" s="1">
        <v>44587</v>
      </c>
      <c r="K1068">
        <v>93.81</v>
      </c>
      <c r="L1068" s="114">
        <v>1.1428571428571453E-2</v>
      </c>
      <c r="N1068" s="221">
        <v>44473</v>
      </c>
      <c r="O1068" s="222">
        <v>-8.805330794859699E-3</v>
      </c>
      <c r="P1068" s="114">
        <v>1.7148068209869055E-2</v>
      </c>
      <c r="Q1068" s="114">
        <v>1.5819621004425129E-2</v>
      </c>
      <c r="R1068" s="114">
        <v>1.5526927444013098E-2</v>
      </c>
      <c r="Y1068" s="114">
        <f t="shared" si="67"/>
        <v>3.9886406656155421E-2</v>
      </c>
      <c r="Z1068" s="114">
        <f t="shared" si="64"/>
        <v>3.6796438456292851E-2</v>
      </c>
      <c r="AA1068" s="114">
        <f t="shared" si="65"/>
        <v>3.6115633234774465E-2</v>
      </c>
      <c r="AB1068" s="114">
        <f t="shared" si="66"/>
        <v>3.9270911158031434E-2</v>
      </c>
    </row>
    <row r="1069" spans="10:28" x14ac:dyDescent="0.25">
      <c r="J1069" s="1">
        <v>44588</v>
      </c>
      <c r="K1069">
        <v>93.67</v>
      </c>
      <c r="L1069" s="114">
        <v>-1.4923782112781215E-3</v>
      </c>
      <c r="N1069" s="221">
        <v>44470</v>
      </c>
      <c r="O1069" s="222">
        <v>-5.4437869822484466E-3</v>
      </c>
      <c r="P1069" s="114">
        <v>1.7139590857585138E-2</v>
      </c>
      <c r="Q1069" s="114">
        <v>1.5930237672165393E-2</v>
      </c>
      <c r="R1069" s="114">
        <v>1.5859537860860019E-2</v>
      </c>
      <c r="Y1069" s="114">
        <f t="shared" si="67"/>
        <v>3.9866688334743029E-2</v>
      </c>
      <c r="Z1069" s="114">
        <f t="shared" si="64"/>
        <v>3.7053732825456702E-2</v>
      </c>
      <c r="AA1069" s="114">
        <f t="shared" si="65"/>
        <v>3.6889285064360407E-2</v>
      </c>
      <c r="AB1069" s="114">
        <f t="shared" si="66"/>
        <v>3.9270911158031434E-2</v>
      </c>
    </row>
    <row r="1070" spans="10:28" x14ac:dyDescent="0.25">
      <c r="J1070" s="1">
        <v>44589</v>
      </c>
      <c r="K1070">
        <v>92.35</v>
      </c>
      <c r="L1070" s="114">
        <v>-1.4092025194833003E-2</v>
      </c>
      <c r="N1070" s="221">
        <v>44469</v>
      </c>
      <c r="O1070" s="222">
        <v>0</v>
      </c>
      <c r="P1070" s="114">
        <v>1.7137605614019592E-2</v>
      </c>
      <c r="Q1070" s="114">
        <v>1.6072748793330812E-2</v>
      </c>
      <c r="R1070" s="114">
        <v>1.6299942958116504E-2</v>
      </c>
      <c r="Y1070" s="114">
        <f t="shared" si="67"/>
        <v>3.986207065820957E-2</v>
      </c>
      <c r="Z1070" s="114">
        <f t="shared" si="64"/>
        <v>3.738521369328747E-2</v>
      </c>
      <c r="AA1070" s="114">
        <f t="shared" si="65"/>
        <v>3.7913667320578992E-2</v>
      </c>
      <c r="AB1070" s="114">
        <f t="shared" si="66"/>
        <v>3.9270911158031434E-2</v>
      </c>
    </row>
    <row r="1071" spans="10:28" x14ac:dyDescent="0.25">
      <c r="J1071" s="1">
        <v>44592</v>
      </c>
      <c r="K1071">
        <v>93.03</v>
      </c>
      <c r="L1071" s="114">
        <v>7.3632918245804752E-3</v>
      </c>
      <c r="N1071" s="221">
        <v>44468</v>
      </c>
      <c r="O1071" s="222">
        <v>2.6232693709011375E-2</v>
      </c>
      <c r="P1071" s="114">
        <v>1.7151231464753794E-2</v>
      </c>
      <c r="Q1071" s="114">
        <v>1.623568897709371E-2</v>
      </c>
      <c r="R1071" s="114">
        <v>1.6812107476864603E-2</v>
      </c>
      <c r="Y1071" s="114">
        <f t="shared" si="67"/>
        <v>3.9893764387017326E-2</v>
      </c>
      <c r="Z1071" s="114">
        <f t="shared" si="64"/>
        <v>3.7764212560719969E-2</v>
      </c>
      <c r="AA1071" s="114">
        <f t="shared" si="65"/>
        <v>3.9104961991187071E-2</v>
      </c>
      <c r="AB1071" s="114">
        <f t="shared" si="66"/>
        <v>3.9270911158031434E-2</v>
      </c>
    </row>
    <row r="1072" spans="10:28" x14ac:dyDescent="0.25">
      <c r="J1072" s="1">
        <v>44593</v>
      </c>
      <c r="K1072">
        <v>93.99</v>
      </c>
      <c r="L1072" s="114">
        <v>1.0319251854240501E-2</v>
      </c>
      <c r="N1072" s="221">
        <v>44467</v>
      </c>
      <c r="O1072" s="222">
        <v>-6.0357315306615155E-3</v>
      </c>
      <c r="P1072" s="114">
        <v>1.7237712600390115E-2</v>
      </c>
      <c r="Q1072" s="114">
        <v>1.5968487878941597E-2</v>
      </c>
      <c r="R1072" s="114">
        <v>1.6023842118295689E-2</v>
      </c>
      <c r="Y1072" s="114">
        <f t="shared" si="67"/>
        <v>4.0094919508507409E-2</v>
      </c>
      <c r="Z1072" s="114">
        <f t="shared" si="64"/>
        <v>3.7142702806418154E-2</v>
      </c>
      <c r="AA1072" s="114">
        <f t="shared" si="65"/>
        <v>3.7271456767155771E-2</v>
      </c>
      <c r="AB1072" s="114">
        <f t="shared" si="66"/>
        <v>3.9270911158031434E-2</v>
      </c>
    </row>
    <row r="1073" spans="10:28" x14ac:dyDescent="0.25">
      <c r="J1073" s="1">
        <v>44594</v>
      </c>
      <c r="K1073">
        <v>93.84</v>
      </c>
      <c r="L1073" s="114">
        <v>-1.5959144589849077E-3</v>
      </c>
      <c r="N1073" s="221">
        <v>44466</v>
      </c>
      <c r="O1073" s="222">
        <v>1.6317016317016295E-2</v>
      </c>
      <c r="P1073" s="114">
        <v>1.7326393930535273E-2</v>
      </c>
      <c r="Q1073" s="114">
        <v>1.6108894725925096E-2</v>
      </c>
      <c r="R1073" s="114">
        <v>1.6456833067897646E-2</v>
      </c>
      <c r="Y1073" s="114">
        <f t="shared" si="67"/>
        <v>4.0301192282425048E-2</v>
      </c>
      <c r="Z1073" s="114">
        <f t="shared" si="64"/>
        <v>3.7469289132501776E-2</v>
      </c>
      <c r="AA1073" s="114">
        <f t="shared" si="65"/>
        <v>3.8278593715929926E-2</v>
      </c>
      <c r="AB1073" s="114">
        <f t="shared" si="66"/>
        <v>3.9270911158031434E-2</v>
      </c>
    </row>
    <row r="1074" spans="10:28" x14ac:dyDescent="0.25">
      <c r="J1074" s="1">
        <v>44595</v>
      </c>
      <c r="K1074">
        <v>93.56</v>
      </c>
      <c r="L1074" s="114">
        <v>-2.9838022165388015E-3</v>
      </c>
      <c r="N1074" s="221">
        <v>44463</v>
      </c>
      <c r="O1074" s="222">
        <v>-2.4530847540777653E-4</v>
      </c>
      <c r="P1074" s="114">
        <v>1.7415679040413922E-2</v>
      </c>
      <c r="Q1074" s="114">
        <v>1.6106247315864471E-2</v>
      </c>
      <c r="R1074" s="114">
        <v>1.6465717249076063E-2</v>
      </c>
      <c r="Y1074" s="114">
        <f t="shared" si="67"/>
        <v>4.0508869448002784E-2</v>
      </c>
      <c r="Z1074" s="114">
        <f t="shared" si="64"/>
        <v>3.7463131256700762E-2</v>
      </c>
      <c r="AA1074" s="114">
        <f t="shared" si="65"/>
        <v>3.8299258321350921E-2</v>
      </c>
      <c r="AB1074" s="114">
        <f t="shared" si="66"/>
        <v>3.9270911158031434E-2</v>
      </c>
    </row>
    <row r="1075" spans="10:28" x14ac:dyDescent="0.25">
      <c r="J1075" s="1">
        <v>44596</v>
      </c>
      <c r="K1075">
        <v>90.42</v>
      </c>
      <c r="L1075" s="114">
        <v>-3.3561351004702873E-2</v>
      </c>
      <c r="N1075" s="221">
        <v>44462</v>
      </c>
      <c r="O1075" s="222">
        <v>-1.1026709139917105E-3</v>
      </c>
      <c r="P1075" s="114">
        <v>1.7595486723234566E-2</v>
      </c>
      <c r="Q1075" s="114">
        <v>1.6272314756602187E-2</v>
      </c>
      <c r="R1075" s="114">
        <v>1.6982977546451106E-2</v>
      </c>
      <c r="Y1075" s="114">
        <f t="shared" si="67"/>
        <v>4.0927102118243602E-2</v>
      </c>
      <c r="Z1075" s="114">
        <f t="shared" si="64"/>
        <v>3.7849404123856685E-2</v>
      </c>
      <c r="AA1075" s="114">
        <f t="shared" si="65"/>
        <v>3.9502405773045278E-2</v>
      </c>
      <c r="AB1075" s="114">
        <f t="shared" si="66"/>
        <v>4.19827331987681E-2</v>
      </c>
    </row>
    <row r="1076" spans="10:28" x14ac:dyDescent="0.25">
      <c r="J1076" s="1">
        <v>44599</v>
      </c>
      <c r="K1076">
        <v>89.92</v>
      </c>
      <c r="L1076" s="114">
        <v>-5.5297500552975E-3</v>
      </c>
      <c r="N1076" s="221">
        <v>44461</v>
      </c>
      <c r="O1076" s="222">
        <v>3.4474017743979707E-2</v>
      </c>
      <c r="P1076" s="114">
        <v>1.7680835449835817E-2</v>
      </c>
      <c r="Q1076" s="114">
        <v>1.6437730181455015E-2</v>
      </c>
      <c r="R1076" s="114">
        <v>1.7514388420795717E-2</v>
      </c>
      <c r="Y1076" s="114">
        <f t="shared" si="67"/>
        <v>4.1125623256318113E-2</v>
      </c>
      <c r="Z1076" s="114">
        <f t="shared" si="64"/>
        <v>3.8234160402064364E-2</v>
      </c>
      <c r="AA1076" s="114">
        <f t="shared" si="65"/>
        <v>4.0738467466770838E-2</v>
      </c>
      <c r="AB1076" s="114">
        <f t="shared" si="66"/>
        <v>4.19827331987681E-2</v>
      </c>
    </row>
    <row r="1077" spans="10:28" x14ac:dyDescent="0.25">
      <c r="J1077" s="1">
        <v>44600</v>
      </c>
      <c r="K1077">
        <v>90.44</v>
      </c>
      <c r="L1077" s="114">
        <v>5.7829181494661475E-3</v>
      </c>
      <c r="N1077" s="221">
        <v>44460</v>
      </c>
      <c r="O1077" s="222">
        <v>1.374791211615068E-2</v>
      </c>
      <c r="P1077" s="114">
        <v>1.7641786022549809E-2</v>
      </c>
      <c r="Q1077" s="114">
        <v>1.5857842459189031E-2</v>
      </c>
      <c r="R1077" s="114">
        <v>1.5826396209014482E-2</v>
      </c>
      <c r="Y1077" s="114">
        <f t="shared" si="67"/>
        <v>4.103479428845086E-2</v>
      </c>
      <c r="Z1077" s="114">
        <f t="shared" si="64"/>
        <v>3.6885341560073684E-2</v>
      </c>
      <c r="AA1077" s="114">
        <f t="shared" si="65"/>
        <v>3.6812197582167687E-2</v>
      </c>
      <c r="AB1077" s="114">
        <f t="shared" si="66"/>
        <v>4.19827331987681E-2</v>
      </c>
    </row>
    <row r="1078" spans="10:28" x14ac:dyDescent="0.25">
      <c r="J1078" s="1">
        <v>44601</v>
      </c>
      <c r="K1078">
        <v>93.41</v>
      </c>
      <c r="L1078" s="114">
        <v>3.2839451570101715E-2</v>
      </c>
      <c r="N1078" s="221">
        <v>44459</v>
      </c>
      <c r="O1078" s="222">
        <v>-3.2687049465572902E-2</v>
      </c>
      <c r="P1078" s="114">
        <v>1.7626507285259406E-2</v>
      </c>
      <c r="Q1078" s="114">
        <v>1.5897482393039709E-2</v>
      </c>
      <c r="R1078" s="114">
        <v>1.5949871991263936E-2</v>
      </c>
      <c r="Y1078" s="114">
        <f t="shared" si="67"/>
        <v>4.0999255945513381E-2</v>
      </c>
      <c r="Z1078" s="114">
        <f t="shared" si="64"/>
        <v>3.6977544046210363E-2</v>
      </c>
      <c r="AA1078" s="114">
        <f t="shared" si="65"/>
        <v>3.7099402251679917E-2</v>
      </c>
      <c r="AB1078" s="114">
        <f t="shared" si="66"/>
        <v>4.19827331987681E-2</v>
      </c>
    </row>
    <row r="1079" spans="10:28" x14ac:dyDescent="0.25">
      <c r="J1079" s="1">
        <v>44602</v>
      </c>
      <c r="K1079">
        <v>91.6</v>
      </c>
      <c r="L1079" s="114">
        <v>-1.9376940370410045E-2</v>
      </c>
      <c r="N1079" s="221">
        <v>44456</v>
      </c>
      <c r="O1079" s="222">
        <v>-2.2000729305943871E-2</v>
      </c>
      <c r="P1079" s="114">
        <v>1.7530312130024525E-2</v>
      </c>
      <c r="Q1079" s="114">
        <v>1.5364409085696962E-2</v>
      </c>
      <c r="R1079" s="114">
        <v>1.4228074742940149E-2</v>
      </c>
      <c r="Y1079" s="114">
        <f t="shared" si="67"/>
        <v>4.0775506014437045E-2</v>
      </c>
      <c r="Z1079" s="114">
        <f t="shared" si="64"/>
        <v>3.5737615533331137E-2</v>
      </c>
      <c r="AA1079" s="114">
        <f t="shared" si="65"/>
        <v>3.3094501852078788E-2</v>
      </c>
      <c r="AB1079" s="114">
        <f t="shared" si="66"/>
        <v>4.19827331987681E-2</v>
      </c>
    </row>
    <row r="1080" spans="10:28" x14ac:dyDescent="0.25">
      <c r="J1080" s="1">
        <v>44603</v>
      </c>
      <c r="K1080">
        <v>94.7</v>
      </c>
      <c r="L1080" s="114">
        <v>3.384279475982542E-2</v>
      </c>
      <c r="N1080" s="221">
        <v>44455</v>
      </c>
      <c r="O1080" s="222">
        <v>-5.6804447667391693E-3</v>
      </c>
      <c r="P1080" s="114">
        <v>1.7479144254405801E-2</v>
      </c>
      <c r="Q1080" s="114">
        <v>1.5198217455420774E-2</v>
      </c>
      <c r="R1080" s="114">
        <v>1.3581753455782707E-2</v>
      </c>
      <c r="Y1080" s="114">
        <f t="shared" si="67"/>
        <v>4.0656489535747894E-2</v>
      </c>
      <c r="Z1080" s="114">
        <f t="shared" si="64"/>
        <v>3.5351053801308721E-2</v>
      </c>
      <c r="AA1080" s="114">
        <f t="shared" si="65"/>
        <v>3.1591158538150574E-2</v>
      </c>
      <c r="AB1080" s="114">
        <f t="shared" si="66"/>
        <v>4.19827331987681E-2</v>
      </c>
    </row>
    <row r="1081" spans="10:28" x14ac:dyDescent="0.25">
      <c r="J1081" s="1">
        <v>44606</v>
      </c>
      <c r="K1081">
        <v>91.58</v>
      </c>
      <c r="L1081" s="114">
        <v>-3.29461457233369E-2</v>
      </c>
      <c r="N1081" s="221">
        <v>44454</v>
      </c>
      <c r="O1081" s="222">
        <v>5.7128965601069516E-3</v>
      </c>
      <c r="P1081" s="114">
        <v>1.7475988254361103E-2</v>
      </c>
      <c r="Q1081" s="114">
        <v>1.5330612430821806E-2</v>
      </c>
      <c r="R1081" s="114">
        <v>1.3934801818660414E-2</v>
      </c>
      <c r="Y1081" s="114">
        <f t="shared" si="67"/>
        <v>4.0649148679643927E-2</v>
      </c>
      <c r="Z1081" s="114">
        <f t="shared" si="64"/>
        <v>3.565900451409152E-2</v>
      </c>
      <c r="AA1081" s="114">
        <f t="shared" si="65"/>
        <v>3.2412349030204124E-2</v>
      </c>
      <c r="AB1081" s="114">
        <f t="shared" si="66"/>
        <v>4.19827331987681E-2</v>
      </c>
    </row>
    <row r="1082" spans="10:28" x14ac:dyDescent="0.25">
      <c r="J1082" s="1">
        <v>44607</v>
      </c>
      <c r="K1082">
        <v>95.01</v>
      </c>
      <c r="L1082" s="114">
        <v>3.7453592487442747E-2</v>
      </c>
      <c r="N1082" s="221">
        <v>44453</v>
      </c>
      <c r="O1082" s="222">
        <v>6.1147119970649385E-3</v>
      </c>
      <c r="P1082" s="114">
        <v>1.748172222866707E-2</v>
      </c>
      <c r="Q1082" s="114">
        <v>1.5464375028751282E-2</v>
      </c>
      <c r="R1082" s="114">
        <v>1.4299995178282841E-2</v>
      </c>
      <c r="Y1082" s="114">
        <f t="shared" si="67"/>
        <v>4.0662485903879608E-2</v>
      </c>
      <c r="Z1082" s="114">
        <f t="shared" si="64"/>
        <v>3.5970136316875484E-2</v>
      </c>
      <c r="AA1082" s="114">
        <f t="shared" si="65"/>
        <v>3.3261788784685886E-2</v>
      </c>
      <c r="AB1082" s="114">
        <f t="shared" si="66"/>
        <v>4.19827331987681E-2</v>
      </c>
    </row>
    <row r="1083" spans="10:28" x14ac:dyDescent="0.25">
      <c r="J1083" s="1">
        <v>44608</v>
      </c>
      <c r="K1083">
        <v>93.85</v>
      </c>
      <c r="L1083" s="114">
        <v>-1.2209241132512479E-2</v>
      </c>
      <c r="N1083" s="221">
        <v>44452</v>
      </c>
      <c r="O1083" s="222">
        <v>2.9848866498740429E-2</v>
      </c>
      <c r="P1083" s="114">
        <v>1.7524029416306486E-2</v>
      </c>
      <c r="Q1083" s="114">
        <v>1.5597373705007661E-2</v>
      </c>
      <c r="R1083" s="114">
        <v>1.4668191089738415E-2</v>
      </c>
      <c r="Y1083" s="114">
        <f t="shared" si="67"/>
        <v>4.0760892422328887E-2</v>
      </c>
      <c r="Z1083" s="114">
        <f t="shared" si="64"/>
        <v>3.6279491237847822E-2</v>
      </c>
      <c r="AA1083" s="114">
        <f t="shared" si="65"/>
        <v>3.4118212474731555E-2</v>
      </c>
      <c r="AB1083" s="114">
        <f t="shared" si="66"/>
        <v>4.19827331987681E-2</v>
      </c>
    </row>
    <row r="1084" spans="10:28" x14ac:dyDescent="0.25">
      <c r="J1084" s="1">
        <v>44609</v>
      </c>
      <c r="K1084">
        <v>94.99</v>
      </c>
      <c r="L1084" s="114">
        <v>1.2147043153969106E-2</v>
      </c>
      <c r="N1084" s="221">
        <v>44449</v>
      </c>
      <c r="O1084" s="222">
        <v>7.7420992511739988E-3</v>
      </c>
      <c r="P1084" s="114">
        <v>1.7449490644014562E-2</v>
      </c>
      <c r="Q1084" s="114">
        <v>1.5167097659459755E-2</v>
      </c>
      <c r="R1084" s="114">
        <v>1.3115628966814168E-2</v>
      </c>
      <c r="Y1084" s="114">
        <f t="shared" si="67"/>
        <v>4.0587515237977871E-2</v>
      </c>
      <c r="Z1084" s="114">
        <f t="shared" si="64"/>
        <v>3.5278669155903393E-2</v>
      </c>
      <c r="AA1084" s="114">
        <f t="shared" si="65"/>
        <v>3.0506952976809755E-2</v>
      </c>
      <c r="AB1084" s="114">
        <f t="shared" si="66"/>
        <v>4.19827331987681E-2</v>
      </c>
    </row>
    <row r="1085" spans="10:28" x14ac:dyDescent="0.25">
      <c r="J1085" s="1">
        <v>44610</v>
      </c>
      <c r="K1085">
        <v>95.01</v>
      </c>
      <c r="L1085" s="114">
        <v>2.1054847878734849E-4</v>
      </c>
      <c r="N1085" s="221">
        <v>44448</v>
      </c>
      <c r="O1085" s="222">
        <v>1.0163892770932857E-3</v>
      </c>
      <c r="P1085" s="114">
        <v>1.7454728291223878E-2</v>
      </c>
      <c r="Q1085" s="114">
        <v>1.5280838808975843E-2</v>
      </c>
      <c r="R1085" s="114">
        <v>1.3385579611860106E-2</v>
      </c>
      <c r="Y1085" s="114">
        <f t="shared" si="67"/>
        <v>4.0599698005386743E-2</v>
      </c>
      <c r="Z1085" s="114">
        <f t="shared" si="64"/>
        <v>3.5543231069677814E-2</v>
      </c>
      <c r="AA1085" s="114">
        <f t="shared" si="65"/>
        <v>3.1134858177186607E-2</v>
      </c>
      <c r="AB1085" s="114">
        <f t="shared" si="66"/>
        <v>4.19827331987681E-2</v>
      </c>
    </row>
    <row r="1086" spans="10:28" x14ac:dyDescent="0.25">
      <c r="J1086" s="1">
        <v>44613</v>
      </c>
      <c r="K1086">
        <v>89.57</v>
      </c>
      <c r="L1086" s="114">
        <v>-5.7257130828333981E-2</v>
      </c>
      <c r="N1086" s="221">
        <v>44447</v>
      </c>
      <c r="O1086" s="222">
        <v>-2.3812476745628201E-2</v>
      </c>
      <c r="P1086" s="114">
        <v>1.7458237344367307E-2</v>
      </c>
      <c r="Q1086" s="114">
        <v>1.5434914416293813E-2</v>
      </c>
      <c r="R1086" s="114">
        <v>1.3803782960716625E-2</v>
      </c>
      <c r="Y1086" s="114">
        <f t="shared" si="67"/>
        <v>4.0607860062998359E-2</v>
      </c>
      <c r="Z1086" s="114">
        <f t="shared" si="64"/>
        <v>3.5901610932299412E-2</v>
      </c>
      <c r="AA1086" s="114">
        <f t="shared" si="65"/>
        <v>3.2107599166626873E-2</v>
      </c>
      <c r="AB1086" s="114">
        <f t="shared" si="66"/>
        <v>4.19827331987681E-2</v>
      </c>
    </row>
    <row r="1087" spans="10:28" x14ac:dyDescent="0.25">
      <c r="J1087" s="1">
        <v>44614</v>
      </c>
      <c r="K1087">
        <v>88.99</v>
      </c>
      <c r="L1087" s="114">
        <v>-6.4753823824941197E-3</v>
      </c>
      <c r="N1087" s="221">
        <v>44446</v>
      </c>
      <c r="O1087" s="222">
        <v>8.1270317579393778E-3</v>
      </c>
      <c r="P1087" s="114">
        <v>1.7401735009721597E-2</v>
      </c>
      <c r="Q1087" s="114">
        <v>1.5215446856007467E-2</v>
      </c>
      <c r="R1087" s="114">
        <v>1.2903998265153345E-2</v>
      </c>
      <c r="Y1087" s="114">
        <f t="shared" si="67"/>
        <v>4.0476435632612433E-2</v>
      </c>
      <c r="Z1087" s="114">
        <f t="shared" si="64"/>
        <v>3.5391129387073367E-2</v>
      </c>
      <c r="AA1087" s="114">
        <f t="shared" si="65"/>
        <v>3.0014699964746681E-2</v>
      </c>
      <c r="AB1087" s="114">
        <f t="shared" si="66"/>
        <v>4.19827331987681E-2</v>
      </c>
    </row>
    <row r="1088" spans="10:28" x14ac:dyDescent="0.25">
      <c r="J1088" s="1">
        <v>44615</v>
      </c>
      <c r="K1088">
        <v>91.56</v>
      </c>
      <c r="L1088" s="114">
        <v>2.8879649398808941E-2</v>
      </c>
      <c r="N1088" s="221">
        <v>44445</v>
      </c>
      <c r="O1088" s="222">
        <v>6.1642973958989699E-3</v>
      </c>
      <c r="P1088" s="114">
        <v>1.7417283253096535E-2</v>
      </c>
      <c r="Q1088" s="114">
        <v>1.5325854264542317E-2</v>
      </c>
      <c r="R1088" s="114">
        <v>1.3150125493043067E-2</v>
      </c>
      <c r="Y1088" s="114">
        <f t="shared" si="67"/>
        <v>4.0512600846702544E-2</v>
      </c>
      <c r="Z1088" s="114">
        <f t="shared" si="64"/>
        <v>3.5647937019325428E-2</v>
      </c>
      <c r="AA1088" s="114">
        <f t="shared" si="65"/>
        <v>3.0587191896818175E-2</v>
      </c>
      <c r="AB1088" s="114">
        <f t="shared" si="66"/>
        <v>4.19827331987681E-2</v>
      </c>
    </row>
    <row r="1089" spans="10:28" x14ac:dyDescent="0.25">
      <c r="J1089" s="1">
        <v>44616</v>
      </c>
      <c r="K1089">
        <v>85.08</v>
      </c>
      <c r="L1089" s="114">
        <v>-7.0773263433813932E-2</v>
      </c>
      <c r="N1089" s="221">
        <v>44442</v>
      </c>
      <c r="O1089" s="222">
        <v>2.6488395560039573E-3</v>
      </c>
      <c r="P1089" s="114">
        <v>1.7415236495244454E-2</v>
      </c>
      <c r="Q1089" s="114">
        <v>1.5455926901751E-2</v>
      </c>
      <c r="R1089" s="114">
        <v>1.3473610400305747E-2</v>
      </c>
      <c r="Y1089" s="114">
        <f t="shared" si="67"/>
        <v>4.0507840087938597E-2</v>
      </c>
      <c r="Z1089" s="114">
        <f t="shared" si="64"/>
        <v>3.5950485973472827E-2</v>
      </c>
      <c r="AA1089" s="114">
        <f t="shared" si="65"/>
        <v>3.133961779111117E-2</v>
      </c>
      <c r="AB1089" s="114">
        <f t="shared" si="66"/>
        <v>4.19827331987681E-2</v>
      </c>
    </row>
    <row r="1090" spans="10:28" x14ac:dyDescent="0.25">
      <c r="J1090" s="1">
        <v>44617</v>
      </c>
      <c r="K1090">
        <v>88.27</v>
      </c>
      <c r="L1090" s="114">
        <v>3.7494123178185214E-2</v>
      </c>
      <c r="N1090" s="221">
        <v>44441</v>
      </c>
      <c r="O1090" s="222">
        <v>-4.2702838482793692E-3</v>
      </c>
      <c r="P1090" s="114">
        <v>1.7415213535359027E-2</v>
      </c>
      <c r="Q1090" s="114">
        <v>1.5607805024745845E-2</v>
      </c>
      <c r="R1090" s="114">
        <v>1.3880845366568336E-2</v>
      </c>
      <c r="Y1090" s="114">
        <f t="shared" si="67"/>
        <v>4.0507786683245096E-2</v>
      </c>
      <c r="Z1090" s="114">
        <f t="shared" ref="Z1090:Z1153" si="68">Q1090*2.326</f>
        <v>3.6303754487558834E-2</v>
      </c>
      <c r="AA1090" s="114">
        <f t="shared" ref="AA1090:AA1153" si="69">R1090*2.326</f>
        <v>3.2286846322637952E-2</v>
      </c>
      <c r="AB1090" s="114">
        <f t="shared" ref="AB1090:AB1153" si="70">ABS(PERCENTILE(O1090:O1389,0.01))</f>
        <v>4.19827331987681E-2</v>
      </c>
    </row>
    <row r="1091" spans="10:28" x14ac:dyDescent="0.25">
      <c r="J1091" s="1">
        <v>44620</v>
      </c>
      <c r="K1091">
        <v>84.94</v>
      </c>
      <c r="L1091" s="114">
        <v>-3.7725161436501627E-2</v>
      </c>
      <c r="N1091" s="221">
        <v>44440</v>
      </c>
      <c r="O1091" s="222">
        <v>-1.1790989201936065E-2</v>
      </c>
      <c r="P1091" s="114">
        <v>1.741476939976443E-2</v>
      </c>
      <c r="Q1091" s="114">
        <v>1.5754056114921401E-2</v>
      </c>
      <c r="R1091" s="114">
        <v>1.4276291479525006E-2</v>
      </c>
      <c r="Y1091" s="114">
        <f t="shared" ref="Y1091:Y1154" si="71">P1091*2.326</f>
        <v>4.0506753623852067E-2</v>
      </c>
      <c r="Z1091" s="114">
        <f t="shared" si="68"/>
        <v>3.6643934523307178E-2</v>
      </c>
      <c r="AA1091" s="114">
        <f t="shared" si="69"/>
        <v>3.3206653981375164E-2</v>
      </c>
      <c r="AB1091" s="114">
        <f t="shared" si="70"/>
        <v>4.19827331987681E-2</v>
      </c>
    </row>
    <row r="1092" spans="10:28" x14ac:dyDescent="0.25">
      <c r="J1092" s="1">
        <v>44621</v>
      </c>
      <c r="K1092">
        <v>81.84</v>
      </c>
      <c r="L1092" s="114">
        <v>-3.6496350364963438E-2</v>
      </c>
      <c r="N1092" s="221">
        <v>44439</v>
      </c>
      <c r="O1092" s="222">
        <v>1.7426442732668208E-2</v>
      </c>
      <c r="P1092" s="114">
        <v>1.741072105753504E-2</v>
      </c>
      <c r="Q1092" s="114">
        <v>1.5824289645193321E-2</v>
      </c>
      <c r="R1092" s="114">
        <v>1.442039235457619E-2</v>
      </c>
      <c r="Y1092" s="114">
        <f t="shared" si="71"/>
        <v>4.0497337179826502E-2</v>
      </c>
      <c r="Z1092" s="114">
        <f t="shared" si="68"/>
        <v>3.6807297714719668E-2</v>
      </c>
      <c r="AA1092" s="114">
        <f t="shared" si="69"/>
        <v>3.3541832616744219E-2</v>
      </c>
      <c r="AB1092" s="114">
        <f t="shared" si="70"/>
        <v>4.19827331987681E-2</v>
      </c>
    </row>
    <row r="1093" spans="10:28" x14ac:dyDescent="0.25">
      <c r="J1093" s="1">
        <v>44622</v>
      </c>
      <c r="K1093">
        <v>80.8</v>
      </c>
      <c r="L1093" s="114">
        <v>-1.2707722385141815E-2</v>
      </c>
      <c r="N1093" s="221">
        <v>44438</v>
      </c>
      <c r="O1093" s="222">
        <v>9.5614482406935243E-3</v>
      </c>
      <c r="P1093" s="114">
        <v>1.7387935010291743E-2</v>
      </c>
      <c r="Q1093" s="114">
        <v>1.5789445215818335E-2</v>
      </c>
      <c r="R1093" s="114">
        <v>1.4206937964132114E-2</v>
      </c>
      <c r="Y1093" s="114">
        <f t="shared" si="71"/>
        <v>4.0444336833938596E-2</v>
      </c>
      <c r="Z1093" s="114">
        <f t="shared" si="68"/>
        <v>3.6726249571993448E-2</v>
      </c>
      <c r="AA1093" s="114">
        <f t="shared" si="69"/>
        <v>3.3045337704571298E-2</v>
      </c>
      <c r="AB1093" s="114">
        <f t="shared" si="70"/>
        <v>4.19827331987681E-2</v>
      </c>
    </row>
    <row r="1094" spans="10:28" x14ac:dyDescent="0.25">
      <c r="J1094" s="1">
        <v>44623</v>
      </c>
      <c r="K1094">
        <v>77.19</v>
      </c>
      <c r="L1094" s="114">
        <v>-4.4678217821782169E-2</v>
      </c>
      <c r="N1094" s="221">
        <v>44435</v>
      </c>
      <c r="O1094" s="222">
        <v>5.2543893374342766E-3</v>
      </c>
      <c r="P1094" s="114">
        <v>1.7405513252271698E-2</v>
      </c>
      <c r="Q1094" s="114">
        <v>1.5891182090674038E-2</v>
      </c>
      <c r="R1094" s="114">
        <v>1.4452851031734911E-2</v>
      </c>
      <c r="Y1094" s="114">
        <f t="shared" si="71"/>
        <v>4.0485223824783971E-2</v>
      </c>
      <c r="Z1094" s="114">
        <f t="shared" si="68"/>
        <v>3.6962889542907815E-2</v>
      </c>
      <c r="AA1094" s="114">
        <f t="shared" si="69"/>
        <v>3.3617331499815405E-2</v>
      </c>
      <c r="AB1094" s="114">
        <f t="shared" si="70"/>
        <v>4.19827331987681E-2</v>
      </c>
    </row>
    <row r="1095" spans="10:28" x14ac:dyDescent="0.25">
      <c r="J1095" s="1">
        <v>44624</v>
      </c>
      <c r="K1095">
        <v>73.239999999999995</v>
      </c>
      <c r="L1095" s="114">
        <v>-5.1172431662132437E-2</v>
      </c>
      <c r="N1095" s="221">
        <v>44434</v>
      </c>
      <c r="O1095" s="222">
        <v>-1.0241966457559632E-3</v>
      </c>
      <c r="P1095" s="114">
        <v>1.7414502610888657E-2</v>
      </c>
      <c r="Q1095" s="114">
        <v>1.6034660779319625E-2</v>
      </c>
      <c r="R1095" s="114">
        <v>1.4847751688713393E-2</v>
      </c>
      <c r="Y1095" s="114">
        <f t="shared" si="71"/>
        <v>4.0506133072927018E-2</v>
      </c>
      <c r="Z1095" s="114">
        <f t="shared" si="68"/>
        <v>3.7296620972697453E-2</v>
      </c>
      <c r="AA1095" s="114">
        <f t="shared" si="69"/>
        <v>3.4535870427947354E-2</v>
      </c>
      <c r="AB1095" s="114">
        <f t="shared" si="70"/>
        <v>4.19827331987681E-2</v>
      </c>
    </row>
    <row r="1096" spans="10:28" x14ac:dyDescent="0.25">
      <c r="J1096" s="1">
        <v>44627</v>
      </c>
      <c r="K1096">
        <v>68.92</v>
      </c>
      <c r="L1096" s="114">
        <v>-5.8984161660294833E-2</v>
      </c>
      <c r="N1096" s="221">
        <v>44433</v>
      </c>
      <c r="O1096" s="222">
        <v>-5.4749172396232086E-3</v>
      </c>
      <c r="P1096" s="114">
        <v>1.745588118720464E-2</v>
      </c>
      <c r="Q1096" s="114">
        <v>1.6197166752229247E-2</v>
      </c>
      <c r="R1096" s="114">
        <v>1.5312100332294494E-2</v>
      </c>
      <c r="Y1096" s="114">
        <f t="shared" si="71"/>
        <v>4.0602379641437994E-2</v>
      </c>
      <c r="Z1096" s="114">
        <f t="shared" si="68"/>
        <v>3.767460986568523E-2</v>
      </c>
      <c r="AA1096" s="114">
        <f t="shared" si="69"/>
        <v>3.5615945372916992E-2</v>
      </c>
      <c r="AB1096" s="114">
        <f t="shared" si="70"/>
        <v>4.19827331987681E-2</v>
      </c>
    </row>
    <row r="1097" spans="10:28" x14ac:dyDescent="0.25">
      <c r="J1097" s="1">
        <v>44628</v>
      </c>
      <c r="K1097">
        <v>74.319999999999993</v>
      </c>
      <c r="L1097" s="114">
        <v>7.8351712130005677E-2</v>
      </c>
      <c r="N1097" s="221">
        <v>44432</v>
      </c>
      <c r="O1097" s="222">
        <v>2.1326397919375819E-2</v>
      </c>
      <c r="P1097" s="114">
        <v>1.7452536308760636E-2</v>
      </c>
      <c r="Q1097" s="114">
        <v>1.6342457855878886E-2</v>
      </c>
      <c r="R1097" s="114">
        <v>1.57325361910245E-2</v>
      </c>
      <c r="Y1097" s="114">
        <f t="shared" si="71"/>
        <v>4.059459945417724E-2</v>
      </c>
      <c r="Z1097" s="114">
        <f t="shared" si="68"/>
        <v>3.8012556972774288E-2</v>
      </c>
      <c r="AA1097" s="114">
        <f t="shared" si="69"/>
        <v>3.6593879180322988E-2</v>
      </c>
      <c r="AB1097" s="114">
        <f t="shared" si="70"/>
        <v>4.19827331987681E-2</v>
      </c>
    </row>
    <row r="1098" spans="10:28" x14ac:dyDescent="0.25">
      <c r="J1098" s="1">
        <v>44629</v>
      </c>
      <c r="K1098">
        <v>76.650000000000006</v>
      </c>
      <c r="L1098" s="114">
        <v>3.1350914962325255E-2</v>
      </c>
      <c r="N1098" s="221">
        <v>44431</v>
      </c>
      <c r="O1098" s="222">
        <v>-2.600104004159649E-4</v>
      </c>
      <c r="P1098" s="114">
        <v>1.7413745247116579E-2</v>
      </c>
      <c r="Q1098" s="114">
        <v>1.6224273166775733E-2</v>
      </c>
      <c r="R1098" s="114">
        <v>1.5306228044781496E-2</v>
      </c>
      <c r="Y1098" s="114">
        <f t="shared" si="71"/>
        <v>4.0504371444793165E-2</v>
      </c>
      <c r="Z1098" s="114">
        <f t="shared" si="68"/>
        <v>3.7737659385920358E-2</v>
      </c>
      <c r="AA1098" s="114">
        <f t="shared" si="69"/>
        <v>3.5602286432161762E-2</v>
      </c>
      <c r="AB1098" s="114">
        <f t="shared" si="70"/>
        <v>4.19827331987681E-2</v>
      </c>
    </row>
    <row r="1099" spans="10:28" x14ac:dyDescent="0.25">
      <c r="J1099" s="1">
        <v>44630</v>
      </c>
      <c r="K1099">
        <v>73.17</v>
      </c>
      <c r="L1099" s="114">
        <v>-4.5401174168297503E-2</v>
      </c>
      <c r="N1099" s="221">
        <v>44428</v>
      </c>
      <c r="O1099" s="222">
        <v>-6.2015503875969503E-3</v>
      </c>
      <c r="P1099" s="114">
        <v>1.7425079011294524E-2</v>
      </c>
      <c r="Q1099" s="114">
        <v>1.638875096295277E-2</v>
      </c>
      <c r="R1099" s="114">
        <v>1.5787032133078749E-2</v>
      </c>
      <c r="Y1099" s="114">
        <f t="shared" si="71"/>
        <v>4.0530733780271062E-2</v>
      </c>
      <c r="Z1099" s="114">
        <f t="shared" si="68"/>
        <v>3.8120234739828146E-2</v>
      </c>
      <c r="AA1099" s="114">
        <f t="shared" si="69"/>
        <v>3.672063674154117E-2</v>
      </c>
      <c r="AB1099" s="114">
        <f t="shared" si="70"/>
        <v>4.19827331987681E-2</v>
      </c>
    </row>
    <row r="1100" spans="10:28" x14ac:dyDescent="0.25">
      <c r="J1100" s="1">
        <v>44631</v>
      </c>
      <c r="K1100">
        <v>73.069999999999993</v>
      </c>
      <c r="L1100" s="114">
        <v>-1.3666803334701179E-3</v>
      </c>
      <c r="N1100" s="221">
        <v>44427</v>
      </c>
      <c r="O1100" s="222">
        <v>-3.2379047380922482E-2</v>
      </c>
      <c r="P1100" s="114">
        <v>1.7496583203057046E-2</v>
      </c>
      <c r="Q1100" s="114">
        <v>1.6532214757728505E-2</v>
      </c>
      <c r="R1100" s="114">
        <v>1.6207524854137074E-2</v>
      </c>
      <c r="Y1100" s="114">
        <f t="shared" si="71"/>
        <v>4.0697052530310689E-2</v>
      </c>
      <c r="Z1100" s="114">
        <f t="shared" si="68"/>
        <v>3.8453931526476505E-2</v>
      </c>
      <c r="AA1100" s="114">
        <f t="shared" si="69"/>
        <v>3.7698702810722837E-2</v>
      </c>
      <c r="AB1100" s="114">
        <f t="shared" si="70"/>
        <v>4.19827331987681E-2</v>
      </c>
    </row>
    <row r="1101" spans="10:28" x14ac:dyDescent="0.25">
      <c r="J1101" s="1">
        <v>44634</v>
      </c>
      <c r="K1101">
        <v>74.39</v>
      </c>
      <c r="L1101" s="114">
        <v>1.8064869303407793E-2</v>
      </c>
      <c r="N1101" s="221">
        <v>44426</v>
      </c>
      <c r="O1101" s="222">
        <v>-4.6042807366849748E-3</v>
      </c>
      <c r="P1101" s="114">
        <v>1.7421005532670428E-2</v>
      </c>
      <c r="Q1101" s="114">
        <v>1.6046610249976671E-2</v>
      </c>
      <c r="R1101" s="114">
        <v>1.4578463398600031E-2</v>
      </c>
      <c r="Y1101" s="114">
        <f t="shared" si="71"/>
        <v>4.0521258868991418E-2</v>
      </c>
      <c r="Z1101" s="114">
        <f t="shared" si="68"/>
        <v>3.7324415441445734E-2</v>
      </c>
      <c r="AA1101" s="114">
        <f t="shared" si="69"/>
        <v>3.3909505865143671E-2</v>
      </c>
      <c r="AB1101" s="114">
        <f t="shared" si="70"/>
        <v>4.19827331987681E-2</v>
      </c>
    </row>
    <row r="1102" spans="10:28" x14ac:dyDescent="0.25">
      <c r="J1102" s="1">
        <v>44635</v>
      </c>
      <c r="K1102">
        <v>75.47</v>
      </c>
      <c r="L1102" s="114">
        <v>1.4518080387148788E-2</v>
      </c>
      <c r="N1102" s="221">
        <v>44425</v>
      </c>
      <c r="O1102" s="222">
        <v>-1.5678588926996584E-2</v>
      </c>
      <c r="P1102" s="114">
        <v>1.7548619542043231E-2</v>
      </c>
      <c r="Q1102" s="114">
        <v>1.6197925012742791E-2</v>
      </c>
      <c r="R1102" s="114">
        <v>1.4991473872629326E-2</v>
      </c>
      <c r="Y1102" s="114">
        <f t="shared" si="71"/>
        <v>4.0818089054792554E-2</v>
      </c>
      <c r="Z1102" s="114">
        <f t="shared" si="68"/>
        <v>3.7676373579639731E-2</v>
      </c>
      <c r="AA1102" s="114">
        <f t="shared" si="69"/>
        <v>3.4870168227735816E-2</v>
      </c>
      <c r="AB1102" s="114">
        <f t="shared" si="70"/>
        <v>4.19827331987681E-2</v>
      </c>
    </row>
    <row r="1103" spans="10:28" x14ac:dyDescent="0.25">
      <c r="J1103" s="1">
        <v>44636</v>
      </c>
      <c r="K1103">
        <v>79</v>
      </c>
      <c r="L1103" s="114">
        <v>4.6773552404929128E-2</v>
      </c>
      <c r="N1103" s="221">
        <v>44424</v>
      </c>
      <c r="O1103" s="222">
        <v>-1.5317814497648005E-2</v>
      </c>
      <c r="P1103" s="114">
        <v>1.7536835756245431E-2</v>
      </c>
      <c r="Q1103" s="114">
        <v>1.6208158068662295E-2</v>
      </c>
      <c r="R1103" s="114">
        <v>1.494654303474784E-2</v>
      </c>
      <c r="Y1103" s="114">
        <f t="shared" si="71"/>
        <v>4.0790679969026876E-2</v>
      </c>
      <c r="Z1103" s="114">
        <f t="shared" si="68"/>
        <v>3.7700175667708502E-2</v>
      </c>
      <c r="AA1103" s="114">
        <f t="shared" si="69"/>
        <v>3.4765659098823475E-2</v>
      </c>
      <c r="AB1103" s="114">
        <f t="shared" si="70"/>
        <v>4.19827331987681E-2</v>
      </c>
    </row>
    <row r="1104" spans="10:28" x14ac:dyDescent="0.25">
      <c r="J1104" s="1">
        <v>44637</v>
      </c>
      <c r="K1104">
        <v>76.930000000000007</v>
      </c>
      <c r="L1104" s="114">
        <v>-2.6202531645569533E-2</v>
      </c>
      <c r="N1104" s="221">
        <v>44421</v>
      </c>
      <c r="O1104" s="222">
        <v>-4.0840840840841251E-3</v>
      </c>
      <c r="P1104" s="114">
        <v>1.7522073329841955E-2</v>
      </c>
      <c r="Q1104" s="114">
        <v>1.6225559169111583E-2</v>
      </c>
      <c r="R1104" s="114">
        <v>1.4922531234823986E-2</v>
      </c>
      <c r="Y1104" s="114">
        <f t="shared" si="71"/>
        <v>4.0756342565212392E-2</v>
      </c>
      <c r="Z1104" s="114">
        <f t="shared" si="68"/>
        <v>3.7740650627353545E-2</v>
      </c>
      <c r="AA1104" s="114">
        <f t="shared" si="69"/>
        <v>3.4709807652200594E-2</v>
      </c>
      <c r="AB1104" s="114">
        <f t="shared" si="70"/>
        <v>4.19827331987681E-2</v>
      </c>
    </row>
    <row r="1105" spans="10:28" x14ac:dyDescent="0.25">
      <c r="J1105" s="1">
        <v>44638</v>
      </c>
      <c r="K1105">
        <v>76.680000000000007</v>
      </c>
      <c r="L1105" s="114">
        <v>-3.2497075263226306E-3</v>
      </c>
      <c r="N1105" s="221">
        <v>44420</v>
      </c>
      <c r="O1105" s="222">
        <v>9.7028502122498139E-3</v>
      </c>
      <c r="P1105" s="114">
        <v>1.7520256321397892E-2</v>
      </c>
      <c r="Q1105" s="114">
        <v>1.6379457035967788E-2</v>
      </c>
      <c r="R1105" s="114">
        <v>1.535679050465125E-2</v>
      </c>
      <c r="Y1105" s="114">
        <f t="shared" si="71"/>
        <v>4.0752116203571498E-2</v>
      </c>
      <c r="Z1105" s="114">
        <f t="shared" si="68"/>
        <v>3.8098617065661075E-2</v>
      </c>
      <c r="AA1105" s="114">
        <f t="shared" si="69"/>
        <v>3.5719894713818812E-2</v>
      </c>
      <c r="AB1105" s="114">
        <f t="shared" si="70"/>
        <v>4.19827331987681E-2</v>
      </c>
    </row>
    <row r="1106" spans="10:28" x14ac:dyDescent="0.25">
      <c r="J1106" s="1">
        <v>44641</v>
      </c>
      <c r="K1106">
        <v>77.41</v>
      </c>
      <c r="L1106" s="114">
        <v>9.5200834637453012E-3</v>
      </c>
      <c r="N1106" s="221">
        <v>44419</v>
      </c>
      <c r="O1106" s="222">
        <v>5.9785261102978174E-3</v>
      </c>
      <c r="P1106" s="114">
        <v>1.7517003285848324E-2</v>
      </c>
      <c r="Q1106" s="114">
        <v>1.6487165251411688E-2</v>
      </c>
      <c r="R1106" s="114">
        <v>1.5648475431119021E-2</v>
      </c>
      <c r="Y1106" s="114">
        <f t="shared" si="71"/>
        <v>4.0744549642883203E-2</v>
      </c>
      <c r="Z1106" s="114">
        <f t="shared" si="68"/>
        <v>3.8349146374783587E-2</v>
      </c>
      <c r="AA1106" s="114">
        <f t="shared" si="69"/>
        <v>3.6398353852782846E-2</v>
      </c>
      <c r="AB1106" s="114">
        <f t="shared" si="70"/>
        <v>4.19827331987681E-2</v>
      </c>
    </row>
    <row r="1107" spans="10:28" x14ac:dyDescent="0.25">
      <c r="J1107" s="1">
        <v>44642</v>
      </c>
      <c r="K1107">
        <v>79.48</v>
      </c>
      <c r="L1107" s="114">
        <v>2.6740731171683341E-2</v>
      </c>
      <c r="N1107" s="221">
        <v>44418</v>
      </c>
      <c r="O1107" s="222">
        <v>4.6580044128462306E-3</v>
      </c>
      <c r="P1107" s="114">
        <v>1.7515646258466109E-2</v>
      </c>
      <c r="Q1107" s="114">
        <v>1.6632219044156033E-2</v>
      </c>
      <c r="R1107" s="114">
        <v>1.606933834315407E-2</v>
      </c>
      <c r="Y1107" s="114">
        <f t="shared" si="71"/>
        <v>4.0741393197192173E-2</v>
      </c>
      <c r="Z1107" s="114">
        <f t="shared" si="68"/>
        <v>3.8686541496706937E-2</v>
      </c>
      <c r="AA1107" s="114">
        <f t="shared" si="69"/>
        <v>3.7377280986176369E-2</v>
      </c>
      <c r="AB1107" s="114">
        <f t="shared" si="70"/>
        <v>4.19827331987681E-2</v>
      </c>
    </row>
    <row r="1108" spans="10:28" x14ac:dyDescent="0.25">
      <c r="J1108" s="1">
        <v>44643</v>
      </c>
      <c r="K1108">
        <v>78.099999999999994</v>
      </c>
      <c r="L1108" s="114">
        <v>-1.7362858580775159E-2</v>
      </c>
      <c r="N1108" s="221">
        <v>44417</v>
      </c>
      <c r="O1108" s="222">
        <v>-8.1458966565349754E-3</v>
      </c>
      <c r="P1108" s="114">
        <v>1.7529897764877671E-2</v>
      </c>
      <c r="Q1108" s="114">
        <v>1.6787774294838721E-2</v>
      </c>
      <c r="R1108" s="114">
        <v>1.6532425084590501E-2</v>
      </c>
      <c r="Y1108" s="114">
        <f t="shared" si="71"/>
        <v>4.0774542201105463E-2</v>
      </c>
      <c r="Z1108" s="114">
        <f t="shared" si="68"/>
        <v>3.9048363009794869E-2</v>
      </c>
      <c r="AA1108" s="114">
        <f t="shared" si="69"/>
        <v>3.8454420746757506E-2</v>
      </c>
      <c r="AB1108" s="114">
        <f t="shared" si="70"/>
        <v>4.19827331987681E-2</v>
      </c>
    </row>
    <row r="1109" spans="10:28" x14ac:dyDescent="0.25">
      <c r="J1109" s="1">
        <v>44644</v>
      </c>
      <c r="K1109">
        <v>78.66</v>
      </c>
      <c r="L1109" s="114">
        <v>7.1702944942381858E-3</v>
      </c>
      <c r="N1109" s="221">
        <v>44414</v>
      </c>
      <c r="O1109" s="222">
        <v>1.1311939013894034E-2</v>
      </c>
      <c r="P1109" s="114">
        <v>1.7521343710684898E-2</v>
      </c>
      <c r="Q1109" s="114">
        <v>1.6917795394327511E-2</v>
      </c>
      <c r="R1109" s="114">
        <v>1.6927245477196325E-2</v>
      </c>
      <c r="Y1109" s="114">
        <f t="shared" si="71"/>
        <v>4.0754645471053078E-2</v>
      </c>
      <c r="Z1109" s="114">
        <f t="shared" si="68"/>
        <v>3.9350792087205794E-2</v>
      </c>
      <c r="AA1109" s="114">
        <f t="shared" si="69"/>
        <v>3.9372772979958649E-2</v>
      </c>
      <c r="AB1109" s="114">
        <f t="shared" si="70"/>
        <v>4.19827331987681E-2</v>
      </c>
    </row>
    <row r="1110" spans="10:28" x14ac:dyDescent="0.25">
      <c r="J1110" s="1">
        <v>44645</v>
      </c>
      <c r="K1110">
        <v>78.62</v>
      </c>
      <c r="L1110" s="114">
        <v>-5.0851767098896578E-4</v>
      </c>
      <c r="N1110" s="221">
        <v>44413</v>
      </c>
      <c r="O1110" s="222">
        <v>-3.4309520892047683E-3</v>
      </c>
      <c r="P1110" s="114">
        <v>1.7549558006118088E-2</v>
      </c>
      <c r="Q1110" s="114">
        <v>1.7013249717568259E-2</v>
      </c>
      <c r="R1110" s="114">
        <v>1.7223624352128961E-2</v>
      </c>
      <c r="Y1110" s="114">
        <f t="shared" si="71"/>
        <v>4.0820271922230672E-2</v>
      </c>
      <c r="Z1110" s="114">
        <f t="shared" si="68"/>
        <v>3.9572818843063774E-2</v>
      </c>
      <c r="AA1110" s="114">
        <f t="shared" si="69"/>
        <v>4.0062150243051965E-2</v>
      </c>
      <c r="AB1110" s="114">
        <f t="shared" si="70"/>
        <v>4.19827331987681E-2</v>
      </c>
    </row>
    <row r="1111" spans="10:28" x14ac:dyDescent="0.25">
      <c r="J1111" s="1">
        <v>44648</v>
      </c>
      <c r="K1111">
        <v>79.3</v>
      </c>
      <c r="L1111" s="114">
        <v>8.6491986771812836E-3</v>
      </c>
      <c r="N1111" s="221">
        <v>44412</v>
      </c>
      <c r="O1111" s="222">
        <v>4.0600393700787191E-3</v>
      </c>
      <c r="P1111" s="114">
        <v>1.7959424715205223E-2</v>
      </c>
      <c r="Q1111" s="114">
        <v>1.7185361958161498E-2</v>
      </c>
      <c r="R1111" s="114">
        <v>1.7743651907460134E-2</v>
      </c>
      <c r="Y1111" s="114">
        <f t="shared" si="71"/>
        <v>4.177362188756735E-2</v>
      </c>
      <c r="Z1111" s="114">
        <f t="shared" si="68"/>
        <v>3.9973151914683647E-2</v>
      </c>
      <c r="AA1111" s="114">
        <f t="shared" si="69"/>
        <v>4.1271734336752276E-2</v>
      </c>
      <c r="AB1111" s="114">
        <f t="shared" si="70"/>
        <v>4.2001105968624108E-2</v>
      </c>
    </row>
    <row r="1112" spans="10:28" x14ac:dyDescent="0.25">
      <c r="J1112" s="1">
        <v>44649</v>
      </c>
      <c r="K1112">
        <v>82.81</v>
      </c>
      <c r="L1112" s="114">
        <v>4.426229508196728E-2</v>
      </c>
      <c r="N1112" s="221">
        <v>44411</v>
      </c>
      <c r="O1112" s="222">
        <v>-3.9243498817966828E-2</v>
      </c>
      <c r="P1112" s="114">
        <v>1.7960981514210706E-2</v>
      </c>
      <c r="Q1112" s="114">
        <v>1.7349725530425325E-2</v>
      </c>
      <c r="R1112" s="114">
        <v>1.8272411120631337E-2</v>
      </c>
      <c r="Y1112" s="114">
        <f t="shared" si="71"/>
        <v>4.1777243002054106E-2</v>
      </c>
      <c r="Z1112" s="114">
        <f t="shared" si="68"/>
        <v>4.0355461583769306E-2</v>
      </c>
      <c r="AA1112" s="114">
        <f t="shared" si="69"/>
        <v>4.2501628266588494E-2</v>
      </c>
      <c r="AB1112" s="114">
        <f t="shared" si="70"/>
        <v>4.2001105968624108E-2</v>
      </c>
    </row>
    <row r="1113" spans="10:28" x14ac:dyDescent="0.25">
      <c r="J1113" s="1">
        <v>44650</v>
      </c>
      <c r="K1113">
        <v>80.8</v>
      </c>
      <c r="L1113" s="114">
        <v>-2.4272430865837521E-2</v>
      </c>
      <c r="N1113" s="221">
        <v>44410</v>
      </c>
      <c r="O1113" s="222">
        <v>6.6634935744881961E-3</v>
      </c>
      <c r="P1113" s="114">
        <v>1.7891330480384122E-2</v>
      </c>
      <c r="Q1113" s="114">
        <v>1.6605550446401E-2</v>
      </c>
      <c r="R1113" s="114">
        <v>1.6027830729879063E-2</v>
      </c>
      <c r="Y1113" s="114">
        <f t="shared" si="71"/>
        <v>4.1615234697373465E-2</v>
      </c>
      <c r="Z1113" s="114">
        <f t="shared" si="68"/>
        <v>3.8624510338328727E-2</v>
      </c>
      <c r="AA1113" s="114">
        <f t="shared" si="69"/>
        <v>3.72807342776987E-2</v>
      </c>
      <c r="AB1113" s="114">
        <f t="shared" si="70"/>
        <v>4.2001105968624108E-2</v>
      </c>
    </row>
    <row r="1114" spans="10:28" x14ac:dyDescent="0.25">
      <c r="J1114" s="1">
        <v>44651</v>
      </c>
      <c r="K1114">
        <v>78.89</v>
      </c>
      <c r="L1114" s="114">
        <v>-2.3638613861386097E-2</v>
      </c>
      <c r="N1114" s="221">
        <v>44407</v>
      </c>
      <c r="O1114" s="222">
        <v>-8.6115371003891682E-3</v>
      </c>
      <c r="P1114" s="114">
        <v>1.7951321092267193E-2</v>
      </c>
      <c r="Q1114" s="114">
        <v>1.6747853810481821E-2</v>
      </c>
      <c r="R1114" s="114">
        <v>1.6445500883320023E-2</v>
      </c>
      <c r="Y1114" s="114">
        <f t="shared" si="71"/>
        <v>4.1754772860613493E-2</v>
      </c>
      <c r="Z1114" s="114">
        <f t="shared" si="68"/>
        <v>3.8955507963180716E-2</v>
      </c>
      <c r="AA1114" s="114">
        <f t="shared" si="69"/>
        <v>3.8252235054602374E-2</v>
      </c>
      <c r="AB1114" s="114">
        <f t="shared" si="70"/>
        <v>4.2001105968624108E-2</v>
      </c>
    </row>
    <row r="1115" spans="10:28" x14ac:dyDescent="0.25">
      <c r="J1115" s="1">
        <v>44652</v>
      </c>
      <c r="K1115">
        <v>78.78</v>
      </c>
      <c r="L1115" s="114">
        <v>-1.3943465584991689E-3</v>
      </c>
      <c r="N1115" s="221">
        <v>44406</v>
      </c>
      <c r="O1115" s="222">
        <v>1.0489927285731261E-2</v>
      </c>
      <c r="P1115" s="114">
        <v>1.7992130940921214E-2</v>
      </c>
      <c r="Q1115" s="114">
        <v>1.6873598825053161E-2</v>
      </c>
      <c r="R1115" s="114">
        <v>1.6822129080358413E-2</v>
      </c>
      <c r="Y1115" s="114">
        <f t="shared" si="71"/>
        <v>4.1849696568582749E-2</v>
      </c>
      <c r="Z1115" s="114">
        <f t="shared" si="68"/>
        <v>3.9247990867073652E-2</v>
      </c>
      <c r="AA1115" s="114">
        <f t="shared" si="69"/>
        <v>3.912827224091367E-2</v>
      </c>
      <c r="AB1115" s="114">
        <f t="shared" si="70"/>
        <v>4.2001105968624108E-2</v>
      </c>
    </row>
    <row r="1116" spans="10:28" x14ac:dyDescent="0.25">
      <c r="J1116" s="1">
        <v>44655</v>
      </c>
      <c r="K1116">
        <v>80.28</v>
      </c>
      <c r="L1116" s="114">
        <v>1.9040365575019039E-2</v>
      </c>
      <c r="N1116" s="221">
        <v>44405</v>
      </c>
      <c r="O1116" s="222">
        <v>2.2700119474312751E-3</v>
      </c>
      <c r="P1116" s="114">
        <v>1.7984825707360388E-2</v>
      </c>
      <c r="Q1116" s="114">
        <v>1.6978448887748604E-2</v>
      </c>
      <c r="R1116" s="114">
        <v>1.7147101738965487E-2</v>
      </c>
      <c r="Y1116" s="114">
        <f t="shared" si="71"/>
        <v>4.1832704595320264E-2</v>
      </c>
      <c r="Z1116" s="114">
        <f t="shared" si="68"/>
        <v>3.9491872112903253E-2</v>
      </c>
      <c r="AA1116" s="114">
        <f t="shared" si="69"/>
        <v>3.9884158644833724E-2</v>
      </c>
      <c r="AB1116" s="114">
        <f t="shared" si="70"/>
        <v>4.2001105968624108E-2</v>
      </c>
    </row>
    <row r="1117" spans="10:28" x14ac:dyDescent="0.25">
      <c r="J1117" s="1">
        <v>44656</v>
      </c>
      <c r="K1117">
        <v>78.400000000000006</v>
      </c>
      <c r="L1117" s="114">
        <v>-2.3418036870951613E-2</v>
      </c>
      <c r="N1117" s="221">
        <v>44404</v>
      </c>
      <c r="O1117" s="222">
        <v>-2.3109243697479038E-2</v>
      </c>
      <c r="P1117" s="114">
        <v>1.8164806449363111E-2</v>
      </c>
      <c r="Q1117" s="114">
        <v>1.7150637124163124E-2</v>
      </c>
      <c r="R1117" s="114">
        <v>1.7676583914684001E-2</v>
      </c>
      <c r="Y1117" s="114">
        <f t="shared" si="71"/>
        <v>4.2251339801218597E-2</v>
      </c>
      <c r="Z1117" s="114">
        <f t="shared" si="68"/>
        <v>3.9892381950803427E-2</v>
      </c>
      <c r="AA1117" s="114">
        <f t="shared" si="69"/>
        <v>4.1115734185554989E-2</v>
      </c>
      <c r="AB1117" s="114">
        <f t="shared" si="70"/>
        <v>4.2001105968624108E-2</v>
      </c>
    </row>
    <row r="1118" spans="10:28" x14ac:dyDescent="0.25">
      <c r="J1118" s="1">
        <v>44657</v>
      </c>
      <c r="K1118">
        <v>76.540000000000006</v>
      </c>
      <c r="L1118" s="114">
        <v>-2.3724489795918357E-2</v>
      </c>
      <c r="N1118" s="221">
        <v>44403</v>
      </c>
      <c r="O1118" s="222">
        <v>7.0077084793275252E-4</v>
      </c>
      <c r="P1118" s="114">
        <v>1.8280657300792008E-2</v>
      </c>
      <c r="Q1118" s="114">
        <v>1.7009970789906806E-2</v>
      </c>
      <c r="R1118" s="114">
        <v>1.7271899178349454E-2</v>
      </c>
      <c r="Y1118" s="114">
        <f t="shared" si="71"/>
        <v>4.2520808881642211E-2</v>
      </c>
      <c r="Z1118" s="114">
        <f t="shared" si="68"/>
        <v>3.9565192057323229E-2</v>
      </c>
      <c r="AA1118" s="114">
        <f t="shared" si="69"/>
        <v>4.0174437488840829E-2</v>
      </c>
      <c r="AB1118" s="114">
        <f t="shared" si="70"/>
        <v>4.2001105968624108E-2</v>
      </c>
    </row>
    <row r="1119" spans="10:28" x14ac:dyDescent="0.25">
      <c r="J1119" s="1">
        <v>44658</v>
      </c>
      <c r="K1119">
        <v>76.42</v>
      </c>
      <c r="L1119" s="114">
        <v>-1.5678076822577024E-3</v>
      </c>
      <c r="N1119" s="221">
        <v>44400</v>
      </c>
      <c r="O1119" s="222">
        <v>2.379528877197189E-2</v>
      </c>
      <c r="P1119" s="114">
        <v>1.8280841623421574E-2</v>
      </c>
      <c r="Q1119" s="114">
        <v>1.7181911182159563E-2</v>
      </c>
      <c r="R1119" s="114">
        <v>1.781372397858998E-2</v>
      </c>
      <c r="Y1119" s="114">
        <f t="shared" si="71"/>
        <v>4.252123761607858E-2</v>
      </c>
      <c r="Z1119" s="114">
        <f t="shared" si="68"/>
        <v>3.9965125409703144E-2</v>
      </c>
      <c r="AA1119" s="114">
        <f t="shared" si="69"/>
        <v>4.1434721974200298E-2</v>
      </c>
      <c r="AB1119" s="114">
        <f t="shared" si="70"/>
        <v>4.2001105968624108E-2</v>
      </c>
    </row>
    <row r="1120" spans="10:28" x14ac:dyDescent="0.25">
      <c r="J1120" s="1">
        <v>44659</v>
      </c>
      <c r="K1120">
        <v>77.02</v>
      </c>
      <c r="L1120" s="114">
        <v>7.8513478147081168E-3</v>
      </c>
      <c r="N1120" s="221">
        <v>44399</v>
      </c>
      <c r="O1120" s="222">
        <v>-4.8786292241790909E-3</v>
      </c>
      <c r="P1120" s="114">
        <v>1.8302268914970773E-2</v>
      </c>
      <c r="Q1120" s="114">
        <v>1.7020681159765013E-2</v>
      </c>
      <c r="R1120" s="114">
        <v>1.7362095424668031E-2</v>
      </c>
      <c r="Y1120" s="114">
        <f t="shared" si="71"/>
        <v>4.2571077496222021E-2</v>
      </c>
      <c r="Z1120" s="114">
        <f t="shared" si="68"/>
        <v>3.9590104377613421E-2</v>
      </c>
      <c r="AA1120" s="114">
        <f t="shared" si="69"/>
        <v>4.0384233957777842E-2</v>
      </c>
      <c r="AB1120" s="114">
        <f t="shared" si="70"/>
        <v>4.2001105968624108E-2</v>
      </c>
    </row>
    <row r="1121" spans="10:28" x14ac:dyDescent="0.25">
      <c r="J1121" s="1">
        <v>44662</v>
      </c>
      <c r="K1121">
        <v>76.3</v>
      </c>
      <c r="L1121" s="114">
        <v>-9.348221241236028E-3</v>
      </c>
      <c r="N1121" s="221">
        <v>44398</v>
      </c>
      <c r="O1121" s="222">
        <v>7.9155672823220304E-3</v>
      </c>
      <c r="P1121" s="114">
        <v>1.8304074518706599E-2</v>
      </c>
      <c r="Q1121" s="114">
        <v>1.7178947590723991E-2</v>
      </c>
      <c r="R1121" s="114">
        <v>1.7865165677259272E-2</v>
      </c>
      <c r="Y1121" s="114">
        <f t="shared" si="71"/>
        <v>4.257527733051155E-2</v>
      </c>
      <c r="Z1121" s="114">
        <f t="shared" si="68"/>
        <v>3.9958232096024004E-2</v>
      </c>
      <c r="AA1121" s="114">
        <f t="shared" si="69"/>
        <v>4.1554375365305068E-2</v>
      </c>
      <c r="AB1121" s="114">
        <f t="shared" si="70"/>
        <v>4.2001105968624108E-2</v>
      </c>
    </row>
    <row r="1122" spans="10:28" x14ac:dyDescent="0.25">
      <c r="J1122" s="1">
        <v>44663</v>
      </c>
      <c r="K1122">
        <v>76.03</v>
      </c>
      <c r="L1122" s="114">
        <v>-3.5386631716906427E-3</v>
      </c>
      <c r="N1122" s="221">
        <v>44397</v>
      </c>
      <c r="O1122" s="222">
        <v>1.0176883935061656E-2</v>
      </c>
      <c r="P1122" s="114">
        <v>1.8527136770050006E-2</v>
      </c>
      <c r="Q1122" s="114">
        <v>1.7320233759328438E-2</v>
      </c>
      <c r="R1122" s="114">
        <v>1.8317668880797906E-2</v>
      </c>
      <c r="Y1122" s="114">
        <f t="shared" si="71"/>
        <v>4.3094120127136315E-2</v>
      </c>
      <c r="Z1122" s="114">
        <f t="shared" si="68"/>
        <v>4.0286863724197951E-2</v>
      </c>
      <c r="AA1122" s="114">
        <f t="shared" si="69"/>
        <v>4.2606897816735927E-2</v>
      </c>
      <c r="AB1122" s="114">
        <f t="shared" si="70"/>
        <v>4.2001105968624108E-2</v>
      </c>
    </row>
    <row r="1123" spans="10:28" x14ac:dyDescent="0.25">
      <c r="J1123" s="1">
        <v>44664</v>
      </c>
      <c r="K1123">
        <v>76.2</v>
      </c>
      <c r="L1123" s="114">
        <v>2.2359594896751507E-3</v>
      </c>
      <c r="N1123" s="221">
        <v>44396</v>
      </c>
      <c r="O1123" s="222">
        <v>-3.6423067943030477E-2</v>
      </c>
      <c r="P1123" s="114">
        <v>1.8580012846303964E-2</v>
      </c>
      <c r="Q1123" s="114">
        <v>1.7436259310245002E-2</v>
      </c>
      <c r="R1123" s="114">
        <v>1.8717464124525914E-2</v>
      </c>
      <c r="Y1123" s="114">
        <f t="shared" si="71"/>
        <v>4.3217109880503021E-2</v>
      </c>
      <c r="Z1123" s="114">
        <f t="shared" si="68"/>
        <v>4.0556739155629878E-2</v>
      </c>
      <c r="AA1123" s="114">
        <f t="shared" si="69"/>
        <v>4.3536821553647277E-2</v>
      </c>
      <c r="AB1123" s="114">
        <f t="shared" si="70"/>
        <v>4.2001105968624108E-2</v>
      </c>
    </row>
    <row r="1124" spans="10:28" x14ac:dyDescent="0.25">
      <c r="J1124" s="1">
        <v>44665</v>
      </c>
      <c r="K1124">
        <v>76.28</v>
      </c>
      <c r="L1124" s="114">
        <v>1.0498687664041771E-3</v>
      </c>
      <c r="N1124" s="221">
        <v>44393</v>
      </c>
      <c r="O1124" s="222">
        <v>-2.0356816102470279E-2</v>
      </c>
      <c r="P1124" s="114">
        <v>1.8447591174798408E-2</v>
      </c>
      <c r="Q1124" s="114">
        <v>1.682634909158235E-2</v>
      </c>
      <c r="R1124" s="114">
        <v>1.6971348519482045E-2</v>
      </c>
      <c r="Y1124" s="114">
        <f t="shared" si="71"/>
        <v>4.2909097072581094E-2</v>
      </c>
      <c r="Z1124" s="114">
        <f t="shared" si="68"/>
        <v>3.9138087987020551E-2</v>
      </c>
      <c r="AA1124" s="114">
        <f t="shared" si="69"/>
        <v>3.9475356656315234E-2</v>
      </c>
      <c r="AB1124" s="114">
        <f t="shared" si="70"/>
        <v>4.2001105968624108E-2</v>
      </c>
    </row>
    <row r="1125" spans="10:28" x14ac:dyDescent="0.25">
      <c r="J1125" s="1">
        <v>44666</v>
      </c>
      <c r="K1125">
        <v>76.28</v>
      </c>
      <c r="L1125" s="114">
        <v>0</v>
      </c>
      <c r="N1125" s="221">
        <v>44392</v>
      </c>
      <c r="O1125" s="222">
        <v>-9.9637681159419778E-3</v>
      </c>
      <c r="P1125" s="114">
        <v>1.8402885633426725E-2</v>
      </c>
      <c r="Q1125" s="114">
        <v>1.6745952899683024E-2</v>
      </c>
      <c r="R1125" s="114">
        <v>1.6732013927616612E-2</v>
      </c>
      <c r="Y1125" s="114">
        <f t="shared" si="71"/>
        <v>4.2805111983350561E-2</v>
      </c>
      <c r="Z1125" s="114">
        <f t="shared" si="68"/>
        <v>3.8951086444662712E-2</v>
      </c>
      <c r="AA1125" s="114">
        <f t="shared" si="69"/>
        <v>3.8918664395636245E-2</v>
      </c>
      <c r="AB1125" s="114">
        <f t="shared" si="70"/>
        <v>4.2001105968624108E-2</v>
      </c>
    </row>
    <row r="1126" spans="10:28" x14ac:dyDescent="0.25">
      <c r="J1126" s="1">
        <v>44669</v>
      </c>
      <c r="K1126">
        <v>76.28</v>
      </c>
      <c r="L1126" s="114">
        <v>0</v>
      </c>
      <c r="N1126" s="221">
        <v>44391</v>
      </c>
      <c r="O1126" s="222">
        <v>3.4083162917518425E-3</v>
      </c>
      <c r="P1126" s="114">
        <v>1.8393300971180811E-2</v>
      </c>
      <c r="Q1126" s="114">
        <v>1.6855496588042938E-2</v>
      </c>
      <c r="R1126" s="114">
        <v>1.7073174473291056E-2</v>
      </c>
      <c r="Y1126" s="114">
        <f t="shared" si="71"/>
        <v>4.2782818058966568E-2</v>
      </c>
      <c r="Z1126" s="114">
        <f t="shared" si="68"/>
        <v>3.9205885063787874E-2</v>
      </c>
      <c r="AA1126" s="114">
        <f t="shared" si="69"/>
        <v>3.9712203824874996E-2</v>
      </c>
      <c r="AB1126" s="114">
        <f t="shared" si="70"/>
        <v>4.2001105968624108E-2</v>
      </c>
    </row>
    <row r="1127" spans="10:28" x14ac:dyDescent="0.25">
      <c r="J1127" s="1">
        <v>44670</v>
      </c>
      <c r="K1127">
        <v>78.290000000000006</v>
      </c>
      <c r="L1127" s="114">
        <v>2.6350288411117005E-2</v>
      </c>
      <c r="N1127" s="221">
        <v>44390</v>
      </c>
      <c r="O1127" s="222">
        <v>-6.8825454135168617E-3</v>
      </c>
      <c r="P1127" s="114">
        <v>1.8395933015218489E-2</v>
      </c>
      <c r="Q1127" s="114">
        <v>1.7019273713016186E-2</v>
      </c>
      <c r="R1127" s="114">
        <v>1.7588568859488445E-2</v>
      </c>
      <c r="Y1127" s="114">
        <f t="shared" si="71"/>
        <v>4.2788940193398205E-2</v>
      </c>
      <c r="Z1127" s="114">
        <f t="shared" si="68"/>
        <v>3.9586830656475648E-2</v>
      </c>
      <c r="AA1127" s="114">
        <f t="shared" si="69"/>
        <v>4.0911011167170122E-2</v>
      </c>
      <c r="AB1127" s="114">
        <f t="shared" si="70"/>
        <v>4.2001105968624108E-2</v>
      </c>
    </row>
    <row r="1128" spans="10:28" x14ac:dyDescent="0.25">
      <c r="J1128" s="1">
        <v>44671</v>
      </c>
      <c r="K1128">
        <v>79.75</v>
      </c>
      <c r="L1128" s="114">
        <v>1.864861412696377E-2</v>
      </c>
      <c r="N1128" s="221">
        <v>44389</v>
      </c>
      <c r="O1128" s="222">
        <v>9.3383441521466028E-3</v>
      </c>
      <c r="P1128" s="114">
        <v>1.8391561035088266E-2</v>
      </c>
      <c r="Q1128" s="114">
        <v>1.7163461853595765E-2</v>
      </c>
      <c r="R1128" s="114">
        <v>1.8057696787467378E-2</v>
      </c>
      <c r="Y1128" s="114">
        <f t="shared" si="71"/>
        <v>4.2778770967615308E-2</v>
      </c>
      <c r="Z1128" s="114">
        <f t="shared" si="68"/>
        <v>3.9922212271463753E-2</v>
      </c>
      <c r="AA1128" s="114">
        <f t="shared" si="69"/>
        <v>4.2002202727649124E-2</v>
      </c>
      <c r="AB1128" s="114">
        <f t="shared" si="70"/>
        <v>4.2001105968624108E-2</v>
      </c>
    </row>
    <row r="1129" spans="10:28" x14ac:dyDescent="0.25">
      <c r="J1129" s="1">
        <v>44672</v>
      </c>
      <c r="K1129">
        <v>79.239999999999995</v>
      </c>
      <c r="L1129" s="114">
        <v>-6.3949843260188727E-3</v>
      </c>
      <c r="N1129" s="221">
        <v>44386</v>
      </c>
      <c r="O1129" s="222">
        <v>3.7085154127790253E-2</v>
      </c>
      <c r="P1129" s="114">
        <v>1.8843326622464844E-2</v>
      </c>
      <c r="Q1129" s="114">
        <v>1.7294410162700068E-2</v>
      </c>
      <c r="R1129" s="114">
        <v>1.8475058971136864E-2</v>
      </c>
      <c r="Y1129" s="114">
        <f t="shared" si="71"/>
        <v>4.3829577723853229E-2</v>
      </c>
      <c r="Z1129" s="114">
        <f t="shared" si="68"/>
        <v>4.0226798038440363E-2</v>
      </c>
      <c r="AA1129" s="114">
        <f t="shared" si="69"/>
        <v>4.2972987166864346E-2</v>
      </c>
      <c r="AB1129" s="114">
        <f t="shared" si="70"/>
        <v>4.2001105968624108E-2</v>
      </c>
    </row>
    <row r="1130" spans="10:28" x14ac:dyDescent="0.25">
      <c r="J1130" s="1">
        <v>44673</v>
      </c>
      <c r="K1130">
        <v>78.760000000000005</v>
      </c>
      <c r="L1130" s="114">
        <v>-6.057546693588968E-3</v>
      </c>
      <c r="N1130" s="221">
        <v>44385</v>
      </c>
      <c r="O1130" s="222">
        <v>-1.9682760217668203E-2</v>
      </c>
      <c r="P1130" s="114">
        <v>1.8761503757794073E-2</v>
      </c>
      <c r="Q1130" s="114">
        <v>1.6646916463328863E-2</v>
      </c>
      <c r="R1130" s="114">
        <v>1.6593041495085732E-2</v>
      </c>
      <c r="Y1130" s="114">
        <f t="shared" si="71"/>
        <v>4.3639257740629017E-2</v>
      </c>
      <c r="Z1130" s="114">
        <f t="shared" si="68"/>
        <v>3.8720727693702939E-2</v>
      </c>
      <c r="AA1130" s="114">
        <f t="shared" si="69"/>
        <v>3.8595414517569412E-2</v>
      </c>
      <c r="AB1130" s="114">
        <f t="shared" si="70"/>
        <v>4.2001105968624108E-2</v>
      </c>
    </row>
    <row r="1131" spans="10:28" x14ac:dyDescent="0.25">
      <c r="J1131" s="1">
        <v>44676</v>
      </c>
      <c r="K1131">
        <v>78.400000000000006</v>
      </c>
      <c r="L1131" s="114">
        <v>-4.5708481462671336E-3</v>
      </c>
      <c r="N1131" s="221">
        <v>44384</v>
      </c>
      <c r="O1131" s="222">
        <v>6.9516857838028358E-4</v>
      </c>
      <c r="P1131" s="114">
        <v>1.8781084599894089E-2</v>
      </c>
      <c r="Q1131" s="114">
        <v>1.6579563874334645E-2</v>
      </c>
      <c r="R1131" s="114">
        <v>1.6376045141223775E-2</v>
      </c>
      <c r="Y1131" s="114">
        <f t="shared" si="71"/>
        <v>4.3684802779353653E-2</v>
      </c>
      <c r="Z1131" s="114">
        <f t="shared" si="68"/>
        <v>3.8564065571702388E-2</v>
      </c>
      <c r="AA1131" s="114">
        <f t="shared" si="69"/>
        <v>3.8090680998486504E-2</v>
      </c>
      <c r="AB1131" s="114">
        <f t="shared" si="70"/>
        <v>4.2001105968624108E-2</v>
      </c>
    </row>
    <row r="1132" spans="10:28" x14ac:dyDescent="0.25">
      <c r="J1132" s="1">
        <v>44677</v>
      </c>
      <c r="K1132">
        <v>76.400000000000006</v>
      </c>
      <c r="L1132" s="114">
        <v>-2.551020408163265E-2</v>
      </c>
      <c r="N1132" s="221">
        <v>44383</v>
      </c>
      <c r="O1132" s="222">
        <v>-3.5211267605633707E-2</v>
      </c>
      <c r="P1132" s="114">
        <v>1.8973173594416758E-2</v>
      </c>
      <c r="Q1132" s="114">
        <v>1.6750420935073517E-2</v>
      </c>
      <c r="R1132" s="114">
        <v>1.6889687770818482E-2</v>
      </c>
      <c r="Y1132" s="114">
        <f t="shared" si="71"/>
        <v>4.4131601780613379E-2</v>
      </c>
      <c r="Z1132" s="114">
        <f t="shared" si="68"/>
        <v>3.8961479094981002E-2</v>
      </c>
      <c r="AA1132" s="114">
        <f t="shared" si="69"/>
        <v>3.9285413754923788E-2</v>
      </c>
      <c r="AB1132" s="114">
        <f t="shared" si="70"/>
        <v>4.3631536569415229E-2</v>
      </c>
    </row>
    <row r="1133" spans="10:28" x14ac:dyDescent="0.25">
      <c r="J1133" s="1">
        <v>44678</v>
      </c>
      <c r="K1133">
        <v>76.75</v>
      </c>
      <c r="L1133" s="114">
        <v>4.581151832460658E-3</v>
      </c>
      <c r="N1133" s="221">
        <v>44382</v>
      </c>
      <c r="O1133" s="222">
        <v>-8.8632838466653156E-3</v>
      </c>
      <c r="P1133" s="114">
        <v>1.8895996242010858E-2</v>
      </c>
      <c r="Q1133" s="114">
        <v>1.6155374804753642E-2</v>
      </c>
      <c r="R1133" s="114">
        <v>1.497769799590648E-2</v>
      </c>
      <c r="Y1133" s="114">
        <f t="shared" si="71"/>
        <v>4.3952087258917256E-2</v>
      </c>
      <c r="Z1133" s="114">
        <f t="shared" si="68"/>
        <v>3.7577401795856974E-2</v>
      </c>
      <c r="AA1133" s="114">
        <f t="shared" si="69"/>
        <v>3.4838125538478475E-2</v>
      </c>
      <c r="AB1133" s="114">
        <f t="shared" si="70"/>
        <v>4.3631536569415229E-2</v>
      </c>
    </row>
    <row r="1134" spans="10:28" x14ac:dyDescent="0.25">
      <c r="J1134" s="1">
        <v>44679</v>
      </c>
      <c r="K1134">
        <v>78.38</v>
      </c>
      <c r="L1134" s="114">
        <v>2.1237785016286585E-2</v>
      </c>
      <c r="N1134" s="221">
        <v>44379</v>
      </c>
      <c r="O1134" s="222">
        <v>4.8986862614118455E-3</v>
      </c>
      <c r="P1134" s="114">
        <v>1.8912192263261175E-2</v>
      </c>
      <c r="Q1134" s="114">
        <v>1.6270271300103854E-2</v>
      </c>
      <c r="R1134" s="114">
        <v>1.5285160695533697E-2</v>
      </c>
      <c r="Y1134" s="114">
        <f t="shared" si="71"/>
        <v>4.3989759204345495E-2</v>
      </c>
      <c r="Z1134" s="114">
        <f t="shared" si="68"/>
        <v>3.7844651044041569E-2</v>
      </c>
      <c r="AA1134" s="114">
        <f t="shared" si="69"/>
        <v>3.5553283777811383E-2</v>
      </c>
      <c r="AB1134" s="114">
        <f t="shared" si="70"/>
        <v>4.3631536569415229E-2</v>
      </c>
    </row>
    <row r="1135" spans="10:28" x14ac:dyDescent="0.25">
      <c r="J1135" s="1">
        <v>44680</v>
      </c>
      <c r="K1135">
        <v>78.03</v>
      </c>
      <c r="L1135" s="114">
        <v>-4.4654248532788252E-3</v>
      </c>
      <c r="N1135" s="221">
        <v>44378</v>
      </c>
      <c r="O1135" s="222">
        <v>6.4993276557597304E-3</v>
      </c>
      <c r="P1135" s="114">
        <v>1.8957831908303066E-2</v>
      </c>
      <c r="Q1135" s="114">
        <v>1.6421061898752698E-2</v>
      </c>
      <c r="R1135" s="114">
        <v>1.5716785647251461E-2</v>
      </c>
      <c r="Y1135" s="114">
        <f t="shared" si="71"/>
        <v>4.4095917018712932E-2</v>
      </c>
      <c r="Z1135" s="114">
        <f t="shared" si="68"/>
        <v>3.8195389976498774E-2</v>
      </c>
      <c r="AA1135" s="114">
        <f t="shared" si="69"/>
        <v>3.6557243415506903E-2</v>
      </c>
      <c r="AB1135" s="114">
        <f t="shared" si="70"/>
        <v>4.3631536569415229E-2</v>
      </c>
    </row>
    <row r="1136" spans="10:28" x14ac:dyDescent="0.25">
      <c r="J1136" s="1">
        <v>44683</v>
      </c>
      <c r="K1136">
        <v>77.7</v>
      </c>
      <c r="L1136" s="114">
        <v>-4.2291426374471142E-3</v>
      </c>
      <c r="N1136" s="221">
        <v>44377</v>
      </c>
      <c r="O1136" s="222">
        <v>-2.4592851677778995E-2</v>
      </c>
      <c r="P1136" s="114">
        <v>1.9015347452394242E-2</v>
      </c>
      <c r="Q1136" s="114">
        <v>1.6562225665705102E-2</v>
      </c>
      <c r="R1136" s="114">
        <v>1.6127249162270884E-2</v>
      </c>
      <c r="Y1136" s="114">
        <f t="shared" si="71"/>
        <v>4.4229698174269007E-2</v>
      </c>
      <c r="Z1136" s="114">
        <f t="shared" si="68"/>
        <v>3.8523736898430069E-2</v>
      </c>
      <c r="AA1136" s="114">
        <f t="shared" si="69"/>
        <v>3.7511981551442079E-2</v>
      </c>
      <c r="AB1136" s="114">
        <f t="shared" si="70"/>
        <v>4.3631536569415229E-2</v>
      </c>
    </row>
    <row r="1137" spans="10:28" x14ac:dyDescent="0.25">
      <c r="J1137" s="1">
        <v>44684</v>
      </c>
      <c r="K1137">
        <v>80</v>
      </c>
      <c r="L1137" s="114">
        <v>2.9601029601029564E-2</v>
      </c>
      <c r="N1137" s="221">
        <v>44376</v>
      </c>
      <c r="O1137" s="222">
        <v>1.0046367851622837E-2</v>
      </c>
      <c r="P1137" s="114">
        <v>1.9158581497440388E-2</v>
      </c>
      <c r="Q1137" s="114">
        <v>1.6360329521658935E-2</v>
      </c>
      <c r="R1137" s="114">
        <v>1.5429995149678457E-2</v>
      </c>
      <c r="Y1137" s="114">
        <f t="shared" si="71"/>
        <v>4.4562860563046341E-2</v>
      </c>
      <c r="Z1137" s="114">
        <f t="shared" si="68"/>
        <v>3.8054126467378685E-2</v>
      </c>
      <c r="AA1137" s="114">
        <f t="shared" si="69"/>
        <v>3.5890168718152093E-2</v>
      </c>
      <c r="AB1137" s="114">
        <f t="shared" si="70"/>
        <v>4.4589168220077809E-2</v>
      </c>
    </row>
    <row r="1138" spans="10:28" x14ac:dyDescent="0.25">
      <c r="J1138" s="1">
        <v>44685</v>
      </c>
      <c r="K1138">
        <v>80.66</v>
      </c>
      <c r="L1138" s="114">
        <v>8.249999999999957E-3</v>
      </c>
      <c r="N1138" s="221">
        <v>44375</v>
      </c>
      <c r="O1138" s="222">
        <v>-1.8209408194233761E-2</v>
      </c>
      <c r="P1138" s="114">
        <v>1.9215836230178338E-2</v>
      </c>
      <c r="Q1138" s="114">
        <v>1.6464822383640002E-2</v>
      </c>
      <c r="R1138" s="114">
        <v>1.5711121557510789E-2</v>
      </c>
      <c r="Y1138" s="114">
        <f t="shared" si="71"/>
        <v>4.4696035071394816E-2</v>
      </c>
      <c r="Z1138" s="114">
        <f t="shared" si="68"/>
        <v>3.8297176864346645E-2</v>
      </c>
      <c r="AA1138" s="114">
        <f t="shared" si="69"/>
        <v>3.6544068742770094E-2</v>
      </c>
      <c r="AB1138" s="114">
        <f t="shared" si="70"/>
        <v>4.4589168220077809E-2</v>
      </c>
    </row>
    <row r="1139" spans="10:28" x14ac:dyDescent="0.25">
      <c r="J1139" s="1">
        <v>44686</v>
      </c>
      <c r="K1139">
        <v>78.260000000000005</v>
      </c>
      <c r="L1139" s="114">
        <v>-2.9754525167369098E-2</v>
      </c>
      <c r="N1139" s="221">
        <v>44372</v>
      </c>
      <c r="O1139" s="222">
        <v>-1.7312270071412744E-3</v>
      </c>
      <c r="P1139" s="114">
        <v>1.9301055617391882E-2</v>
      </c>
      <c r="Q1139" s="114">
        <v>1.6428790560983699E-2</v>
      </c>
      <c r="R1139" s="114">
        <v>1.5538024336686935E-2</v>
      </c>
      <c r="Y1139" s="114">
        <f t="shared" si="71"/>
        <v>4.4894255366053515E-2</v>
      </c>
      <c r="Z1139" s="114">
        <f t="shared" si="68"/>
        <v>3.8213366844848086E-2</v>
      </c>
      <c r="AA1139" s="114">
        <f t="shared" si="69"/>
        <v>3.614144460713381E-2</v>
      </c>
      <c r="AB1139" s="114">
        <f t="shared" si="70"/>
        <v>4.4589168220077809E-2</v>
      </c>
    </row>
    <row r="1140" spans="10:28" x14ac:dyDescent="0.25">
      <c r="J1140" s="1">
        <v>44687</v>
      </c>
      <c r="K1140">
        <v>79</v>
      </c>
      <c r="L1140" s="114">
        <v>9.4556606184512497E-3</v>
      </c>
      <c r="N1140" s="221">
        <v>44371</v>
      </c>
      <c r="O1140" s="222">
        <v>1.0054644808743188E-2</v>
      </c>
      <c r="P1140" s="114">
        <v>1.9300200936281833E-2</v>
      </c>
      <c r="Q1140" s="114">
        <v>1.6593204975802963E-2</v>
      </c>
      <c r="R1140" s="114">
        <v>1.602027874741719E-2</v>
      </c>
      <c r="Y1140" s="114">
        <f t="shared" si="71"/>
        <v>4.4892267377791548E-2</v>
      </c>
      <c r="Z1140" s="114">
        <f t="shared" si="68"/>
        <v>3.859579477371769E-2</v>
      </c>
      <c r="AA1140" s="114">
        <f t="shared" si="69"/>
        <v>3.7263168366492384E-2</v>
      </c>
      <c r="AB1140" s="114">
        <f t="shared" si="70"/>
        <v>4.4589168220077809E-2</v>
      </c>
    </row>
    <row r="1141" spans="10:28" x14ac:dyDescent="0.25">
      <c r="J1141" s="1">
        <v>44690</v>
      </c>
      <c r="K1141">
        <v>78.31</v>
      </c>
      <c r="L1141" s="114">
        <v>-8.7341772151898443E-3</v>
      </c>
      <c r="N1141" s="221">
        <v>44370</v>
      </c>
      <c r="O1141" s="222">
        <v>-1.4433433864713522E-2</v>
      </c>
      <c r="P1141" s="114">
        <v>1.9344683217414897E-2</v>
      </c>
      <c r="Q1141" s="114">
        <v>1.67002985689482E-2</v>
      </c>
      <c r="R1141" s="114">
        <v>1.6327224956281992E-2</v>
      </c>
      <c r="Y1141" s="114">
        <f t="shared" si="71"/>
        <v>4.4995733163707051E-2</v>
      </c>
      <c r="Z1141" s="114">
        <f t="shared" si="68"/>
        <v>3.8844894471373514E-2</v>
      </c>
      <c r="AA1141" s="114">
        <f t="shared" si="69"/>
        <v>3.7977125248311913E-2</v>
      </c>
      <c r="AB1141" s="114">
        <f t="shared" si="70"/>
        <v>4.4589168220077809E-2</v>
      </c>
    </row>
    <row r="1142" spans="10:28" x14ac:dyDescent="0.25">
      <c r="J1142" s="1">
        <v>44691</v>
      </c>
      <c r="K1142">
        <v>79.14</v>
      </c>
      <c r="L1142" s="114">
        <v>1.0598901800536308E-2</v>
      </c>
      <c r="N1142" s="221">
        <v>44369</v>
      </c>
      <c r="O1142" s="222">
        <v>-3.4349506225847272E-3</v>
      </c>
      <c r="P1142" s="114">
        <v>1.9516129281548864E-2</v>
      </c>
      <c r="Q1142" s="114">
        <v>1.6746786655345926E-2</v>
      </c>
      <c r="R1142" s="114">
        <v>1.6440700505431768E-2</v>
      </c>
      <c r="Y1142" s="114">
        <f t="shared" si="71"/>
        <v>4.5394516708882657E-2</v>
      </c>
      <c r="Z1142" s="114">
        <f t="shared" si="68"/>
        <v>3.8953025760334624E-2</v>
      </c>
      <c r="AA1142" s="114">
        <f t="shared" si="69"/>
        <v>3.8241069375634297E-2</v>
      </c>
      <c r="AB1142" s="114">
        <f t="shared" si="70"/>
        <v>4.4589168220077809E-2</v>
      </c>
    </row>
    <row r="1143" spans="10:28" x14ac:dyDescent="0.25">
      <c r="J1143" s="1">
        <v>44692</v>
      </c>
      <c r="K1143">
        <v>82</v>
      </c>
      <c r="L1143" s="114">
        <v>3.6138488754106642E-2</v>
      </c>
      <c r="N1143" s="221">
        <v>44368</v>
      </c>
      <c r="O1143" s="222">
        <v>2.8029132641800836E-2</v>
      </c>
      <c r="P1143" s="114">
        <v>1.956138100475208E-2</v>
      </c>
      <c r="Q1143" s="114">
        <v>1.6910213530238423E-2</v>
      </c>
      <c r="R1143" s="114">
        <v>1.6935066858295315E-2</v>
      </c>
      <c r="Y1143" s="114">
        <f t="shared" si="71"/>
        <v>4.5499772217053341E-2</v>
      </c>
      <c r="Z1143" s="114">
        <f t="shared" si="68"/>
        <v>3.9333156671334572E-2</v>
      </c>
      <c r="AA1143" s="114">
        <f t="shared" si="69"/>
        <v>3.9390965512394904E-2</v>
      </c>
      <c r="AB1143" s="114">
        <f t="shared" si="70"/>
        <v>4.4589168220077809E-2</v>
      </c>
    </row>
    <row r="1144" spans="10:28" x14ac:dyDescent="0.25">
      <c r="J1144" s="1">
        <v>44693</v>
      </c>
      <c r="K1144">
        <v>76.05</v>
      </c>
      <c r="L1144" s="114">
        <v>-7.2560975609756134E-2</v>
      </c>
      <c r="N1144" s="221">
        <v>44365</v>
      </c>
      <c r="O1144" s="222">
        <v>-2.6638023630504725E-2</v>
      </c>
      <c r="P1144" s="114">
        <v>1.9635003496847103E-2</v>
      </c>
      <c r="Q1144" s="114">
        <v>1.6608058825497742E-2</v>
      </c>
      <c r="R1144" s="114">
        <v>1.5967338791878991E-2</v>
      </c>
      <c r="Y1144" s="114">
        <f t="shared" si="71"/>
        <v>4.5671018133666363E-2</v>
      </c>
      <c r="Z1144" s="114">
        <f t="shared" si="68"/>
        <v>3.8630344828107746E-2</v>
      </c>
      <c r="AA1144" s="114">
        <f t="shared" si="69"/>
        <v>3.714003002991053E-2</v>
      </c>
      <c r="AB1144" s="114">
        <f t="shared" si="70"/>
        <v>4.4589168220077809E-2</v>
      </c>
    </row>
    <row r="1145" spans="10:28" x14ac:dyDescent="0.25">
      <c r="J1145" s="1">
        <v>44694</v>
      </c>
      <c r="K1145">
        <v>77.62</v>
      </c>
      <c r="L1145" s="114">
        <v>2.0644312952005358E-2</v>
      </c>
      <c r="N1145" s="221">
        <v>44364</v>
      </c>
      <c r="O1145" s="222">
        <v>-4.2946102641192024E-4</v>
      </c>
      <c r="P1145" s="114">
        <v>1.9577172609133376E-2</v>
      </c>
      <c r="Q1145" s="114">
        <v>1.6338813413000915E-2</v>
      </c>
      <c r="R1145" s="114">
        <v>1.5031203351908162E-2</v>
      </c>
      <c r="Y1145" s="114">
        <f t="shared" si="71"/>
        <v>4.5536503488844235E-2</v>
      </c>
      <c r="Z1145" s="114">
        <f t="shared" si="68"/>
        <v>3.8004079998640132E-2</v>
      </c>
      <c r="AA1145" s="114">
        <f t="shared" si="69"/>
        <v>3.4962578996538388E-2</v>
      </c>
      <c r="AB1145" s="114">
        <f t="shared" si="70"/>
        <v>4.4589168220077809E-2</v>
      </c>
    </row>
    <row r="1146" spans="10:28" x14ac:dyDescent="0.25">
      <c r="J1146" s="1">
        <v>44697</v>
      </c>
      <c r="K1146">
        <v>77.7</v>
      </c>
      <c r="L1146" s="114">
        <v>1.0306622004637759E-3</v>
      </c>
      <c r="N1146" s="221">
        <v>44363</v>
      </c>
      <c r="O1146" s="222">
        <v>-1.4704326668782403E-2</v>
      </c>
      <c r="P1146" s="114">
        <v>1.9578588029858367E-2</v>
      </c>
      <c r="Q1146" s="114">
        <v>1.6504105941435122E-2</v>
      </c>
      <c r="R1146" s="114">
        <v>1.5503122809235912E-2</v>
      </c>
      <c r="Y1146" s="114">
        <f t="shared" si="71"/>
        <v>4.5539795757450562E-2</v>
      </c>
      <c r="Z1146" s="114">
        <f t="shared" si="68"/>
        <v>3.8388550419778095E-2</v>
      </c>
      <c r="AA1146" s="114">
        <f t="shared" si="69"/>
        <v>3.6060263654282734E-2</v>
      </c>
      <c r="AB1146" s="114">
        <f t="shared" si="70"/>
        <v>4.4589168220077809E-2</v>
      </c>
    </row>
    <row r="1147" spans="10:28" x14ac:dyDescent="0.25">
      <c r="J1147" s="1">
        <v>44698</v>
      </c>
      <c r="K1147">
        <v>78.790000000000006</v>
      </c>
      <c r="L1147" s="114">
        <v>1.4028314028314072E-2</v>
      </c>
      <c r="N1147" s="221">
        <v>44362</v>
      </c>
      <c r="O1147" s="222">
        <v>-4.1087231352718136E-3</v>
      </c>
      <c r="P1147" s="114">
        <v>1.9554133090898169E-2</v>
      </c>
      <c r="Q1147" s="114">
        <v>1.6538206750003621E-2</v>
      </c>
      <c r="R1147" s="114">
        <v>1.5552716916456212E-2</v>
      </c>
      <c r="Y1147" s="114">
        <f t="shared" si="71"/>
        <v>4.5482913569429143E-2</v>
      </c>
      <c r="Z1147" s="114">
        <f t="shared" si="68"/>
        <v>3.8467868900508427E-2</v>
      </c>
      <c r="AA1147" s="114">
        <f t="shared" si="69"/>
        <v>3.6175619547677153E-2</v>
      </c>
      <c r="AB1147" s="114">
        <f t="shared" si="70"/>
        <v>4.4589168220077809E-2</v>
      </c>
    </row>
    <row r="1148" spans="10:28" x14ac:dyDescent="0.25">
      <c r="J1148" s="1">
        <v>44699</v>
      </c>
      <c r="K1148">
        <v>77.77</v>
      </c>
      <c r="L1148" s="114">
        <v>-1.2945805305241911E-2</v>
      </c>
      <c r="N1148" s="221">
        <v>44361</v>
      </c>
      <c r="O1148" s="222">
        <v>4.3381652735159934E-3</v>
      </c>
      <c r="P1148" s="114">
        <v>1.9761368465472828E-2</v>
      </c>
      <c r="Q1148" s="114">
        <v>1.6699032819622043E-2</v>
      </c>
      <c r="R1148" s="114">
        <v>1.6007780959604423E-2</v>
      </c>
      <c r="Y1148" s="114">
        <f t="shared" si="71"/>
        <v>4.5964943050689801E-2</v>
      </c>
      <c r="Z1148" s="114">
        <f t="shared" si="68"/>
        <v>3.8841950338440873E-2</v>
      </c>
      <c r="AA1148" s="114">
        <f t="shared" si="69"/>
        <v>3.723409851203989E-2</v>
      </c>
      <c r="AB1148" s="114">
        <f t="shared" si="70"/>
        <v>4.6400591039496182E-2</v>
      </c>
    </row>
    <row r="1149" spans="10:28" x14ac:dyDescent="0.25">
      <c r="J1149" s="1">
        <v>44700</v>
      </c>
      <c r="K1149">
        <v>78.180000000000007</v>
      </c>
      <c r="L1149" s="114">
        <v>5.2719557670054115E-3</v>
      </c>
      <c r="N1149" s="221">
        <v>44358</v>
      </c>
      <c r="O1149" s="222">
        <v>1.9525350593311782E-2</v>
      </c>
      <c r="P1149" s="114">
        <v>1.9771698526940898E-2</v>
      </c>
      <c r="Q1149" s="114">
        <v>1.6856774620397013E-2</v>
      </c>
      <c r="R1149" s="114">
        <v>1.6474347254587327E-2</v>
      </c>
      <c r="Y1149" s="114">
        <f t="shared" si="71"/>
        <v>4.5988970773664532E-2</v>
      </c>
      <c r="Z1149" s="114">
        <f t="shared" si="68"/>
        <v>3.9208857767043456E-2</v>
      </c>
      <c r="AA1149" s="114">
        <f t="shared" si="69"/>
        <v>3.8319331714170124E-2</v>
      </c>
      <c r="AB1149" s="114">
        <f t="shared" si="70"/>
        <v>4.6400591039496182E-2</v>
      </c>
    </row>
    <row r="1150" spans="10:28" x14ac:dyDescent="0.25">
      <c r="J1150" s="1">
        <v>44701</v>
      </c>
      <c r="K1150">
        <v>77.33</v>
      </c>
      <c r="L1150" s="114">
        <v>-1.0872345868508678E-2</v>
      </c>
      <c r="N1150" s="221">
        <v>44357</v>
      </c>
      <c r="O1150" s="222">
        <v>-1.8320449009848607E-2</v>
      </c>
      <c r="P1150" s="114">
        <v>1.9993185423330166E-2</v>
      </c>
      <c r="Q1150" s="114">
        <v>1.6802463834393971E-2</v>
      </c>
      <c r="R1150" s="114">
        <v>1.6260177174500255E-2</v>
      </c>
      <c r="Y1150" s="114">
        <f t="shared" si="71"/>
        <v>4.6504149294665967E-2</v>
      </c>
      <c r="Z1150" s="114">
        <f t="shared" si="68"/>
        <v>3.9082530878800377E-2</v>
      </c>
      <c r="AA1150" s="114">
        <f t="shared" si="69"/>
        <v>3.7821172107887595E-2</v>
      </c>
      <c r="AB1150" s="114">
        <f t="shared" si="70"/>
        <v>4.6400591039496182E-2</v>
      </c>
    </row>
    <row r="1151" spans="10:28" x14ac:dyDescent="0.25">
      <c r="J1151" s="1">
        <v>44704</v>
      </c>
      <c r="K1151">
        <v>78.25</v>
      </c>
      <c r="L1151" s="114">
        <v>1.1897064528643498E-2</v>
      </c>
      <c r="N1151" s="221">
        <v>44356</v>
      </c>
      <c r="O1151" s="222">
        <v>-1.3270637408568401E-2</v>
      </c>
      <c r="P1151" s="114">
        <v>1.9957701415984238E-2</v>
      </c>
      <c r="Q1151" s="114">
        <v>1.676941283183175E-2</v>
      </c>
      <c r="R1151" s="114">
        <v>1.6119732536329819E-2</v>
      </c>
      <c r="Y1151" s="114">
        <f t="shared" si="71"/>
        <v>4.6421613493579338E-2</v>
      </c>
      <c r="Z1151" s="114">
        <f t="shared" si="68"/>
        <v>3.9005654246840653E-2</v>
      </c>
      <c r="AA1151" s="114">
        <f t="shared" si="69"/>
        <v>3.7494497879503159E-2</v>
      </c>
      <c r="AB1151" s="114">
        <f t="shared" si="70"/>
        <v>4.6400591039496182E-2</v>
      </c>
    </row>
    <row r="1152" spans="10:28" x14ac:dyDescent="0.25">
      <c r="J1152" s="1">
        <v>44705</v>
      </c>
      <c r="K1152">
        <v>78.14</v>
      </c>
      <c r="L1152" s="114">
        <v>-1.4057507987220374E-3</v>
      </c>
      <c r="N1152" s="221">
        <v>44355</v>
      </c>
      <c r="O1152" s="222">
        <v>-3.0211480362536936E-3</v>
      </c>
      <c r="P1152" s="114">
        <v>2.0228172648744706E-2</v>
      </c>
      <c r="Q1152" s="114">
        <v>1.683799461400752E-2</v>
      </c>
      <c r="R1152" s="114">
        <v>1.6284674611459431E-2</v>
      </c>
      <c r="Y1152" s="114">
        <f t="shared" si="71"/>
        <v>4.7050729580980187E-2</v>
      </c>
      <c r="Z1152" s="114">
        <f t="shared" si="68"/>
        <v>3.9165175472181492E-2</v>
      </c>
      <c r="AA1152" s="114">
        <f t="shared" si="69"/>
        <v>3.7878153146254638E-2</v>
      </c>
      <c r="AB1152" s="114">
        <f t="shared" si="70"/>
        <v>4.7559699948933928E-2</v>
      </c>
    </row>
    <row r="1153" spans="10:28" x14ac:dyDescent="0.25">
      <c r="J1153" s="1">
        <v>44706</v>
      </c>
      <c r="K1153">
        <v>78.66</v>
      </c>
      <c r="L1153" s="114">
        <v>6.6547222933196317E-3</v>
      </c>
      <c r="N1153" s="221">
        <v>44354</v>
      </c>
      <c r="O1153" s="222">
        <v>1.8461538461538408E-2</v>
      </c>
      <c r="P1153" s="114">
        <v>2.0234805346298866E-2</v>
      </c>
      <c r="Q1153" s="114">
        <v>1.7003136880501011E-2</v>
      </c>
      <c r="R1153" s="114">
        <v>1.6779007494372687E-2</v>
      </c>
      <c r="Y1153" s="114">
        <f t="shared" si="71"/>
        <v>4.7066157235491166E-2</v>
      </c>
      <c r="Z1153" s="114">
        <f t="shared" si="68"/>
        <v>3.9549296384045356E-2</v>
      </c>
      <c r="AA1153" s="114">
        <f t="shared" si="69"/>
        <v>3.902797143191087E-2</v>
      </c>
      <c r="AB1153" s="114">
        <f t="shared" si="70"/>
        <v>4.7559699948933928E-2</v>
      </c>
    </row>
    <row r="1154" spans="10:28" x14ac:dyDescent="0.25">
      <c r="J1154" s="1">
        <v>44707</v>
      </c>
      <c r="K1154">
        <v>80</v>
      </c>
      <c r="L1154" s="114">
        <v>1.7035341978133785E-2</v>
      </c>
      <c r="N1154" s="221">
        <v>44351</v>
      </c>
      <c r="O1154" s="222">
        <v>6.6218092491723227E-3</v>
      </c>
      <c r="P1154" s="114">
        <v>2.0213533280727312E-2</v>
      </c>
      <c r="Q1154" s="114">
        <v>1.6971435430775693E-2</v>
      </c>
      <c r="R1154" s="114">
        <v>1.66658457003699E-2</v>
      </c>
      <c r="Y1154" s="114">
        <f t="shared" si="71"/>
        <v>4.7016678410971728E-2</v>
      </c>
      <c r="Z1154" s="114">
        <f t="shared" ref="Z1154:Z1217" si="72">Q1154*2.326</f>
        <v>3.9475558811984265E-2</v>
      </c>
      <c r="AA1154" s="114">
        <f t="shared" ref="AA1154:AA1217" si="73">R1154*2.326</f>
        <v>3.8764757099060389E-2</v>
      </c>
      <c r="AB1154" s="114">
        <f t="shared" ref="AB1154:AB1217" si="74">ABS(PERCENTILE(O1154:O1453,0.01))</f>
        <v>4.7559699948933928E-2</v>
      </c>
    </row>
    <row r="1155" spans="10:28" x14ac:dyDescent="0.25">
      <c r="J1155" s="1">
        <v>44708</v>
      </c>
      <c r="K1155">
        <v>80.41</v>
      </c>
      <c r="L1155" s="114">
        <v>5.1249999999999577E-3</v>
      </c>
      <c r="N1155" s="221">
        <v>44350</v>
      </c>
      <c r="O1155" s="222">
        <v>4.0680226742247381E-2</v>
      </c>
      <c r="P1155" s="114">
        <v>2.0212339505741736E-2</v>
      </c>
      <c r="Q1155" s="114">
        <v>1.7117048503621928E-2</v>
      </c>
      <c r="R1155" s="114">
        <v>1.710790259199901E-2</v>
      </c>
      <c r="Y1155" s="114">
        <f t="shared" ref="Y1155:Y1218" si="75">P1155*2.326</f>
        <v>4.7013901690355277E-2</v>
      </c>
      <c r="Z1155" s="114">
        <f t="shared" si="72"/>
        <v>3.9814254819424605E-2</v>
      </c>
      <c r="AA1155" s="114">
        <f t="shared" si="73"/>
        <v>3.9792981428989696E-2</v>
      </c>
      <c r="AB1155" s="114">
        <f t="shared" si="74"/>
        <v>4.7559699948933928E-2</v>
      </c>
    </row>
    <row r="1156" spans="10:28" x14ac:dyDescent="0.25">
      <c r="J1156" s="1">
        <v>44711</v>
      </c>
      <c r="K1156">
        <v>81.48</v>
      </c>
      <c r="L1156" s="114">
        <v>1.3306802636488091E-2</v>
      </c>
      <c r="N1156" s="221">
        <v>44349</v>
      </c>
      <c r="O1156" s="222">
        <v>7.9542908357606284E-3</v>
      </c>
      <c r="P1156" s="114">
        <v>2.0194866196466002E-2</v>
      </c>
      <c r="Q1156" s="114">
        <v>1.6286398047032451E-2</v>
      </c>
      <c r="R1156" s="114">
        <v>1.4343338610878258E-2</v>
      </c>
      <c r="Y1156" s="114">
        <f t="shared" si="75"/>
        <v>4.697325877297992E-2</v>
      </c>
      <c r="Z1156" s="114">
        <f t="shared" si="72"/>
        <v>3.7882161857397484E-2</v>
      </c>
      <c r="AA1156" s="114">
        <f t="shared" si="73"/>
        <v>3.3362605608902828E-2</v>
      </c>
      <c r="AB1156" s="114">
        <f t="shared" si="74"/>
        <v>4.7559699948933928E-2</v>
      </c>
    </row>
    <row r="1157" spans="10:28" x14ac:dyDescent="0.25">
      <c r="J1157" s="1">
        <v>44712</v>
      </c>
      <c r="K1157">
        <v>80.86</v>
      </c>
      <c r="L1157" s="114">
        <v>-7.6092292587138502E-3</v>
      </c>
      <c r="N1157" s="221">
        <v>44348</v>
      </c>
      <c r="O1157" s="222">
        <v>2.6212922510922061E-2</v>
      </c>
      <c r="P1157" s="114">
        <v>2.019462023502271E-2</v>
      </c>
      <c r="Q1157" s="114">
        <v>1.6411880176115268E-2</v>
      </c>
      <c r="R1157" s="114">
        <v>1.465689576062949E-2</v>
      </c>
      <c r="Y1157" s="114">
        <f t="shared" si="75"/>
        <v>4.6972686666662822E-2</v>
      </c>
      <c r="Z1157" s="114">
        <f t="shared" si="72"/>
        <v>3.8174033289644117E-2</v>
      </c>
      <c r="AA1157" s="114">
        <f t="shared" si="73"/>
        <v>3.4091939539224195E-2</v>
      </c>
      <c r="AB1157" s="114">
        <f t="shared" si="74"/>
        <v>4.7559699948933928E-2</v>
      </c>
    </row>
    <row r="1158" spans="10:28" x14ac:dyDescent="0.25">
      <c r="J1158" s="1">
        <v>44713</v>
      </c>
      <c r="K1158">
        <v>82.4</v>
      </c>
      <c r="L1158" s="114">
        <v>1.9045263418253848E-2</v>
      </c>
      <c r="N1158" s="221">
        <v>44347</v>
      </c>
      <c r="O1158" s="222">
        <v>-4.2358328563250188E-3</v>
      </c>
      <c r="P1158" s="114">
        <v>2.015973969208644E-2</v>
      </c>
      <c r="Q1158" s="114">
        <v>1.614966184312042E-2</v>
      </c>
      <c r="R1158" s="114">
        <v>1.3589637589821462E-2</v>
      </c>
      <c r="Y1158" s="114">
        <f t="shared" si="75"/>
        <v>4.6891554523793059E-2</v>
      </c>
      <c r="Z1158" s="114">
        <f t="shared" si="72"/>
        <v>3.7564113447098098E-2</v>
      </c>
      <c r="AA1158" s="114">
        <f t="shared" si="73"/>
        <v>3.1609497033924724E-2</v>
      </c>
      <c r="AB1158" s="114">
        <f t="shared" si="74"/>
        <v>4.7559699948933928E-2</v>
      </c>
    </row>
    <row r="1159" spans="10:28" x14ac:dyDescent="0.25">
      <c r="J1159" s="1">
        <v>44714</v>
      </c>
      <c r="K1159">
        <v>84</v>
      </c>
      <c r="L1159" s="114">
        <v>1.9417475728155269E-2</v>
      </c>
      <c r="N1159" s="221">
        <v>44344</v>
      </c>
      <c r="O1159" s="222">
        <v>-1.8283624728603679E-3</v>
      </c>
      <c r="P1159" s="114">
        <v>2.0907108761931102E-2</v>
      </c>
      <c r="Q1159" s="114">
        <v>1.6318101858988764E-2</v>
      </c>
      <c r="R1159" s="114">
        <v>1.3975728127579853E-2</v>
      </c>
      <c r="Y1159" s="114">
        <f t="shared" si="75"/>
        <v>4.8629934980251747E-2</v>
      </c>
      <c r="Z1159" s="114">
        <f t="shared" si="72"/>
        <v>3.7955904924007862E-2</v>
      </c>
      <c r="AA1159" s="114">
        <f t="shared" si="73"/>
        <v>3.2507543624750737E-2</v>
      </c>
      <c r="AB1159" s="114">
        <f t="shared" si="74"/>
        <v>4.7559699948933928E-2</v>
      </c>
    </row>
    <row r="1160" spans="10:28" x14ac:dyDescent="0.25">
      <c r="J1160" s="1">
        <v>44715</v>
      </c>
      <c r="K1160">
        <v>83.42</v>
      </c>
      <c r="L1160" s="114">
        <v>-6.904761904761884E-3</v>
      </c>
      <c r="N1160" s="221">
        <v>44343</v>
      </c>
      <c r="O1160" s="222">
        <v>1.4961725817675787E-2</v>
      </c>
      <c r="P1160" s="114">
        <v>2.0910260557356411E-2</v>
      </c>
      <c r="Q1160" s="114">
        <v>1.6481118872000239E-2</v>
      </c>
      <c r="R1160" s="114">
        <v>1.4407459722767456E-2</v>
      </c>
      <c r="Y1160" s="114">
        <f t="shared" si="75"/>
        <v>4.8637266056411013E-2</v>
      </c>
      <c r="Z1160" s="114">
        <f t="shared" si="72"/>
        <v>3.8335082496272557E-2</v>
      </c>
      <c r="AA1160" s="114">
        <f t="shared" si="73"/>
        <v>3.3511751315157101E-2</v>
      </c>
      <c r="AB1160" s="114">
        <f t="shared" si="74"/>
        <v>4.7559699948933928E-2</v>
      </c>
    </row>
    <row r="1161" spans="10:28" x14ac:dyDescent="0.25">
      <c r="J1161" s="1">
        <v>44718</v>
      </c>
      <c r="K1161">
        <v>83.09</v>
      </c>
      <c r="L1161" s="114">
        <v>-3.9558858786861457E-3</v>
      </c>
      <c r="N1161" s="221">
        <v>44342</v>
      </c>
      <c r="O1161" s="222">
        <v>4.5438657811953933E-3</v>
      </c>
      <c r="P1161" s="114">
        <v>2.0898911207044586E-2</v>
      </c>
      <c r="Q1161" s="114">
        <v>1.6510064452502294E-2</v>
      </c>
      <c r="R1161" s="114">
        <v>1.4371355267296779E-2</v>
      </c>
      <c r="Y1161" s="114">
        <f t="shared" si="75"/>
        <v>4.8610867467585708E-2</v>
      </c>
      <c r="Z1161" s="114">
        <f t="shared" si="72"/>
        <v>3.8402409916520337E-2</v>
      </c>
      <c r="AA1161" s="114">
        <f t="shared" si="73"/>
        <v>3.3427772351732311E-2</v>
      </c>
      <c r="AB1161" s="114">
        <f t="shared" si="74"/>
        <v>4.7559699948933928E-2</v>
      </c>
    </row>
    <row r="1162" spans="10:28" x14ac:dyDescent="0.25">
      <c r="J1162" s="1">
        <v>44719</v>
      </c>
      <c r="K1162">
        <v>82</v>
      </c>
      <c r="L1162" s="114">
        <v>-1.3118305451919646E-2</v>
      </c>
      <c r="N1162" s="221">
        <v>44341</v>
      </c>
      <c r="O1162" s="222">
        <v>4.5646067415730405E-3</v>
      </c>
      <c r="P1162" s="114">
        <v>2.1082617082683591E-2</v>
      </c>
      <c r="Q1162" s="114">
        <v>1.6667948426890757E-2</v>
      </c>
      <c r="R1162" s="114">
        <v>1.4778400360010996E-2</v>
      </c>
      <c r="Y1162" s="114">
        <f t="shared" si="75"/>
        <v>4.9038167334322036E-2</v>
      </c>
      <c r="Z1162" s="114">
        <f t="shared" si="72"/>
        <v>3.8769648040947902E-2</v>
      </c>
      <c r="AA1162" s="114">
        <f t="shared" si="73"/>
        <v>3.4374559237385575E-2</v>
      </c>
      <c r="AB1162" s="114">
        <f t="shared" si="74"/>
        <v>4.7559699948933928E-2</v>
      </c>
    </row>
    <row r="1163" spans="10:28" x14ac:dyDescent="0.25">
      <c r="J1163" s="1">
        <v>44720</v>
      </c>
      <c r="K1163">
        <v>83.26</v>
      </c>
      <c r="L1163" s="114">
        <v>1.5365853658536648E-2</v>
      </c>
      <c r="N1163" s="221">
        <v>44340</v>
      </c>
      <c r="O1163" s="222">
        <v>0</v>
      </c>
      <c r="P1163" s="114">
        <v>2.1110092798836126E-2</v>
      </c>
      <c r="Q1163" s="114">
        <v>1.6824616468855396E-2</v>
      </c>
      <c r="R1163" s="114">
        <v>1.5199068389950722E-2</v>
      </c>
      <c r="Y1163" s="114">
        <f t="shared" si="75"/>
        <v>4.9102075850092831E-2</v>
      </c>
      <c r="Z1163" s="114">
        <f t="shared" si="72"/>
        <v>3.9134057906557655E-2</v>
      </c>
      <c r="AA1163" s="114">
        <f t="shared" si="73"/>
        <v>3.5353033075025381E-2</v>
      </c>
      <c r="AB1163" s="114">
        <f t="shared" si="74"/>
        <v>4.7559699948933928E-2</v>
      </c>
    </row>
    <row r="1164" spans="10:28" x14ac:dyDescent="0.25">
      <c r="J1164" s="1">
        <v>44721</v>
      </c>
      <c r="K1164">
        <v>81.7</v>
      </c>
      <c r="L1164" s="114">
        <v>-1.8736488109536417E-2</v>
      </c>
      <c r="N1164" s="221">
        <v>44337</v>
      </c>
      <c r="O1164" s="222">
        <v>7.309596793209203E-3</v>
      </c>
      <c r="P1164" s="114">
        <v>2.1111047709195446E-2</v>
      </c>
      <c r="Q1164" s="114">
        <v>1.6994812649774531E-2</v>
      </c>
      <c r="R1164" s="114">
        <v>1.5676642052936014E-2</v>
      </c>
      <c r="Y1164" s="114">
        <f t="shared" si="75"/>
        <v>4.9104296971588607E-2</v>
      </c>
      <c r="Z1164" s="114">
        <f t="shared" si="72"/>
        <v>3.9529934223375557E-2</v>
      </c>
      <c r="AA1164" s="114">
        <f t="shared" si="73"/>
        <v>3.646386941512917E-2</v>
      </c>
      <c r="AB1164" s="114">
        <f t="shared" si="74"/>
        <v>4.7559699948933928E-2</v>
      </c>
    </row>
    <row r="1165" spans="10:28" x14ac:dyDescent="0.25">
      <c r="J1165" s="1">
        <v>44722</v>
      </c>
      <c r="K1165">
        <v>80.73</v>
      </c>
      <c r="L1165" s="114">
        <v>-1.1872705018359839E-2</v>
      </c>
      <c r="N1165" s="221">
        <v>44336</v>
      </c>
      <c r="O1165" s="222">
        <v>1.3986849970113418E-2</v>
      </c>
      <c r="P1165" s="114">
        <v>2.1190856606942074E-2</v>
      </c>
      <c r="Q1165" s="114">
        <v>1.7136420209452292E-2</v>
      </c>
      <c r="R1165" s="114">
        <v>1.6063414689608098E-2</v>
      </c>
      <c r="Y1165" s="114">
        <f t="shared" si="75"/>
        <v>4.9289932467747266E-2</v>
      </c>
      <c r="Z1165" s="114">
        <f t="shared" si="72"/>
        <v>3.9859313407186028E-2</v>
      </c>
      <c r="AA1165" s="114">
        <f t="shared" si="73"/>
        <v>3.7363502568028437E-2</v>
      </c>
      <c r="AB1165" s="114">
        <f t="shared" si="74"/>
        <v>4.7559699948933928E-2</v>
      </c>
    </row>
    <row r="1166" spans="10:28" x14ac:dyDescent="0.25">
      <c r="J1166" s="1">
        <v>44725</v>
      </c>
      <c r="K1166">
        <v>77.56</v>
      </c>
      <c r="L1166" s="114">
        <v>-3.9266691440604504E-2</v>
      </c>
      <c r="N1166" s="221">
        <v>44335</v>
      </c>
      <c r="O1166" s="222">
        <v>-1.4491046182846251E-2</v>
      </c>
      <c r="P1166" s="114">
        <v>2.1188088963159251E-2</v>
      </c>
      <c r="Q1166" s="114">
        <v>1.7194152612859732E-2</v>
      </c>
      <c r="R1166" s="114">
        <v>1.6186919231825903E-2</v>
      </c>
      <c r="Y1166" s="114">
        <f t="shared" si="75"/>
        <v>4.928349492830842E-2</v>
      </c>
      <c r="Z1166" s="114">
        <f t="shared" si="72"/>
        <v>3.9993598977511736E-2</v>
      </c>
      <c r="AA1166" s="114">
        <f t="shared" si="73"/>
        <v>3.7650774133227052E-2</v>
      </c>
      <c r="AB1166" s="114">
        <f t="shared" si="74"/>
        <v>4.7559699948933928E-2</v>
      </c>
    </row>
    <row r="1167" spans="10:28" x14ac:dyDescent="0.25">
      <c r="J1167" s="1">
        <v>44726</v>
      </c>
      <c r="K1167">
        <v>77.47</v>
      </c>
      <c r="L1167" s="114">
        <v>-1.1603919546158252E-3</v>
      </c>
      <c r="N1167" s="221">
        <v>44334</v>
      </c>
      <c r="O1167" s="222">
        <v>2.7170702894269315E-3</v>
      </c>
      <c r="P1167" s="114">
        <v>2.1361288386278449E-2</v>
      </c>
      <c r="Q1167" s="114">
        <v>1.7248524246418442E-2</v>
      </c>
      <c r="R1167" s="114">
        <v>1.6289173087628374E-2</v>
      </c>
      <c r="Y1167" s="114">
        <f t="shared" si="75"/>
        <v>4.9686356786483678E-2</v>
      </c>
      <c r="Z1167" s="114">
        <f t="shared" si="72"/>
        <v>4.01200673971693E-2</v>
      </c>
      <c r="AA1167" s="114">
        <f t="shared" si="73"/>
        <v>3.7888616601823598E-2</v>
      </c>
      <c r="AB1167" s="114">
        <f t="shared" si="74"/>
        <v>4.7559699948933928E-2</v>
      </c>
    </row>
    <row r="1168" spans="10:28" x14ac:dyDescent="0.25">
      <c r="J1168" s="1">
        <v>44727</v>
      </c>
      <c r="K1168">
        <v>79.56</v>
      </c>
      <c r="L1168" s="114">
        <v>2.6978185103911236E-2</v>
      </c>
      <c r="N1168" s="221">
        <v>44333</v>
      </c>
      <c r="O1168" s="222">
        <v>1.2559808612440328E-2</v>
      </c>
      <c r="P1168" s="114">
        <v>2.2373518910986837E-2</v>
      </c>
      <c r="Q1168" s="114">
        <v>1.7440532318592595E-2</v>
      </c>
      <c r="R1168" s="114">
        <v>1.6786969964112188E-2</v>
      </c>
      <c r="Y1168" s="114">
        <f t="shared" si="75"/>
        <v>5.2040804986955382E-2</v>
      </c>
      <c r="Z1168" s="114">
        <f t="shared" si="72"/>
        <v>4.0566678173046378E-2</v>
      </c>
      <c r="AA1168" s="114">
        <f t="shared" si="73"/>
        <v>3.9046492136524953E-2</v>
      </c>
      <c r="AB1168" s="114">
        <f t="shared" si="74"/>
        <v>4.7559699948933928E-2</v>
      </c>
    </row>
    <row r="1169" spans="10:28" x14ac:dyDescent="0.25">
      <c r="J1169" s="1">
        <v>44728</v>
      </c>
      <c r="K1169">
        <v>77.3</v>
      </c>
      <c r="L1169" s="114">
        <v>-2.8406234288587292E-2</v>
      </c>
      <c r="N1169" s="221">
        <v>44330</v>
      </c>
      <c r="O1169" s="222">
        <v>2.2504892367905933E-2</v>
      </c>
      <c r="P1169" s="114">
        <v>2.2366641208997243E-2</v>
      </c>
      <c r="Q1169" s="114">
        <v>1.7525325440394441E-2</v>
      </c>
      <c r="R1169" s="114">
        <v>1.7021183072081419E-2</v>
      </c>
      <c r="Y1169" s="114">
        <f t="shared" si="75"/>
        <v>5.2024807452127585E-2</v>
      </c>
      <c r="Z1169" s="114">
        <f t="shared" si="72"/>
        <v>4.0763906974357472E-2</v>
      </c>
      <c r="AA1169" s="114">
        <f t="shared" si="73"/>
        <v>3.9591271825661384E-2</v>
      </c>
      <c r="AB1169" s="114">
        <f t="shared" si="74"/>
        <v>4.7559699948933928E-2</v>
      </c>
    </row>
    <row r="1170" spans="10:28" x14ac:dyDescent="0.25">
      <c r="J1170" s="1">
        <v>44729</v>
      </c>
      <c r="K1170">
        <v>77.45</v>
      </c>
      <c r="L1170" s="114">
        <v>1.9404915912031783E-3</v>
      </c>
      <c r="N1170" s="221">
        <v>44329</v>
      </c>
      <c r="O1170" s="222">
        <v>-3.3569739952718551E-2</v>
      </c>
      <c r="P1170" s="114">
        <v>2.2462184879573459E-2</v>
      </c>
      <c r="Q1170" s="114">
        <v>1.741108071485847E-2</v>
      </c>
      <c r="R1170" s="114">
        <v>1.6609804305039669E-2</v>
      </c>
      <c r="Y1170" s="114">
        <f t="shared" si="75"/>
        <v>5.2247042029887864E-2</v>
      </c>
      <c r="Z1170" s="114">
        <f t="shared" si="72"/>
        <v>4.0498173742760803E-2</v>
      </c>
      <c r="AA1170" s="114">
        <f t="shared" si="73"/>
        <v>3.8634404813522275E-2</v>
      </c>
      <c r="AB1170" s="114">
        <f t="shared" si="74"/>
        <v>4.7559699948933928E-2</v>
      </c>
    </row>
    <row r="1171" spans="10:28" x14ac:dyDescent="0.25">
      <c r="J1171" s="1">
        <v>44732</v>
      </c>
      <c r="K1171">
        <v>78.72</v>
      </c>
      <c r="L1171" s="114">
        <v>1.6397675919948302E-2</v>
      </c>
      <c r="N1171" s="221">
        <v>44328</v>
      </c>
      <c r="O1171" s="222">
        <v>2.3696682464453629E-3</v>
      </c>
      <c r="P1171" s="114">
        <v>2.2363795974630386E-2</v>
      </c>
      <c r="Q1171" s="114">
        <v>1.6920389120993525E-2</v>
      </c>
      <c r="R1171" s="114">
        <v>1.488501861160022E-2</v>
      </c>
      <c r="Y1171" s="114">
        <f t="shared" si="75"/>
        <v>5.2018189436990277E-2</v>
      </c>
      <c r="Z1171" s="114">
        <f t="shared" si="72"/>
        <v>3.9356825095430939E-2</v>
      </c>
      <c r="AA1171" s="114">
        <f t="shared" si="73"/>
        <v>3.4622553290582114E-2</v>
      </c>
      <c r="AB1171" s="114">
        <f t="shared" si="74"/>
        <v>4.7559699948933928E-2</v>
      </c>
    </row>
    <row r="1172" spans="10:28" x14ac:dyDescent="0.25">
      <c r="J1172" s="1">
        <v>44733</v>
      </c>
      <c r="K1172">
        <v>79.400000000000006</v>
      </c>
      <c r="L1172" s="114">
        <v>8.638211382113908E-3</v>
      </c>
      <c r="N1172" s="221">
        <v>44327</v>
      </c>
      <c r="O1172" s="222">
        <v>-7.0588235294116982E-3</v>
      </c>
      <c r="P1172" s="114">
        <v>2.2623871203902832E-2</v>
      </c>
      <c r="Q1172" s="114">
        <v>1.7093348824076586E-2</v>
      </c>
      <c r="R1172" s="114">
        <v>1.5341047042592506E-2</v>
      </c>
      <c r="Y1172" s="114">
        <f t="shared" si="75"/>
        <v>5.2623124420277986E-2</v>
      </c>
      <c r="Z1172" s="114">
        <f t="shared" si="72"/>
        <v>3.9759129364802137E-2</v>
      </c>
      <c r="AA1172" s="114">
        <f t="shared" si="73"/>
        <v>3.5683275421070172E-2</v>
      </c>
      <c r="AB1172" s="114">
        <f t="shared" si="74"/>
        <v>5.637667723489774E-2</v>
      </c>
    </row>
    <row r="1173" spans="10:28" x14ac:dyDescent="0.25">
      <c r="J1173" s="1">
        <v>44734</v>
      </c>
      <c r="K1173">
        <v>78.099999999999994</v>
      </c>
      <c r="L1173" s="114">
        <v>-1.6372795969773441E-2</v>
      </c>
      <c r="N1173" s="221">
        <v>44326</v>
      </c>
      <c r="O1173" s="222">
        <v>1.7354877318970712E-2</v>
      </c>
      <c r="P1173" s="114">
        <v>2.2640511102204431E-2</v>
      </c>
      <c r="Q1173" s="114">
        <v>1.7237351112271111E-2</v>
      </c>
      <c r="R1173" s="114">
        <v>1.5722260440158689E-2</v>
      </c>
      <c r="Y1173" s="114">
        <f t="shared" si="75"/>
        <v>5.2661828823727511E-2</v>
      </c>
      <c r="Z1173" s="114">
        <f t="shared" si="72"/>
        <v>4.0094078687142605E-2</v>
      </c>
      <c r="AA1173" s="114">
        <f t="shared" si="73"/>
        <v>3.6569977783809111E-2</v>
      </c>
      <c r="AB1173" s="114">
        <f t="shared" si="74"/>
        <v>5.637667723489774E-2</v>
      </c>
    </row>
    <row r="1174" spans="10:28" x14ac:dyDescent="0.25">
      <c r="J1174" s="1">
        <v>44735</v>
      </c>
      <c r="K1174">
        <v>75.41</v>
      </c>
      <c r="L1174" s="114">
        <v>-3.4443021766965405E-2</v>
      </c>
      <c r="N1174" s="221">
        <v>44323</v>
      </c>
      <c r="O1174" s="222">
        <v>-5.1202667301739318E-3</v>
      </c>
      <c r="P1174" s="114">
        <v>2.3870245907143924E-2</v>
      </c>
      <c r="Q1174" s="114">
        <v>1.7261098015244555E-2</v>
      </c>
      <c r="R1174" s="114">
        <v>1.5612255695146996E-2</v>
      </c>
      <c r="Y1174" s="114">
        <f t="shared" si="75"/>
        <v>5.5522191980016768E-2</v>
      </c>
      <c r="Z1174" s="114">
        <f t="shared" si="72"/>
        <v>4.0149313983458834E-2</v>
      </c>
      <c r="AA1174" s="114">
        <f t="shared" si="73"/>
        <v>3.6314106746911913E-2</v>
      </c>
      <c r="AB1174" s="114">
        <f t="shared" si="74"/>
        <v>5.6790535834605006E-2</v>
      </c>
    </row>
    <row r="1175" spans="10:28" x14ac:dyDescent="0.25">
      <c r="J1175" s="1">
        <v>44736</v>
      </c>
      <c r="K1175">
        <v>75.05</v>
      </c>
      <c r="L1175" s="114">
        <v>-4.773902665428981E-3</v>
      </c>
      <c r="N1175" s="221">
        <v>44322</v>
      </c>
      <c r="O1175" s="222">
        <v>1.168533911576917E-2</v>
      </c>
      <c r="P1175" s="114">
        <v>2.3875987248429334E-2</v>
      </c>
      <c r="Q1175" s="114">
        <v>1.7420501312538521E-2</v>
      </c>
      <c r="R1175" s="114">
        <v>1.6050767192355968E-2</v>
      </c>
      <c r="Y1175" s="114">
        <f t="shared" si="75"/>
        <v>5.5535546339846635E-2</v>
      </c>
      <c r="Z1175" s="114">
        <f t="shared" si="72"/>
        <v>4.0520086052964602E-2</v>
      </c>
      <c r="AA1175" s="114">
        <f t="shared" si="73"/>
        <v>3.7334084489419987E-2</v>
      </c>
      <c r="AB1175" s="114">
        <f t="shared" si="74"/>
        <v>5.6790535834605006E-2</v>
      </c>
    </row>
    <row r="1176" spans="10:28" x14ac:dyDescent="0.25">
      <c r="J1176" s="1">
        <v>44739</v>
      </c>
      <c r="K1176">
        <v>75.739999999999995</v>
      </c>
      <c r="L1176" s="114">
        <v>9.1938707528314151E-3</v>
      </c>
      <c r="N1176" s="221">
        <v>44321</v>
      </c>
      <c r="O1176" s="222">
        <v>1.4668133480014703E-2</v>
      </c>
      <c r="P1176" s="114">
        <v>2.4566622378609231E-2</v>
      </c>
      <c r="Q1176" s="114">
        <v>1.7532583150280272E-2</v>
      </c>
      <c r="R1176" s="114">
        <v>1.6289740390010587E-2</v>
      </c>
      <c r="Y1176" s="114">
        <f t="shared" si="75"/>
        <v>5.7141963652645074E-2</v>
      </c>
      <c r="Z1176" s="114">
        <f t="shared" si="72"/>
        <v>4.0780788407551914E-2</v>
      </c>
      <c r="AA1176" s="114">
        <f t="shared" si="73"/>
        <v>3.7889936147164627E-2</v>
      </c>
      <c r="AB1176" s="114">
        <f t="shared" si="74"/>
        <v>5.7376729162442137E-2</v>
      </c>
    </row>
    <row r="1177" spans="10:28" x14ac:dyDescent="0.25">
      <c r="J1177" s="1">
        <v>44740</v>
      </c>
      <c r="K1177">
        <v>76.06</v>
      </c>
      <c r="L1177" s="114">
        <v>4.224980195405432E-3</v>
      </c>
      <c r="N1177" s="221">
        <v>44320</v>
      </c>
      <c r="O1177" s="222">
        <v>-2.9652473016249556E-2</v>
      </c>
      <c r="P1177" s="114">
        <v>2.4660383535910279E-2</v>
      </c>
      <c r="Q1177" s="114">
        <v>1.7587565480270725E-2</v>
      </c>
      <c r="R1177" s="114">
        <v>1.6387800146983857E-2</v>
      </c>
      <c r="Y1177" s="114">
        <f t="shared" si="75"/>
        <v>5.7360052104527312E-2</v>
      </c>
      <c r="Z1177" s="114">
        <f t="shared" si="72"/>
        <v>4.090867730710971E-2</v>
      </c>
      <c r="AA1177" s="114">
        <f t="shared" si="73"/>
        <v>3.811802314188445E-2</v>
      </c>
      <c r="AB1177" s="114">
        <f t="shared" si="74"/>
        <v>5.7376729162442137E-2</v>
      </c>
    </row>
    <row r="1178" spans="10:28" x14ac:dyDescent="0.25">
      <c r="J1178" s="1">
        <v>44741</v>
      </c>
      <c r="K1178">
        <v>74.63</v>
      </c>
      <c r="L1178" s="114">
        <v>-1.8800946621088704E-2</v>
      </c>
      <c r="N1178" s="221">
        <v>44319</v>
      </c>
      <c r="O1178" s="222">
        <v>9.8215355132352071E-3</v>
      </c>
      <c r="P1178" s="114">
        <v>2.4657862861243007E-2</v>
      </c>
      <c r="Q1178" s="114">
        <v>1.7254364993801979E-2</v>
      </c>
      <c r="R1178" s="114">
        <v>1.5151849986895253E-2</v>
      </c>
      <c r="Y1178" s="114">
        <f t="shared" si="75"/>
        <v>5.7354189015251238E-2</v>
      </c>
      <c r="Z1178" s="114">
        <f t="shared" si="72"/>
        <v>4.0133652975583405E-2</v>
      </c>
      <c r="AA1178" s="114">
        <f t="shared" si="73"/>
        <v>3.5243203069518357E-2</v>
      </c>
      <c r="AB1178" s="114">
        <f t="shared" si="74"/>
        <v>5.7376729162442137E-2</v>
      </c>
    </row>
    <row r="1179" spans="10:28" x14ac:dyDescent="0.25">
      <c r="J1179" s="1">
        <v>44742</v>
      </c>
      <c r="K1179">
        <v>73.8</v>
      </c>
      <c r="L1179" s="114">
        <v>-1.1121532895618362E-2</v>
      </c>
      <c r="N1179" s="221">
        <v>44316</v>
      </c>
      <c r="O1179" s="222">
        <v>-3.1044776119403595E-3</v>
      </c>
      <c r="P1179" s="114">
        <v>2.5621805276857625E-2</v>
      </c>
      <c r="Q1179" s="114">
        <v>1.7394733306272815E-2</v>
      </c>
      <c r="R1179" s="114">
        <v>1.5429689944188045E-2</v>
      </c>
      <c r="Y1179" s="114">
        <f t="shared" si="75"/>
        <v>5.9596319073970838E-2</v>
      </c>
      <c r="Z1179" s="114">
        <f t="shared" si="72"/>
        <v>4.046014967039057E-2</v>
      </c>
      <c r="AA1179" s="114">
        <f t="shared" si="73"/>
        <v>3.5889458810181393E-2</v>
      </c>
      <c r="AB1179" s="114">
        <f t="shared" si="74"/>
        <v>6.5120119250933722E-2</v>
      </c>
    </row>
    <row r="1180" spans="10:28" x14ac:dyDescent="0.25">
      <c r="J1180" s="1">
        <v>44743</v>
      </c>
      <c r="K1180">
        <v>73.92</v>
      </c>
      <c r="L1180" s="114">
        <v>1.6260162601626632E-3</v>
      </c>
      <c r="N1180" s="221">
        <v>44315</v>
      </c>
      <c r="O1180" s="222">
        <v>-2.6276014416928322E-2</v>
      </c>
      <c r="P1180" s="114">
        <v>2.5628145261537037E-2</v>
      </c>
      <c r="Q1180" s="114">
        <v>1.756498648840106E-2</v>
      </c>
      <c r="R1180" s="114">
        <v>1.5895170703957049E-2</v>
      </c>
      <c r="Y1180" s="114">
        <f t="shared" si="75"/>
        <v>5.9611065878335145E-2</v>
      </c>
      <c r="Z1180" s="114">
        <f t="shared" si="72"/>
        <v>4.0856158572020865E-2</v>
      </c>
      <c r="AA1180" s="114">
        <f t="shared" si="73"/>
        <v>3.6972167057404096E-2</v>
      </c>
      <c r="AB1180" s="114">
        <f t="shared" si="74"/>
        <v>6.5120119250933722E-2</v>
      </c>
    </row>
    <row r="1181" spans="10:28" x14ac:dyDescent="0.25">
      <c r="J1181" s="1">
        <v>44746</v>
      </c>
      <c r="K1181">
        <v>72.87</v>
      </c>
      <c r="L1181" s="114">
        <v>-1.4204545454545416E-2</v>
      </c>
      <c r="N1181" s="221">
        <v>44314</v>
      </c>
      <c r="O1181" s="222">
        <v>-2.5513162472457248E-3</v>
      </c>
      <c r="P1181" s="114">
        <v>2.5616851717969458E-2</v>
      </c>
      <c r="Q1181" s="114">
        <v>1.734149291001592E-2</v>
      </c>
      <c r="R1181" s="114">
        <v>1.4990447866988129E-2</v>
      </c>
      <c r="Y1181" s="114">
        <f t="shared" si="75"/>
        <v>5.9584797095996962E-2</v>
      </c>
      <c r="Z1181" s="114">
        <f t="shared" si="72"/>
        <v>4.0336312508697035E-2</v>
      </c>
      <c r="AA1181" s="114">
        <f t="shared" si="73"/>
        <v>3.4867781738614392E-2</v>
      </c>
      <c r="AB1181" s="114">
        <f t="shared" si="74"/>
        <v>6.5120119250933722E-2</v>
      </c>
    </row>
    <row r="1182" spans="10:28" x14ac:dyDescent="0.25">
      <c r="J1182" s="1">
        <v>44747</v>
      </c>
      <c r="K1182">
        <v>71.5</v>
      </c>
      <c r="L1182" s="114">
        <v>-1.8800603815013098E-2</v>
      </c>
      <c r="N1182" s="221">
        <v>44313</v>
      </c>
      <c r="O1182" s="222">
        <v>-4.9619201477035845E-3</v>
      </c>
      <c r="P1182" s="114">
        <v>2.5665960213930628E-2</v>
      </c>
      <c r="Q1182" s="114">
        <v>1.7514210572923516E-2</v>
      </c>
      <c r="R1182" s="114">
        <v>1.5448024541674136E-2</v>
      </c>
      <c r="Y1182" s="114">
        <f t="shared" si="75"/>
        <v>5.969902345760264E-2</v>
      </c>
      <c r="Z1182" s="114">
        <f t="shared" si="72"/>
        <v>4.0738053792620098E-2</v>
      </c>
      <c r="AA1182" s="114">
        <f t="shared" si="73"/>
        <v>3.5932105083934039E-2</v>
      </c>
      <c r="AB1182" s="114">
        <f t="shared" si="74"/>
        <v>6.5120119250933722E-2</v>
      </c>
    </row>
    <row r="1183" spans="10:28" x14ac:dyDescent="0.25">
      <c r="J1183" s="1">
        <v>44748</v>
      </c>
      <c r="K1183">
        <v>71.56</v>
      </c>
      <c r="L1183" s="114">
        <v>8.3916083916087093E-4</v>
      </c>
      <c r="N1183" s="221">
        <v>44312</v>
      </c>
      <c r="O1183" s="222">
        <v>2.4291497975707779E-3</v>
      </c>
      <c r="P1183" s="114">
        <v>2.5674422364682349E-2</v>
      </c>
      <c r="Q1183" s="114">
        <v>1.767713871036786E-2</v>
      </c>
      <c r="R1183" s="114">
        <v>1.5884028606195033E-2</v>
      </c>
      <c r="Y1183" s="114">
        <f t="shared" si="75"/>
        <v>5.9718706420251143E-2</v>
      </c>
      <c r="Z1183" s="114">
        <f t="shared" si="72"/>
        <v>4.1117024640315643E-2</v>
      </c>
      <c r="AA1183" s="114">
        <f t="shared" si="73"/>
        <v>3.6946250538009651E-2</v>
      </c>
      <c r="AB1183" s="114">
        <f t="shared" si="74"/>
        <v>6.5120119250933722E-2</v>
      </c>
    </row>
    <row r="1184" spans="10:28" x14ac:dyDescent="0.25">
      <c r="J1184" s="1">
        <v>44749</v>
      </c>
      <c r="K1184">
        <v>74.63</v>
      </c>
      <c r="L1184" s="114">
        <v>4.2901062045835568E-2</v>
      </c>
      <c r="N1184" s="221">
        <v>44309</v>
      </c>
      <c r="O1184" s="222">
        <v>1.0402057035998136E-2</v>
      </c>
      <c r="P1184" s="114">
        <v>2.568975172913077E-2</v>
      </c>
      <c r="Q1184" s="114">
        <v>1.7852658363310358E-2</v>
      </c>
      <c r="R1184" s="114">
        <v>1.6371625635742567E-2</v>
      </c>
      <c r="Y1184" s="114">
        <f t="shared" si="75"/>
        <v>5.9754362521958169E-2</v>
      </c>
      <c r="Z1184" s="114">
        <f t="shared" si="72"/>
        <v>4.1525283353059897E-2</v>
      </c>
      <c r="AA1184" s="114">
        <f t="shared" si="73"/>
        <v>3.808040122873721E-2</v>
      </c>
      <c r="AB1184" s="114">
        <f t="shared" si="74"/>
        <v>6.5120119250933722E-2</v>
      </c>
    </row>
    <row r="1185" spans="10:28" x14ac:dyDescent="0.25">
      <c r="J1185" s="1">
        <v>44750</v>
      </c>
      <c r="K1185">
        <v>75.790000000000006</v>
      </c>
      <c r="L1185" s="114">
        <v>1.5543347179418611E-2</v>
      </c>
      <c r="N1185" s="221">
        <v>44308</v>
      </c>
      <c r="O1185" s="222">
        <v>2.5779235997187584E-3</v>
      </c>
      <c r="P1185" s="114">
        <v>2.5696468395645145E-2</v>
      </c>
      <c r="Q1185" s="114">
        <v>1.7971915577612872E-2</v>
      </c>
      <c r="R1185" s="114">
        <v>1.6680283884994377E-2</v>
      </c>
      <c r="Y1185" s="114">
        <f t="shared" si="75"/>
        <v>5.9769985488270609E-2</v>
      </c>
      <c r="Z1185" s="114">
        <f t="shared" si="72"/>
        <v>4.180267563352754E-2</v>
      </c>
      <c r="AA1185" s="114">
        <f t="shared" si="73"/>
        <v>3.879834031649692E-2</v>
      </c>
      <c r="AB1185" s="114">
        <f t="shared" si="74"/>
        <v>6.5120119250933722E-2</v>
      </c>
    </row>
    <row r="1186" spans="10:28" x14ac:dyDescent="0.25">
      <c r="J1186" s="1">
        <v>44753</v>
      </c>
      <c r="K1186">
        <v>73.819999999999993</v>
      </c>
      <c r="L1186" s="114">
        <v>-2.5992875049478992E-2</v>
      </c>
      <c r="N1186" s="221">
        <v>44307</v>
      </c>
      <c r="O1186" s="222">
        <v>-1.5345563632167974E-2</v>
      </c>
      <c r="P1186" s="114">
        <v>2.5732133660212188E-2</v>
      </c>
      <c r="Q1186" s="114">
        <v>1.8150524446336313E-2</v>
      </c>
      <c r="R1186" s="114">
        <v>1.7192066731828246E-2</v>
      </c>
      <c r="Y1186" s="114">
        <f t="shared" si="75"/>
        <v>5.9852942893653553E-2</v>
      </c>
      <c r="Z1186" s="114">
        <f t="shared" si="72"/>
        <v>4.2218119862178265E-2</v>
      </c>
      <c r="AA1186" s="114">
        <f t="shared" si="73"/>
        <v>3.99887472182325E-2</v>
      </c>
      <c r="AB1186" s="114">
        <f t="shared" si="74"/>
        <v>6.5120119250933722E-2</v>
      </c>
    </row>
    <row r="1187" spans="10:28" x14ac:dyDescent="0.25">
      <c r="J1187" s="1">
        <v>44754</v>
      </c>
      <c r="K1187">
        <v>74.52</v>
      </c>
      <c r="L1187" s="114">
        <v>9.4825250609591287E-3</v>
      </c>
      <c r="N1187" s="221">
        <v>44306</v>
      </c>
      <c r="O1187" s="222">
        <v>-3.0319982098903488E-2</v>
      </c>
      <c r="P1187" s="114">
        <v>2.5714357154325383E-2</v>
      </c>
      <c r="Q1187" s="114">
        <v>1.8202372080142318E-2</v>
      </c>
      <c r="R1187" s="114">
        <v>1.7303239727988442E-2</v>
      </c>
      <c r="Y1187" s="114">
        <f t="shared" si="75"/>
        <v>5.9811594740960844E-2</v>
      </c>
      <c r="Z1187" s="114">
        <f t="shared" si="72"/>
        <v>4.2338717458411029E-2</v>
      </c>
      <c r="AA1187" s="114">
        <f t="shared" si="73"/>
        <v>4.0247335607301114E-2</v>
      </c>
      <c r="AB1187" s="114">
        <f t="shared" si="74"/>
        <v>6.5120119250933722E-2</v>
      </c>
    </row>
    <row r="1188" spans="10:28" x14ac:dyDescent="0.25">
      <c r="J1188" s="1">
        <v>44755</v>
      </c>
      <c r="K1188">
        <v>73.03</v>
      </c>
      <c r="L1188" s="114">
        <v>-1.9994632313472826E-2</v>
      </c>
      <c r="N1188" s="221">
        <v>44305</v>
      </c>
      <c r="O1188" s="222">
        <v>1.2460353420933329E-2</v>
      </c>
      <c r="P1188" s="114">
        <v>2.5657068164114841E-2</v>
      </c>
      <c r="Q1188" s="114">
        <v>1.7868782181120563E-2</v>
      </c>
      <c r="R1188" s="114">
        <v>1.6119369407853863E-2</v>
      </c>
      <c r="Y1188" s="114">
        <f t="shared" si="75"/>
        <v>5.9678340549731125E-2</v>
      </c>
      <c r="Z1188" s="114">
        <f t="shared" si="72"/>
        <v>4.1562787353286432E-2</v>
      </c>
      <c r="AA1188" s="114">
        <f t="shared" si="73"/>
        <v>3.7493653242668089E-2</v>
      </c>
      <c r="AB1188" s="114">
        <f t="shared" si="74"/>
        <v>6.5120119250933722E-2</v>
      </c>
    </row>
    <row r="1189" spans="10:28" x14ac:dyDescent="0.25">
      <c r="J1189" s="1">
        <v>44756</v>
      </c>
      <c r="K1189">
        <v>72.56</v>
      </c>
      <c r="L1189" s="114">
        <v>-6.435711351499368E-3</v>
      </c>
      <c r="N1189" s="221">
        <v>44302</v>
      </c>
      <c r="O1189" s="222">
        <v>8.1077994747060407E-3</v>
      </c>
      <c r="P1189" s="114">
        <v>2.5798594857010766E-2</v>
      </c>
      <c r="Q1189" s="114">
        <v>1.7964669383066224E-2</v>
      </c>
      <c r="R1189" s="114">
        <v>1.6325102929014332E-2</v>
      </c>
      <c r="Y1189" s="114">
        <f t="shared" si="75"/>
        <v>6.000753163740704E-2</v>
      </c>
      <c r="Z1189" s="114">
        <f t="shared" si="72"/>
        <v>4.1785820985012039E-2</v>
      </c>
      <c r="AA1189" s="114">
        <f t="shared" si="73"/>
        <v>3.7972189412887339E-2</v>
      </c>
      <c r="AB1189" s="114">
        <f t="shared" si="74"/>
        <v>6.5120119250933722E-2</v>
      </c>
    </row>
    <row r="1190" spans="10:28" x14ac:dyDescent="0.25">
      <c r="J1190" s="1">
        <v>44757</v>
      </c>
      <c r="K1190">
        <v>74.89</v>
      </c>
      <c r="L1190" s="114">
        <v>3.2111356119073849E-2</v>
      </c>
      <c r="N1190" s="221">
        <v>44301</v>
      </c>
      <c r="O1190" s="222">
        <v>2.5186033199770907E-3</v>
      </c>
      <c r="P1190" s="114">
        <v>2.582664618754785E-2</v>
      </c>
      <c r="Q1190" s="114">
        <v>1.810982831052577E-2</v>
      </c>
      <c r="R1190" s="114">
        <v>1.6712996624126456E-2</v>
      </c>
      <c r="Y1190" s="114">
        <f t="shared" si="75"/>
        <v>6.0072779032236304E-2</v>
      </c>
      <c r="Z1190" s="114">
        <f t="shared" si="72"/>
        <v>4.212346065028294E-2</v>
      </c>
      <c r="AA1190" s="114">
        <f t="shared" si="73"/>
        <v>3.8874430147718138E-2</v>
      </c>
      <c r="AB1190" s="114">
        <f t="shared" si="74"/>
        <v>6.5120119250933722E-2</v>
      </c>
    </row>
    <row r="1191" spans="10:28" x14ac:dyDescent="0.25">
      <c r="J1191" s="1">
        <v>44760</v>
      </c>
      <c r="K1191">
        <v>75.3</v>
      </c>
      <c r="L1191" s="114">
        <v>5.4746962211242702E-3</v>
      </c>
      <c r="N1191" s="221">
        <v>44300</v>
      </c>
      <c r="O1191" s="222">
        <v>-1.5219842164599871E-2</v>
      </c>
      <c r="P1191" s="114">
        <v>2.5827697627319204E-2</v>
      </c>
      <c r="Q1191" s="114">
        <v>1.828932545890127E-2</v>
      </c>
      <c r="R1191" s="114">
        <v>1.7226391617380762E-2</v>
      </c>
      <c r="Y1191" s="114">
        <f t="shared" si="75"/>
        <v>6.0075224681144471E-2</v>
      </c>
      <c r="Z1191" s="114">
        <f t="shared" si="72"/>
        <v>4.2540971017404353E-2</v>
      </c>
      <c r="AA1191" s="114">
        <f t="shared" si="73"/>
        <v>4.006858690202765E-2</v>
      </c>
      <c r="AB1191" s="114">
        <f t="shared" si="74"/>
        <v>6.5120119250933722E-2</v>
      </c>
    </row>
    <row r="1192" spans="10:28" x14ac:dyDescent="0.25">
      <c r="J1192" s="1">
        <v>44761</v>
      </c>
      <c r="K1192">
        <v>78.069999999999993</v>
      </c>
      <c r="L1192" s="114">
        <v>3.6786188579017214E-2</v>
      </c>
      <c r="N1192" s="221">
        <v>44299</v>
      </c>
      <c r="O1192" s="222">
        <v>-3.9303761931498522E-3</v>
      </c>
      <c r="P1192" s="114">
        <v>2.580996365436853E-2</v>
      </c>
      <c r="Q1192" s="114">
        <v>1.8345699471426315E-2</v>
      </c>
      <c r="R1192" s="114">
        <v>1.7346590567892665E-2</v>
      </c>
      <c r="Y1192" s="114">
        <f t="shared" si="75"/>
        <v>6.0033975460061201E-2</v>
      </c>
      <c r="Z1192" s="114">
        <f t="shared" si="72"/>
        <v>4.2672096970537608E-2</v>
      </c>
      <c r="AA1192" s="114">
        <f t="shared" si="73"/>
        <v>4.0348169660918344E-2</v>
      </c>
      <c r="AB1192" s="114">
        <f t="shared" si="74"/>
        <v>6.5120119250933722E-2</v>
      </c>
    </row>
    <row r="1193" spans="10:28" x14ac:dyDescent="0.25">
      <c r="J1193" s="1">
        <v>44762</v>
      </c>
      <c r="K1193">
        <v>77.2</v>
      </c>
      <c r="L1193" s="114">
        <v>-1.1143845267067893E-2</v>
      </c>
      <c r="N1193" s="221">
        <v>44298</v>
      </c>
      <c r="O1193" s="222">
        <v>1.3313609467455641E-2</v>
      </c>
      <c r="P1193" s="114">
        <v>2.5836728999837178E-2</v>
      </c>
      <c r="Q1193" s="114">
        <v>1.8523175344780717E-2</v>
      </c>
      <c r="R1193" s="114">
        <v>1.7864065105704957E-2</v>
      </c>
      <c r="Y1193" s="114">
        <f t="shared" si="75"/>
        <v>6.0096231653621275E-2</v>
      </c>
      <c r="Z1193" s="114">
        <f t="shared" si="72"/>
        <v>4.3084905851959947E-2</v>
      </c>
      <c r="AA1193" s="114">
        <f t="shared" si="73"/>
        <v>4.1551815435869728E-2</v>
      </c>
      <c r="AB1193" s="114">
        <f t="shared" si="74"/>
        <v>6.5120119250933722E-2</v>
      </c>
    </row>
    <row r="1194" spans="10:28" x14ac:dyDescent="0.25">
      <c r="J1194" s="1">
        <v>44763</v>
      </c>
      <c r="K1194">
        <v>76.900000000000006</v>
      </c>
      <c r="L1194" s="114">
        <v>-3.8860103626942636E-3</v>
      </c>
      <c r="N1194" s="221">
        <v>44295</v>
      </c>
      <c r="O1194" s="222">
        <v>-1.0360360360360379E-2</v>
      </c>
      <c r="P1194" s="114">
        <v>2.5832124485661946E-2</v>
      </c>
      <c r="Q1194" s="114">
        <v>1.8613573827246561E-2</v>
      </c>
      <c r="R1194" s="114">
        <v>1.8115753400124029E-2</v>
      </c>
      <c r="Y1194" s="114">
        <f t="shared" si="75"/>
        <v>6.0085521553649691E-2</v>
      </c>
      <c r="Z1194" s="114">
        <f t="shared" si="72"/>
        <v>4.32951727221755E-2</v>
      </c>
      <c r="AA1194" s="114">
        <f t="shared" si="73"/>
        <v>4.2137242408688491E-2</v>
      </c>
      <c r="AB1194" s="114">
        <f t="shared" si="74"/>
        <v>6.5120119250933722E-2</v>
      </c>
    </row>
    <row r="1195" spans="10:28" x14ac:dyDescent="0.25">
      <c r="J1195" s="1">
        <v>44764</v>
      </c>
      <c r="K1195">
        <v>76.599999999999994</v>
      </c>
      <c r="L1195" s="114">
        <v>-3.9011703511054791E-3</v>
      </c>
      <c r="N1195" s="221">
        <v>44294</v>
      </c>
      <c r="O1195" s="222">
        <v>-1.2372061635361538E-3</v>
      </c>
      <c r="P1195" s="114">
        <v>2.5829253395123587E-2</v>
      </c>
      <c r="Q1195" s="114">
        <v>1.8743437266142693E-2</v>
      </c>
      <c r="R1195" s="114">
        <v>1.850072732708604E-2</v>
      </c>
      <c r="Y1195" s="114">
        <f t="shared" si="75"/>
        <v>6.0078843397057463E-2</v>
      </c>
      <c r="Z1195" s="114">
        <f t="shared" si="72"/>
        <v>4.3597235081047903E-2</v>
      </c>
      <c r="AA1195" s="114">
        <f t="shared" si="73"/>
        <v>4.3032691762802132E-2</v>
      </c>
      <c r="AB1195" s="114">
        <f t="shared" si="74"/>
        <v>6.5120119250933722E-2</v>
      </c>
    </row>
    <row r="1196" spans="10:28" x14ac:dyDescent="0.25">
      <c r="J1196" s="1">
        <v>44767</v>
      </c>
      <c r="K1196">
        <v>77.650000000000006</v>
      </c>
      <c r="L1196" s="114">
        <v>1.370757180156673E-2</v>
      </c>
      <c r="N1196" s="221">
        <v>44293</v>
      </c>
      <c r="O1196" s="222">
        <v>-5.7034220532319966E-3</v>
      </c>
      <c r="P1196" s="114">
        <v>2.584057284323172E-2</v>
      </c>
      <c r="Q1196" s="114">
        <v>1.8932289732870311E-2</v>
      </c>
      <c r="R1196" s="114">
        <v>1.9079482982323707E-2</v>
      </c>
      <c r="Y1196" s="114">
        <f t="shared" si="75"/>
        <v>6.0105172433356981E-2</v>
      </c>
      <c r="Z1196" s="114">
        <f t="shared" si="72"/>
        <v>4.4036505918656342E-2</v>
      </c>
      <c r="AA1196" s="114">
        <f t="shared" si="73"/>
        <v>4.437887741688494E-2</v>
      </c>
      <c r="AB1196" s="114">
        <f t="shared" si="74"/>
        <v>6.5120119250933722E-2</v>
      </c>
    </row>
    <row r="1197" spans="10:28" x14ac:dyDescent="0.25">
      <c r="J1197" s="1">
        <v>44768</v>
      </c>
      <c r="K1197">
        <v>75.7</v>
      </c>
      <c r="L1197" s="114">
        <v>-2.5112685125563462E-2</v>
      </c>
      <c r="N1197" s="221">
        <v>44292</v>
      </c>
      <c r="O1197" s="222">
        <v>1.2684031710079327E-2</v>
      </c>
      <c r="P1197" s="114">
        <v>2.5962317929864819E-2</v>
      </c>
      <c r="Q1197" s="114">
        <v>1.9109250528745667E-2</v>
      </c>
      <c r="R1197" s="114">
        <v>1.9626158463161139E-2</v>
      </c>
      <c r="Y1197" s="114">
        <f t="shared" si="75"/>
        <v>6.0388351504865573E-2</v>
      </c>
      <c r="Z1197" s="114">
        <f t="shared" si="72"/>
        <v>4.4448116729862423E-2</v>
      </c>
      <c r="AA1197" s="114">
        <f t="shared" si="73"/>
        <v>4.565044458531281E-2</v>
      </c>
      <c r="AB1197" s="114">
        <f t="shared" si="74"/>
        <v>6.5120119250933722E-2</v>
      </c>
    </row>
    <row r="1198" spans="10:28" x14ac:dyDescent="0.25">
      <c r="J1198" s="1">
        <v>44769</v>
      </c>
      <c r="K1198">
        <v>76.87</v>
      </c>
      <c r="L1198" s="114">
        <v>1.5455746367239124E-2</v>
      </c>
      <c r="N1198" s="221">
        <v>44291</v>
      </c>
      <c r="O1198" s="222">
        <v>0</v>
      </c>
      <c r="P1198" s="114">
        <v>2.5956790311838819E-2</v>
      </c>
      <c r="Q1198" s="114">
        <v>1.9217246681803447E-2</v>
      </c>
      <c r="R1198" s="114">
        <v>1.9987576356071443E-2</v>
      </c>
      <c r="Y1198" s="114">
        <f t="shared" si="75"/>
        <v>6.0375494265337094E-2</v>
      </c>
      <c r="Z1198" s="114">
        <f t="shared" si="72"/>
        <v>4.4699315781874818E-2</v>
      </c>
      <c r="AA1198" s="114">
        <f t="shared" si="73"/>
        <v>4.6491102604222179E-2</v>
      </c>
      <c r="AB1198" s="114">
        <f t="shared" si="74"/>
        <v>6.5120119250933722E-2</v>
      </c>
    </row>
    <row r="1199" spans="10:28" x14ac:dyDescent="0.25">
      <c r="J1199" s="1">
        <v>44770</v>
      </c>
      <c r="K1199">
        <v>78.25</v>
      </c>
      <c r="L1199" s="114">
        <v>1.795238714713146E-2</v>
      </c>
      <c r="N1199" s="221">
        <v>44288</v>
      </c>
      <c r="O1199" s="222">
        <v>0</v>
      </c>
      <c r="P1199" s="114">
        <v>2.5971115314403468E-2</v>
      </c>
      <c r="Q1199" s="114">
        <v>1.9411795497006348E-2</v>
      </c>
      <c r="R1199" s="114">
        <v>2.0615610908457174E-2</v>
      </c>
      <c r="Y1199" s="114">
        <f t="shared" si="75"/>
        <v>6.0408814221302468E-2</v>
      </c>
      <c r="Z1199" s="114">
        <f t="shared" si="72"/>
        <v>4.5151836326036768E-2</v>
      </c>
      <c r="AA1199" s="114">
        <f t="shared" si="73"/>
        <v>4.7951910973071388E-2</v>
      </c>
      <c r="AB1199" s="114">
        <f t="shared" si="74"/>
        <v>6.5120119250933722E-2</v>
      </c>
    </row>
    <row r="1200" spans="10:28" x14ac:dyDescent="0.25">
      <c r="J1200" s="1">
        <v>44771</v>
      </c>
      <c r="K1200">
        <v>79.260000000000005</v>
      </c>
      <c r="L1200" s="114">
        <v>1.2907348242811567E-2</v>
      </c>
      <c r="N1200" s="221">
        <v>44287</v>
      </c>
      <c r="O1200" s="222">
        <v>-2.2598870056497497E-3</v>
      </c>
      <c r="P1200" s="114">
        <v>2.6014075423412508E-2</v>
      </c>
      <c r="Q1200" s="114">
        <v>1.9608919968459225E-2</v>
      </c>
      <c r="R1200" s="114">
        <v>2.1263379095104395E-2</v>
      </c>
      <c r="Y1200" s="114">
        <f t="shared" si="75"/>
        <v>6.0508739434857496E-2</v>
      </c>
      <c r="Z1200" s="114">
        <f t="shared" si="72"/>
        <v>4.5610347846636159E-2</v>
      </c>
      <c r="AA1200" s="114">
        <f t="shared" si="73"/>
        <v>4.9458619775212827E-2</v>
      </c>
      <c r="AB1200" s="114">
        <f t="shared" si="74"/>
        <v>6.5120119250933722E-2</v>
      </c>
    </row>
    <row r="1201" spans="10:28" x14ac:dyDescent="0.25">
      <c r="J1201" s="1">
        <v>44774</v>
      </c>
      <c r="K1201">
        <v>79.84</v>
      </c>
      <c r="L1201" s="114">
        <v>7.3176886197325042E-3</v>
      </c>
      <c r="N1201" s="221">
        <v>44286</v>
      </c>
      <c r="O1201" s="222">
        <v>6.9404937990670094E-3</v>
      </c>
      <c r="P1201" s="114">
        <v>2.6013265476283069E-2</v>
      </c>
      <c r="Q1201" s="114">
        <v>1.9804556285806338E-2</v>
      </c>
      <c r="R1201" s="114">
        <v>2.1924067821080945E-2</v>
      </c>
      <c r="Y1201" s="114">
        <f t="shared" si="75"/>
        <v>6.0506855497834418E-2</v>
      </c>
      <c r="Z1201" s="114">
        <f t="shared" si="72"/>
        <v>4.6065397920785546E-2</v>
      </c>
      <c r="AA1201" s="114">
        <f t="shared" si="73"/>
        <v>5.0995381751834282E-2</v>
      </c>
      <c r="AB1201" s="114">
        <f t="shared" si="74"/>
        <v>6.5120119250933722E-2</v>
      </c>
    </row>
    <row r="1202" spans="10:28" x14ac:dyDescent="0.25">
      <c r="J1202" s="1">
        <v>44775</v>
      </c>
      <c r="K1202">
        <v>80.959999999999994</v>
      </c>
      <c r="L1202" s="114">
        <v>1.4028056112224328E-2</v>
      </c>
      <c r="N1202" s="221">
        <v>44285</v>
      </c>
      <c r="O1202" s="222">
        <v>2.3762376237623836E-2</v>
      </c>
      <c r="P1202" s="114">
        <v>2.6037566949189763E-2</v>
      </c>
      <c r="Q1202" s="114">
        <v>1.9980859862450757E-2</v>
      </c>
      <c r="R1202" s="114">
        <v>2.2544861245711326E-2</v>
      </c>
      <c r="Y1202" s="114">
        <f t="shared" si="75"/>
        <v>6.056338072381539E-2</v>
      </c>
      <c r="Z1202" s="114">
        <f t="shared" si="72"/>
        <v>4.6475480040060461E-2</v>
      </c>
      <c r="AA1202" s="114">
        <f t="shared" si="73"/>
        <v>5.2439347257524548E-2</v>
      </c>
      <c r="AB1202" s="114">
        <f t="shared" si="74"/>
        <v>6.5120119250933722E-2</v>
      </c>
    </row>
    <row r="1203" spans="10:28" x14ac:dyDescent="0.25">
      <c r="J1203" s="1">
        <v>44776</v>
      </c>
      <c r="K1203">
        <v>76.900000000000006</v>
      </c>
      <c r="L1203" s="114">
        <v>-5.0148221343873374E-2</v>
      </c>
      <c r="N1203" s="221">
        <v>44284</v>
      </c>
      <c r="O1203" s="222">
        <v>2.2876206362444744E-2</v>
      </c>
      <c r="P1203" s="114">
        <v>2.6007154468476318E-2</v>
      </c>
      <c r="Q1203" s="114">
        <v>1.9895355793913581E-2</v>
      </c>
      <c r="R1203" s="114">
        <v>2.2464907309033687E-2</v>
      </c>
      <c r="Y1203" s="114">
        <f t="shared" si="75"/>
        <v>6.0492641293675917E-2</v>
      </c>
      <c r="Z1203" s="114">
        <f t="shared" si="72"/>
        <v>4.6276597576642993E-2</v>
      </c>
      <c r="AA1203" s="114">
        <f t="shared" si="73"/>
        <v>5.2253374400812354E-2</v>
      </c>
      <c r="AB1203" s="114">
        <f t="shared" si="74"/>
        <v>6.5120119250933722E-2</v>
      </c>
    </row>
    <row r="1204" spans="10:28" x14ac:dyDescent="0.25">
      <c r="J1204" s="1">
        <v>44777</v>
      </c>
      <c r="K1204">
        <v>76.290000000000006</v>
      </c>
      <c r="L1204" s="114">
        <v>-7.9323797139141655E-3</v>
      </c>
      <c r="N1204" s="221">
        <v>44281</v>
      </c>
      <c r="O1204" s="222">
        <v>5.5109620222835503E-3</v>
      </c>
      <c r="P1204" s="114">
        <v>2.5977111822544804E-2</v>
      </c>
      <c r="Q1204" s="114">
        <v>1.9828953810596333E-2</v>
      </c>
      <c r="R1204" s="114">
        <v>2.243839820075217E-2</v>
      </c>
      <c r="Y1204" s="114">
        <f t="shared" si="75"/>
        <v>6.0422762099239212E-2</v>
      </c>
      <c r="Z1204" s="114">
        <f t="shared" si="72"/>
        <v>4.612214656344707E-2</v>
      </c>
      <c r="AA1204" s="114">
        <f t="shared" si="73"/>
        <v>5.2191714214949551E-2</v>
      </c>
      <c r="AB1204" s="114">
        <f t="shared" si="74"/>
        <v>6.5120119250933722E-2</v>
      </c>
    </row>
    <row r="1205" spans="10:28" x14ac:dyDescent="0.25">
      <c r="J1205" s="1">
        <v>44778</v>
      </c>
      <c r="K1205">
        <v>76.599999999999994</v>
      </c>
      <c r="L1205" s="114">
        <v>4.0634421287192033E-3</v>
      </c>
      <c r="N1205" s="221">
        <v>44280</v>
      </c>
      <c r="O1205" s="222">
        <v>1.1634953338989137E-2</v>
      </c>
      <c r="P1205" s="114">
        <v>2.6001038019244471E-2</v>
      </c>
      <c r="Q1205" s="114">
        <v>2.0014470995599318E-2</v>
      </c>
      <c r="R1205" s="114">
        <v>2.3101521353362596E-2</v>
      </c>
      <c r="Y1205" s="114">
        <f t="shared" si="75"/>
        <v>6.0478414432762639E-2</v>
      </c>
      <c r="Z1205" s="114">
        <f t="shared" si="72"/>
        <v>4.6553659535764014E-2</v>
      </c>
      <c r="AA1205" s="114">
        <f t="shared" si="73"/>
        <v>5.3734138667921399E-2</v>
      </c>
      <c r="AB1205" s="114">
        <f t="shared" si="74"/>
        <v>6.5120119250933722E-2</v>
      </c>
    </row>
    <row r="1206" spans="10:28" x14ac:dyDescent="0.25">
      <c r="J1206" s="1">
        <v>44781</v>
      </c>
      <c r="K1206">
        <v>77.8</v>
      </c>
      <c r="L1206" s="114">
        <v>1.5665796344647556E-2</v>
      </c>
      <c r="N1206" s="221">
        <v>44279</v>
      </c>
      <c r="O1206" s="222">
        <v>-1.480597014925367E-2</v>
      </c>
      <c r="P1206" s="114">
        <v>2.6010258648616145E-2</v>
      </c>
      <c r="Q1206" s="114">
        <v>2.0148719013643488E-2</v>
      </c>
      <c r="R1206" s="114">
        <v>2.3645384603277395E-2</v>
      </c>
      <c r="Y1206" s="114">
        <f t="shared" si="75"/>
        <v>6.0499861616681153E-2</v>
      </c>
      <c r="Z1206" s="114">
        <f t="shared" si="72"/>
        <v>4.6865920425734751E-2</v>
      </c>
      <c r="AA1206" s="114">
        <f t="shared" si="73"/>
        <v>5.4999164587223225E-2</v>
      </c>
      <c r="AB1206" s="114">
        <f t="shared" si="74"/>
        <v>6.5120119250933722E-2</v>
      </c>
    </row>
    <row r="1207" spans="10:28" x14ac:dyDescent="0.25">
      <c r="J1207" s="1">
        <v>44782</v>
      </c>
      <c r="K1207">
        <v>76.92</v>
      </c>
      <c r="L1207" s="114">
        <v>-1.1311053984575778E-2</v>
      </c>
      <c r="N1207" s="221">
        <v>44278</v>
      </c>
      <c r="O1207" s="222">
        <v>-1.2498526117203186E-2</v>
      </c>
      <c r="P1207" s="114">
        <v>2.5994629303020642E-2</v>
      </c>
      <c r="Q1207" s="114">
        <v>2.0242239666259012E-2</v>
      </c>
      <c r="R1207" s="114">
        <v>2.409977503992319E-2</v>
      </c>
      <c r="Y1207" s="114">
        <f t="shared" si="75"/>
        <v>6.0463507758826016E-2</v>
      </c>
      <c r="Z1207" s="114">
        <f t="shared" si="72"/>
        <v>4.7083449463718466E-2</v>
      </c>
      <c r="AA1207" s="114">
        <f t="shared" si="73"/>
        <v>5.6056076742861345E-2</v>
      </c>
      <c r="AB1207" s="114">
        <f t="shared" si="74"/>
        <v>6.5120119250933722E-2</v>
      </c>
    </row>
    <row r="1208" spans="10:28" x14ac:dyDescent="0.25">
      <c r="J1208" s="1">
        <v>44783</v>
      </c>
      <c r="K1208">
        <v>78.08</v>
      </c>
      <c r="L1208" s="114">
        <v>1.508060322412892E-2</v>
      </c>
      <c r="N1208" s="221">
        <v>44277</v>
      </c>
      <c r="O1208" s="222">
        <v>1.984126984126991E-2</v>
      </c>
      <c r="P1208" s="114">
        <v>2.6006405817322383E-2</v>
      </c>
      <c r="Q1208" s="114">
        <v>2.0369273182267507E-2</v>
      </c>
      <c r="R1208" s="114">
        <v>2.465563608892013E-2</v>
      </c>
      <c r="Y1208" s="114">
        <f t="shared" si="75"/>
        <v>6.0490899931091864E-2</v>
      </c>
      <c r="Z1208" s="114">
        <f t="shared" si="72"/>
        <v>4.7378929421954222E-2</v>
      </c>
      <c r="AA1208" s="114">
        <f t="shared" si="73"/>
        <v>5.7349009542828226E-2</v>
      </c>
      <c r="AB1208" s="114">
        <f t="shared" si="74"/>
        <v>6.5120119250933722E-2</v>
      </c>
    </row>
    <row r="1209" spans="10:28" x14ac:dyDescent="0.25">
      <c r="J1209" s="1">
        <v>44784</v>
      </c>
      <c r="K1209">
        <v>77.819999999999993</v>
      </c>
      <c r="L1209" s="114">
        <v>-3.329918032786951E-3</v>
      </c>
      <c r="N1209" s="221">
        <v>44274</v>
      </c>
      <c r="O1209" s="222">
        <v>-1.933962264150944E-2</v>
      </c>
      <c r="P1209" s="114">
        <v>2.5997979845182224E-2</v>
      </c>
      <c r="Q1209" s="114">
        <v>2.037931770240832E-2</v>
      </c>
      <c r="R1209" s="114">
        <v>2.4931391631444474E-2</v>
      </c>
      <c r="Y1209" s="114">
        <f t="shared" si="75"/>
        <v>6.0471301119893857E-2</v>
      </c>
      <c r="Z1209" s="114">
        <f t="shared" si="72"/>
        <v>4.7402292975801751E-2</v>
      </c>
      <c r="AA1209" s="114">
        <f t="shared" si="73"/>
        <v>5.7990416934739851E-2</v>
      </c>
      <c r="AB1209" s="114">
        <f t="shared" si="74"/>
        <v>6.5120119250933722E-2</v>
      </c>
    </row>
    <row r="1210" spans="10:28" x14ac:dyDescent="0.25">
      <c r="J1210" s="1">
        <v>44785</v>
      </c>
      <c r="K1210">
        <v>78.010000000000005</v>
      </c>
      <c r="L1210" s="114">
        <v>2.4415317399127724E-3</v>
      </c>
      <c r="N1210" s="221">
        <v>44273</v>
      </c>
      <c r="O1210" s="222">
        <v>-1.2690650832460163E-2</v>
      </c>
      <c r="P1210" s="114">
        <v>2.5979857859630247E-2</v>
      </c>
      <c r="Q1210" s="114">
        <v>2.0399269817185324E-2</v>
      </c>
      <c r="R1210" s="114">
        <v>2.5246297983156401E-2</v>
      </c>
      <c r="Y1210" s="114">
        <f t="shared" si="75"/>
        <v>6.0429149381499958E-2</v>
      </c>
      <c r="Z1210" s="114">
        <f t="shared" si="72"/>
        <v>4.7448701594773067E-2</v>
      </c>
      <c r="AA1210" s="114">
        <f t="shared" si="73"/>
        <v>5.8722889108821792E-2</v>
      </c>
      <c r="AB1210" s="114">
        <f t="shared" si="74"/>
        <v>6.5120119250933722E-2</v>
      </c>
    </row>
    <row r="1211" spans="10:28" x14ac:dyDescent="0.25">
      <c r="J1211" s="1">
        <v>44788</v>
      </c>
      <c r="K1211">
        <v>78.33</v>
      </c>
      <c r="L1211" s="114">
        <v>4.1020382002306521E-3</v>
      </c>
      <c r="N1211" s="221">
        <v>44272</v>
      </c>
      <c r="O1211" s="222">
        <v>6.8549390395620871E-2</v>
      </c>
      <c r="P1211" s="114">
        <v>2.5993887056969912E-2</v>
      </c>
      <c r="Q1211" s="114">
        <v>2.0526151293193077E-2</v>
      </c>
      <c r="R1211" s="114">
        <v>2.5841423215749577E-2</v>
      </c>
      <c r="Y1211" s="114">
        <f t="shared" si="75"/>
        <v>6.0461781294512018E-2</v>
      </c>
      <c r="Z1211" s="114">
        <f t="shared" si="72"/>
        <v>4.77438279079671E-2</v>
      </c>
      <c r="AA1211" s="114">
        <f t="shared" si="73"/>
        <v>6.0107150399833519E-2</v>
      </c>
      <c r="AB1211" s="114">
        <f t="shared" si="74"/>
        <v>6.5120119250933722E-2</v>
      </c>
    </row>
    <row r="1212" spans="10:28" x14ac:dyDescent="0.25">
      <c r="J1212" s="1">
        <v>44789</v>
      </c>
      <c r="K1212">
        <v>79.08</v>
      </c>
      <c r="L1212" s="114">
        <v>9.5748755266181537E-3</v>
      </c>
      <c r="N1212" s="221">
        <v>44271</v>
      </c>
      <c r="O1212" s="222">
        <v>3.3959351685104201E-2</v>
      </c>
      <c r="P1212" s="114">
        <v>2.5699104586540029E-2</v>
      </c>
      <c r="Q1212" s="114">
        <v>1.8274467408009268E-2</v>
      </c>
      <c r="R1212" s="114">
        <v>2.0259959933919547E-2</v>
      </c>
      <c r="Y1212" s="114">
        <f t="shared" si="75"/>
        <v>5.9776117268292107E-2</v>
      </c>
      <c r="Z1212" s="114">
        <f t="shared" si="72"/>
        <v>4.2506411191029561E-2</v>
      </c>
      <c r="AA1212" s="114">
        <f t="shared" si="73"/>
        <v>4.7124666806296865E-2</v>
      </c>
      <c r="AB1212" s="114">
        <f t="shared" si="74"/>
        <v>6.5120119250933722E-2</v>
      </c>
    </row>
    <row r="1213" spans="10:28" x14ac:dyDescent="0.25">
      <c r="J1213" s="1">
        <v>44790</v>
      </c>
      <c r="K1213">
        <v>77.3</v>
      </c>
      <c r="L1213" s="114">
        <v>-2.250885179564999E-2</v>
      </c>
      <c r="N1213" s="221">
        <v>44270</v>
      </c>
      <c r="O1213" s="222">
        <v>-6.4275613832126706E-4</v>
      </c>
      <c r="P1213" s="114">
        <v>2.5629181889188512E-2</v>
      </c>
      <c r="Q1213" s="114">
        <v>1.7810043681864576E-2</v>
      </c>
      <c r="R1213" s="114">
        <v>1.9054002822693379E-2</v>
      </c>
      <c r="Y1213" s="114">
        <f t="shared" si="75"/>
        <v>5.9613477074252477E-2</v>
      </c>
      <c r="Z1213" s="114">
        <f t="shared" si="72"/>
        <v>4.1426161604017006E-2</v>
      </c>
      <c r="AA1213" s="114">
        <f t="shared" si="73"/>
        <v>4.4319610565584804E-2</v>
      </c>
      <c r="AB1213" s="114">
        <f t="shared" si="74"/>
        <v>6.5120119250933722E-2</v>
      </c>
    </row>
    <row r="1214" spans="10:28" x14ac:dyDescent="0.25">
      <c r="J1214" s="1">
        <v>44791</v>
      </c>
      <c r="K1214">
        <v>77.81</v>
      </c>
      <c r="L1214" s="114">
        <v>6.5976714100906223E-3</v>
      </c>
      <c r="N1214" s="221">
        <v>44267</v>
      </c>
      <c r="O1214" s="222">
        <v>-2.5703637064639534E-4</v>
      </c>
      <c r="P1214" s="114">
        <v>2.5634310102634304E-2</v>
      </c>
      <c r="Q1214" s="114">
        <v>1.7989895795031671E-2</v>
      </c>
      <c r="R1214" s="114">
        <v>1.9652032409317743E-2</v>
      </c>
      <c r="Y1214" s="114">
        <f t="shared" si="75"/>
        <v>5.9625405298727396E-2</v>
      </c>
      <c r="Z1214" s="114">
        <f t="shared" si="72"/>
        <v>4.1844497619243672E-2</v>
      </c>
      <c r="AA1214" s="114">
        <f t="shared" si="73"/>
        <v>4.5710627384073069E-2</v>
      </c>
      <c r="AB1214" s="114">
        <f t="shared" si="74"/>
        <v>6.5120119250933722E-2</v>
      </c>
    </row>
    <row r="1215" spans="10:28" x14ac:dyDescent="0.25">
      <c r="J1215" s="1">
        <v>44792</v>
      </c>
      <c r="K1215">
        <v>75.900000000000006</v>
      </c>
      <c r="L1215" s="114">
        <v>-2.4546973396735592E-2</v>
      </c>
      <c r="N1215" s="221">
        <v>44266</v>
      </c>
      <c r="O1215" s="222">
        <v>-4.198473282442744E-2</v>
      </c>
      <c r="P1215" s="114">
        <v>2.5636151870532729E-2</v>
      </c>
      <c r="Q1215" s="114">
        <v>1.8171677009052915E-2</v>
      </c>
      <c r="R1215" s="114">
        <v>2.0269419724912776E-2</v>
      </c>
      <c r="Y1215" s="114">
        <f t="shared" si="75"/>
        <v>5.9629689250859132E-2</v>
      </c>
      <c r="Z1215" s="114">
        <f t="shared" si="72"/>
        <v>4.2267320723057084E-2</v>
      </c>
      <c r="AA1215" s="114">
        <f t="shared" si="73"/>
        <v>4.7146670280147115E-2</v>
      </c>
      <c r="AB1215" s="114">
        <f t="shared" si="74"/>
        <v>6.5120119250933722E-2</v>
      </c>
    </row>
    <row r="1216" spans="10:28" x14ac:dyDescent="0.25">
      <c r="J1216" s="1">
        <v>44795</v>
      </c>
      <c r="K1216">
        <v>73.09</v>
      </c>
      <c r="L1216" s="114">
        <v>-3.7022397891963134E-2</v>
      </c>
      <c r="N1216" s="221">
        <v>44265</v>
      </c>
      <c r="O1216" s="222">
        <v>1.9071518193224543E-2</v>
      </c>
      <c r="P1216" s="114">
        <v>2.5522494213514275E-2</v>
      </c>
      <c r="Q1216" s="114">
        <v>1.7347433463258125E-2</v>
      </c>
      <c r="R1216" s="114">
        <v>1.8015546129720176E-2</v>
      </c>
      <c r="Y1216" s="114">
        <f t="shared" si="75"/>
        <v>5.936532154063421E-2</v>
      </c>
      <c r="Z1216" s="114">
        <f t="shared" si="72"/>
        <v>4.0350130235538399E-2</v>
      </c>
      <c r="AA1216" s="114">
        <f t="shared" si="73"/>
        <v>4.1904160297729129E-2</v>
      </c>
      <c r="AB1216" s="114">
        <f t="shared" si="74"/>
        <v>6.5120119250933722E-2</v>
      </c>
    </row>
    <row r="1217" spans="10:28" x14ac:dyDescent="0.25">
      <c r="J1217" s="1">
        <v>44796</v>
      </c>
      <c r="K1217">
        <v>74.84</v>
      </c>
      <c r="L1217" s="114">
        <v>2.3943083869202353E-2</v>
      </c>
      <c r="N1217" s="221">
        <v>44264</v>
      </c>
      <c r="O1217" s="222">
        <v>8.7906567876437766E-4</v>
      </c>
      <c r="P1217" s="114">
        <v>2.5522491721471446E-2</v>
      </c>
      <c r="Q1217" s="114">
        <v>1.7309997022900567E-2</v>
      </c>
      <c r="R1217" s="114">
        <v>1.794603416763112E-2</v>
      </c>
      <c r="Y1217" s="114">
        <f t="shared" si="75"/>
        <v>5.9365315744142583E-2</v>
      </c>
      <c r="Z1217" s="114">
        <f t="shared" si="72"/>
        <v>4.0263053075266723E-2</v>
      </c>
      <c r="AA1217" s="114">
        <f t="shared" si="73"/>
        <v>4.1742475473909989E-2</v>
      </c>
      <c r="AB1217" s="114">
        <f t="shared" si="74"/>
        <v>6.5120119250933722E-2</v>
      </c>
    </row>
    <row r="1218" spans="10:28" x14ac:dyDescent="0.25">
      <c r="J1218" s="1">
        <v>44797</v>
      </c>
      <c r="K1218">
        <v>74.63</v>
      </c>
      <c r="L1218" s="114">
        <v>-2.8059861036879735E-3</v>
      </c>
      <c r="N1218" s="221">
        <v>44263</v>
      </c>
      <c r="O1218" s="222">
        <v>4.528747702809121E-2</v>
      </c>
      <c r="P1218" s="114">
        <v>2.5525307334462882E-2</v>
      </c>
      <c r="Q1218" s="114">
        <v>1.7484457923820966E-2</v>
      </c>
      <c r="R1218" s="114">
        <v>1.8508588479070217E-2</v>
      </c>
      <c r="Y1218" s="114">
        <f t="shared" si="75"/>
        <v>5.9371864859960662E-2</v>
      </c>
      <c r="Z1218" s="114">
        <f t="shared" ref="Z1218:Z1281" si="76">Q1218*2.326</f>
        <v>4.0668849130807566E-2</v>
      </c>
      <c r="AA1218" s="114">
        <f t="shared" ref="AA1218:AA1281" si="77">R1218*2.326</f>
        <v>4.3050976802317328E-2</v>
      </c>
      <c r="AB1218" s="114">
        <f t="shared" ref="AB1218:AB1281" si="78">ABS(PERCENTILE(O1218:O1517,0.01))</f>
        <v>6.5120119250933722E-2</v>
      </c>
    </row>
    <row r="1219" spans="10:28" x14ac:dyDescent="0.25">
      <c r="J1219" s="1">
        <v>44798</v>
      </c>
      <c r="K1219">
        <v>74.37</v>
      </c>
      <c r="L1219" s="114">
        <v>-3.483853678145396E-3</v>
      </c>
      <c r="N1219" s="221">
        <v>44260</v>
      </c>
      <c r="O1219" s="222">
        <v>1.1955366631243433E-2</v>
      </c>
      <c r="P1219" s="114">
        <v>2.5403844548047293E-2</v>
      </c>
      <c r="Q1219" s="114">
        <v>1.643321068595879E-2</v>
      </c>
      <c r="R1219" s="114">
        <v>1.5281420809493809E-2</v>
      </c>
      <c r="Y1219" s="114">
        <f t="shared" ref="Y1219:Y1282" si="79">P1219*2.326</f>
        <v>5.9089342418758004E-2</v>
      </c>
      <c r="Z1219" s="114">
        <f t="shared" si="76"/>
        <v>3.8223648055540148E-2</v>
      </c>
      <c r="AA1219" s="114">
        <f t="shared" si="77"/>
        <v>3.5544584802882598E-2</v>
      </c>
      <c r="AB1219" s="114">
        <f t="shared" si="78"/>
        <v>6.5120119250933722E-2</v>
      </c>
    </row>
    <row r="1220" spans="10:28" x14ac:dyDescent="0.25">
      <c r="J1220" s="1">
        <v>44799</v>
      </c>
      <c r="K1220">
        <v>72.75</v>
      </c>
      <c r="L1220" s="114">
        <v>-2.1782977006857662E-2</v>
      </c>
      <c r="N1220" s="221">
        <v>44259</v>
      </c>
      <c r="O1220" s="222">
        <v>-4.4961650357048851E-3</v>
      </c>
      <c r="P1220" s="114">
        <v>2.5396037308372334E-2</v>
      </c>
      <c r="Q1220" s="114">
        <v>1.6511024455217734E-2</v>
      </c>
      <c r="R1220" s="114">
        <v>1.5469461135384662E-2</v>
      </c>
      <c r="Y1220" s="114">
        <f t="shared" si="79"/>
        <v>5.9071182779274055E-2</v>
      </c>
      <c r="Z1220" s="114">
        <f t="shared" si="76"/>
        <v>3.8404642882836452E-2</v>
      </c>
      <c r="AA1220" s="114">
        <f t="shared" si="77"/>
        <v>3.5981966600904726E-2</v>
      </c>
      <c r="AB1220" s="114">
        <f t="shared" si="78"/>
        <v>6.5120119250933722E-2</v>
      </c>
    </row>
    <row r="1221" spans="10:28" x14ac:dyDescent="0.25">
      <c r="J1221" s="1">
        <v>44802</v>
      </c>
      <c r="K1221">
        <v>73.59</v>
      </c>
      <c r="L1221" s="114">
        <v>1.1546391752577366E-2</v>
      </c>
      <c r="N1221" s="221">
        <v>44258</v>
      </c>
      <c r="O1221" s="222">
        <v>4.361026773392232E-2</v>
      </c>
      <c r="P1221" s="114">
        <v>2.5405128156444828E-2</v>
      </c>
      <c r="Q1221" s="114">
        <v>1.6665610203014242E-2</v>
      </c>
      <c r="R1221" s="114">
        <v>1.5915043651553246E-2</v>
      </c>
      <c r="Y1221" s="114">
        <f t="shared" si="79"/>
        <v>5.9092328091890675E-2</v>
      </c>
      <c r="Z1221" s="114">
        <f t="shared" si="76"/>
        <v>3.8764209332211128E-2</v>
      </c>
      <c r="AA1221" s="114">
        <f t="shared" si="77"/>
        <v>3.701839153351285E-2</v>
      </c>
      <c r="AB1221" s="114">
        <f t="shared" si="78"/>
        <v>6.5120119250933722E-2</v>
      </c>
    </row>
    <row r="1222" spans="10:28" x14ac:dyDescent="0.25">
      <c r="J1222" s="1">
        <v>44803</v>
      </c>
      <c r="K1222">
        <v>73.599999999999994</v>
      </c>
      <c r="L1222" s="114">
        <v>1.3588802826458628E-4</v>
      </c>
      <c r="N1222" s="221">
        <v>44257</v>
      </c>
      <c r="O1222" s="222">
        <v>3.601108033240871E-3</v>
      </c>
      <c r="P1222" s="114">
        <v>2.5291850588511522E-2</v>
      </c>
      <c r="Q1222" s="114">
        <v>1.5638453656994816E-2</v>
      </c>
      <c r="R1222" s="114">
        <v>1.2168029571139077E-2</v>
      </c>
      <c r="Y1222" s="114">
        <f t="shared" si="79"/>
        <v>5.8828844468877803E-2</v>
      </c>
      <c r="Z1222" s="114">
        <f t="shared" si="76"/>
        <v>3.6375043206169945E-2</v>
      </c>
      <c r="AA1222" s="114">
        <f t="shared" si="77"/>
        <v>2.8302836782469493E-2</v>
      </c>
      <c r="AB1222" s="114">
        <f t="shared" si="78"/>
        <v>6.5120119250933722E-2</v>
      </c>
    </row>
    <row r="1223" spans="10:28" x14ac:dyDescent="0.25">
      <c r="J1223" s="1">
        <v>44804</v>
      </c>
      <c r="K1223">
        <v>73.5</v>
      </c>
      <c r="L1223" s="114">
        <v>-1.3586956521738358E-3</v>
      </c>
      <c r="N1223" s="221">
        <v>44256</v>
      </c>
      <c r="O1223" s="222">
        <v>1.1204481792717045E-2</v>
      </c>
      <c r="P1223" s="114">
        <v>2.5312780029444065E-2</v>
      </c>
      <c r="Q1223" s="114">
        <v>1.578846755002325E-2</v>
      </c>
      <c r="R1223" s="114">
        <v>1.2517343914412031E-2</v>
      </c>
      <c r="Y1223" s="114">
        <f t="shared" si="79"/>
        <v>5.8877526348486899E-2</v>
      </c>
      <c r="Z1223" s="114">
        <f t="shared" si="76"/>
        <v>3.6723975521354077E-2</v>
      </c>
      <c r="AA1223" s="114">
        <f t="shared" si="77"/>
        <v>2.9115341944922383E-2</v>
      </c>
      <c r="AB1223" s="114">
        <f t="shared" si="78"/>
        <v>6.5120119250933722E-2</v>
      </c>
    </row>
    <row r="1224" spans="10:28" x14ac:dyDescent="0.25">
      <c r="J1224" s="1">
        <v>44805</v>
      </c>
      <c r="K1224">
        <v>73.349999999999994</v>
      </c>
      <c r="L1224" s="114">
        <v>-2.0408163265306896E-3</v>
      </c>
      <c r="N1224" s="221">
        <v>44253</v>
      </c>
      <c r="O1224" s="222">
        <v>2.8089887640449836E-3</v>
      </c>
      <c r="P1224" s="114">
        <v>2.530779367480273E-2</v>
      </c>
      <c r="Q1224" s="114">
        <v>1.5867317958408018E-2</v>
      </c>
      <c r="R1224" s="114">
        <v>1.2596498737734989E-2</v>
      </c>
      <c r="Y1224" s="114">
        <f t="shared" si="79"/>
        <v>5.8865928087591148E-2</v>
      </c>
      <c r="Z1224" s="114">
        <f t="shared" si="76"/>
        <v>3.6907381571257052E-2</v>
      </c>
      <c r="AA1224" s="114">
        <f t="shared" si="77"/>
        <v>2.9299456063971586E-2</v>
      </c>
      <c r="AB1224" s="114">
        <f t="shared" si="78"/>
        <v>6.5120119250933722E-2</v>
      </c>
    </row>
    <row r="1225" spans="10:28" x14ac:dyDescent="0.25">
      <c r="J1225" s="1">
        <v>44806</v>
      </c>
      <c r="K1225">
        <v>73.92</v>
      </c>
      <c r="L1225" s="114">
        <v>7.7709611451943755E-3</v>
      </c>
      <c r="N1225" s="221">
        <v>44252</v>
      </c>
      <c r="O1225" s="222">
        <v>1.2082444918265937E-2</v>
      </c>
      <c r="P1225" s="114">
        <v>2.5317579355638272E-2</v>
      </c>
      <c r="Q1225" s="114">
        <v>1.6022694895489867E-2</v>
      </c>
      <c r="R1225" s="114">
        <v>1.2972899539973881E-2</v>
      </c>
      <c r="Y1225" s="114">
        <f t="shared" si="79"/>
        <v>5.8888689581214619E-2</v>
      </c>
      <c r="Z1225" s="114">
        <f t="shared" si="76"/>
        <v>3.7268788326909434E-2</v>
      </c>
      <c r="AA1225" s="114">
        <f t="shared" si="77"/>
        <v>3.0174964329979247E-2</v>
      </c>
      <c r="AB1225" s="114">
        <f t="shared" si="78"/>
        <v>6.5120119250933722E-2</v>
      </c>
    </row>
    <row r="1226" spans="10:28" x14ac:dyDescent="0.25">
      <c r="J1226" s="1">
        <v>44809</v>
      </c>
      <c r="K1226">
        <v>72.62</v>
      </c>
      <c r="L1226" s="114">
        <v>-1.7586580086580046E-2</v>
      </c>
      <c r="N1226" s="221">
        <v>44251</v>
      </c>
      <c r="O1226" s="222">
        <v>1.8531924134935592E-2</v>
      </c>
      <c r="P1226" s="114">
        <v>2.5320429755740569E-2</v>
      </c>
      <c r="Q1226" s="114">
        <v>1.6092409243394324E-2</v>
      </c>
      <c r="R1226" s="114">
        <v>1.3027670785446912E-2</v>
      </c>
      <c r="Y1226" s="114">
        <f t="shared" si="79"/>
        <v>5.8895319611852563E-2</v>
      </c>
      <c r="Z1226" s="114">
        <f t="shared" si="76"/>
        <v>3.7430943900135197E-2</v>
      </c>
      <c r="AA1226" s="114">
        <f t="shared" si="77"/>
        <v>3.0302362246949519E-2</v>
      </c>
      <c r="AB1226" s="114">
        <f t="shared" si="78"/>
        <v>6.5120119250933722E-2</v>
      </c>
    </row>
    <row r="1227" spans="10:28" x14ac:dyDescent="0.25">
      <c r="J1227" s="1">
        <v>44810</v>
      </c>
      <c r="K1227">
        <v>72.86</v>
      </c>
      <c r="L1227" s="114">
        <v>3.3048746901679273E-3</v>
      </c>
      <c r="N1227" s="221">
        <v>44250</v>
      </c>
      <c r="O1227" s="222">
        <v>-2.581100141043741E-2</v>
      </c>
      <c r="P1227" s="114">
        <v>2.5298114027218897E-2</v>
      </c>
      <c r="Q1227" s="114">
        <v>1.6037726581353707E-2</v>
      </c>
      <c r="R1227" s="114">
        <v>1.2594927762516221E-2</v>
      </c>
      <c r="Y1227" s="114">
        <f t="shared" si="79"/>
        <v>5.884341322731116E-2</v>
      </c>
      <c r="Z1227" s="114">
        <f t="shared" si="76"/>
        <v>3.730375202822872E-2</v>
      </c>
      <c r="AA1227" s="114">
        <f t="shared" si="77"/>
        <v>2.9295801975612729E-2</v>
      </c>
      <c r="AB1227" s="114">
        <f t="shared" si="78"/>
        <v>6.5120119250933722E-2</v>
      </c>
    </row>
    <row r="1228" spans="10:28" x14ac:dyDescent="0.25">
      <c r="J1228" s="1">
        <v>44811</v>
      </c>
      <c r="K1228">
        <v>73.92</v>
      </c>
      <c r="L1228" s="114">
        <v>1.4548449080428251E-2</v>
      </c>
      <c r="N1228" s="221">
        <v>44249</v>
      </c>
      <c r="O1228" s="222">
        <v>-1.0881696428571444E-2</v>
      </c>
      <c r="P1228" s="114">
        <v>2.5253472592818991E-2</v>
      </c>
      <c r="Q1228" s="114">
        <v>1.5774220240862724E-2</v>
      </c>
      <c r="R1228" s="114">
        <v>1.123537997363477E-2</v>
      </c>
      <c r="Y1228" s="114">
        <f t="shared" si="79"/>
        <v>5.8739577250896971E-2</v>
      </c>
      <c r="Z1228" s="114">
        <f t="shared" si="76"/>
        <v>3.6690836280246698E-2</v>
      </c>
      <c r="AA1228" s="114">
        <f t="shared" si="77"/>
        <v>2.6133493818674476E-2</v>
      </c>
      <c r="AB1228" s="114">
        <f t="shared" si="78"/>
        <v>6.5120119250933722E-2</v>
      </c>
    </row>
    <row r="1229" spans="10:28" x14ac:dyDescent="0.25">
      <c r="J1229" s="1">
        <v>44812</v>
      </c>
      <c r="K1229">
        <v>72.25</v>
      </c>
      <c r="L1229" s="114">
        <v>-2.2591991341991365E-2</v>
      </c>
      <c r="N1229" s="221">
        <v>44246</v>
      </c>
      <c r="O1229" s="222">
        <v>1.0573805160016917E-2</v>
      </c>
      <c r="P1229" s="114">
        <v>2.5245417395609624E-2</v>
      </c>
      <c r="Q1229" s="114">
        <v>1.5857373643733127E-2</v>
      </c>
      <c r="R1229" s="114">
        <v>1.1257578241298982E-2</v>
      </c>
      <c r="Y1229" s="114">
        <f t="shared" si="79"/>
        <v>5.8720840862187984E-2</v>
      </c>
      <c r="Z1229" s="114">
        <f t="shared" si="76"/>
        <v>3.6884251095323256E-2</v>
      </c>
      <c r="AA1229" s="114">
        <f t="shared" si="77"/>
        <v>2.6185126989261433E-2</v>
      </c>
      <c r="AB1229" s="114">
        <f t="shared" si="78"/>
        <v>6.5120119250933722E-2</v>
      </c>
    </row>
    <row r="1230" spans="10:28" x14ac:dyDescent="0.25">
      <c r="J1230" s="1">
        <v>44813</v>
      </c>
      <c r="K1230">
        <v>73.67</v>
      </c>
      <c r="L1230" s="114">
        <v>1.9653979238754348E-2</v>
      </c>
      <c r="N1230" s="221">
        <v>44245</v>
      </c>
      <c r="O1230" s="222">
        <v>-4.2277339346092062E-4</v>
      </c>
      <c r="P1230" s="114">
        <v>2.5238345799261888E-2</v>
      </c>
      <c r="Q1230" s="114">
        <v>1.5946007495065709E-2</v>
      </c>
      <c r="R1230" s="114">
        <v>1.1299818591587836E-2</v>
      </c>
      <c r="Y1230" s="114">
        <f t="shared" si="79"/>
        <v>5.8704392329083151E-2</v>
      </c>
      <c r="Z1230" s="114">
        <f t="shared" si="76"/>
        <v>3.7090413433522838E-2</v>
      </c>
      <c r="AA1230" s="114">
        <f t="shared" si="77"/>
        <v>2.6283378044033308E-2</v>
      </c>
      <c r="AB1230" s="114">
        <f t="shared" si="78"/>
        <v>6.5120119250933722E-2</v>
      </c>
    </row>
    <row r="1231" spans="10:28" x14ac:dyDescent="0.25">
      <c r="J1231" s="1">
        <v>44816</v>
      </c>
      <c r="K1231">
        <v>75.89</v>
      </c>
      <c r="L1231" s="114">
        <v>3.0134383059590049E-2</v>
      </c>
      <c r="N1231" s="221">
        <v>44244</v>
      </c>
      <c r="O1231" s="222">
        <v>-5.6338028169022891E-4</v>
      </c>
      <c r="P1231" s="114">
        <v>2.5238322456546107E-2</v>
      </c>
      <c r="Q1231" s="114">
        <v>1.6106845504971466E-2</v>
      </c>
      <c r="R1231" s="114">
        <v>1.1654383506913309E-2</v>
      </c>
      <c r="Y1231" s="114">
        <f t="shared" si="79"/>
        <v>5.8704338033926245E-2</v>
      </c>
      <c r="Z1231" s="114">
        <f t="shared" si="76"/>
        <v>3.7464522644563632E-2</v>
      </c>
      <c r="AA1231" s="114">
        <f t="shared" si="77"/>
        <v>2.7108096037080358E-2</v>
      </c>
      <c r="AB1231" s="114">
        <f t="shared" si="78"/>
        <v>6.5120119250933722E-2</v>
      </c>
    </row>
    <row r="1232" spans="10:28" x14ac:dyDescent="0.25">
      <c r="J1232" s="1">
        <v>44817</v>
      </c>
      <c r="K1232">
        <v>74.5</v>
      </c>
      <c r="L1232" s="114">
        <v>-1.8315983660561346E-2</v>
      </c>
      <c r="N1232" s="221">
        <v>44243</v>
      </c>
      <c r="O1232" s="222">
        <v>4.8117746957260605E-3</v>
      </c>
      <c r="P1232" s="114">
        <v>2.5238285979076056E-2</v>
      </c>
      <c r="Q1232" s="114">
        <v>1.6269239947702078E-2</v>
      </c>
      <c r="R1232" s="114">
        <v>1.2019736020133792E-2</v>
      </c>
      <c r="Y1232" s="114">
        <f t="shared" si="79"/>
        <v>5.8704253187330906E-2</v>
      </c>
      <c r="Z1232" s="114">
        <f t="shared" si="76"/>
        <v>3.7842252118355034E-2</v>
      </c>
      <c r="AA1232" s="114">
        <f t="shared" si="77"/>
        <v>2.79579059828312E-2</v>
      </c>
      <c r="AB1232" s="114">
        <f t="shared" si="78"/>
        <v>6.5120119250933722E-2</v>
      </c>
    </row>
    <row r="1233" spans="10:28" x14ac:dyDescent="0.25">
      <c r="J1233" s="1">
        <v>44818</v>
      </c>
      <c r="K1233">
        <v>74.790000000000006</v>
      </c>
      <c r="L1233" s="114">
        <v>3.8926174496645136E-3</v>
      </c>
      <c r="N1233" s="221">
        <v>44242</v>
      </c>
      <c r="O1233" s="222">
        <v>4.4065387348969764E-3</v>
      </c>
      <c r="P1233" s="114">
        <v>2.523687927390629E-2</v>
      </c>
      <c r="Q1233" s="114">
        <v>1.6419103727939532E-2</v>
      </c>
      <c r="R1233" s="114">
        <v>1.2337663453320971E-2</v>
      </c>
      <c r="Y1233" s="114">
        <f t="shared" si="79"/>
        <v>5.8700981191106033E-2</v>
      </c>
      <c r="Z1233" s="114">
        <f t="shared" si="76"/>
        <v>3.8190835271187357E-2</v>
      </c>
      <c r="AA1233" s="114">
        <f t="shared" si="77"/>
        <v>2.8697405192424582E-2</v>
      </c>
      <c r="AB1233" s="114">
        <f t="shared" si="78"/>
        <v>6.5120119250933722E-2</v>
      </c>
    </row>
    <row r="1234" spans="10:28" x14ac:dyDescent="0.25">
      <c r="J1234" s="1">
        <v>44819</v>
      </c>
      <c r="K1234">
        <v>74.64</v>
      </c>
      <c r="L1234" s="114">
        <v>-2.0056157240273521E-3</v>
      </c>
      <c r="N1234" s="221">
        <v>44239</v>
      </c>
      <c r="O1234" s="222">
        <v>-2.5521054870268939E-3</v>
      </c>
      <c r="P1234" s="114">
        <v>2.5238757772370991E-2</v>
      </c>
      <c r="Q1234" s="114">
        <v>1.6573003948562866E-2</v>
      </c>
      <c r="R1234" s="114">
        <v>1.267653571048963E-2</v>
      </c>
      <c r="Y1234" s="114">
        <f t="shared" si="79"/>
        <v>5.8705350578534925E-2</v>
      </c>
      <c r="Z1234" s="114">
        <f t="shared" si="76"/>
        <v>3.8548807184357228E-2</v>
      </c>
      <c r="AA1234" s="114">
        <f t="shared" si="77"/>
        <v>2.948562206259888E-2</v>
      </c>
      <c r="AB1234" s="114">
        <f t="shared" si="78"/>
        <v>6.5120119250933722E-2</v>
      </c>
    </row>
    <row r="1235" spans="10:28" x14ac:dyDescent="0.25">
      <c r="J1235" s="1">
        <v>44820</v>
      </c>
      <c r="K1235">
        <v>74.14</v>
      </c>
      <c r="L1235" s="114">
        <v>-6.6988210075026797E-3</v>
      </c>
      <c r="N1235" s="221">
        <v>44238</v>
      </c>
      <c r="O1235" s="222">
        <v>9.1572471025897929E-3</v>
      </c>
      <c r="P1235" s="114">
        <v>2.5239159558346734E-2</v>
      </c>
      <c r="Q1235" s="114">
        <v>1.6736404735490328E-2</v>
      </c>
      <c r="R1235" s="114">
        <v>1.3058940149121743E-2</v>
      </c>
      <c r="Y1235" s="114">
        <f t="shared" si="79"/>
        <v>5.8706285132714503E-2</v>
      </c>
      <c r="Z1235" s="114">
        <f t="shared" si="76"/>
        <v>3.8928877414750505E-2</v>
      </c>
      <c r="AA1235" s="114">
        <f t="shared" si="77"/>
        <v>3.0375094786857175E-2</v>
      </c>
      <c r="AB1235" s="114">
        <f t="shared" si="78"/>
        <v>6.5120119250933722E-2</v>
      </c>
    </row>
    <row r="1236" spans="10:28" x14ac:dyDescent="0.25">
      <c r="J1236" s="1">
        <v>44823</v>
      </c>
      <c r="K1236">
        <v>74.849999999999994</v>
      </c>
      <c r="L1236" s="114">
        <v>9.5764769355272967E-3</v>
      </c>
      <c r="N1236" s="221">
        <v>44237</v>
      </c>
      <c r="O1236" s="222">
        <v>3.0137772675085206E-3</v>
      </c>
      <c r="P1236" s="114">
        <v>2.5242829338141523E-2</v>
      </c>
      <c r="Q1236" s="114">
        <v>1.6854936765467371E-2</v>
      </c>
      <c r="R1236" s="114">
        <v>1.3269089303528277E-2</v>
      </c>
      <c r="Y1236" s="114">
        <f t="shared" si="79"/>
        <v>5.8714821040517187E-2</v>
      </c>
      <c r="Z1236" s="114">
        <f t="shared" si="76"/>
        <v>3.9204582916477104E-2</v>
      </c>
      <c r="AA1236" s="114">
        <f t="shared" si="77"/>
        <v>3.0863901720006772E-2</v>
      </c>
      <c r="AB1236" s="114">
        <f t="shared" si="78"/>
        <v>6.5120119250933722E-2</v>
      </c>
    </row>
    <row r="1237" spans="10:28" x14ac:dyDescent="0.25">
      <c r="J1237" s="1">
        <v>44824</v>
      </c>
      <c r="K1237">
        <v>75.010000000000005</v>
      </c>
      <c r="L1237" s="114">
        <v>2.1376085504343461E-3</v>
      </c>
      <c r="N1237" s="221">
        <v>44236</v>
      </c>
      <c r="O1237" s="222">
        <v>-4.7136123410941051E-3</v>
      </c>
      <c r="P1237" s="114">
        <v>2.5242294312838903E-2</v>
      </c>
      <c r="Q1237" s="114">
        <v>1.7019720547433757E-2</v>
      </c>
      <c r="R1237" s="114">
        <v>1.3664823585606427E-2</v>
      </c>
      <c r="Y1237" s="114">
        <f t="shared" si="79"/>
        <v>5.871357657166329E-2</v>
      </c>
      <c r="Z1237" s="114">
        <f t="shared" si="76"/>
        <v>3.9587869993330922E-2</v>
      </c>
      <c r="AA1237" s="114">
        <f t="shared" si="77"/>
        <v>3.178437966012055E-2</v>
      </c>
      <c r="AB1237" s="114">
        <f t="shared" si="78"/>
        <v>6.5120119250933722E-2</v>
      </c>
    </row>
    <row r="1238" spans="10:28" x14ac:dyDescent="0.25">
      <c r="J1238" s="1">
        <v>44825</v>
      </c>
      <c r="K1238">
        <v>74.5</v>
      </c>
      <c r="L1238" s="114">
        <v>-6.7990934542061735E-3</v>
      </c>
      <c r="N1238" s="221">
        <v>44235</v>
      </c>
      <c r="O1238" s="222">
        <v>1.4285714285721594E-4</v>
      </c>
      <c r="P1238" s="114">
        <v>2.5247341386925807E-2</v>
      </c>
      <c r="Q1238" s="114">
        <v>1.7178592040652581E-2</v>
      </c>
      <c r="R1238" s="114">
        <v>1.4043788468264691E-2</v>
      </c>
      <c r="Y1238" s="114">
        <f t="shared" si="79"/>
        <v>5.8725316065989429E-2</v>
      </c>
      <c r="Z1238" s="114">
        <f t="shared" si="76"/>
        <v>3.9957405086557908E-2</v>
      </c>
      <c r="AA1238" s="114">
        <f t="shared" si="77"/>
        <v>3.266585197718367E-2</v>
      </c>
      <c r="AB1238" s="114">
        <f t="shared" si="78"/>
        <v>6.5120119250933722E-2</v>
      </c>
    </row>
    <row r="1239" spans="10:28" x14ac:dyDescent="0.25">
      <c r="J1239" s="1">
        <v>44826</v>
      </c>
      <c r="K1239">
        <v>74.8</v>
      </c>
      <c r="L1239" s="114">
        <v>4.0268456375838549E-3</v>
      </c>
      <c r="N1239" s="221">
        <v>44232</v>
      </c>
      <c r="O1239" s="222">
        <v>-1.157865009884204E-2</v>
      </c>
      <c r="P1239" s="114">
        <v>2.5247343104233568E-2</v>
      </c>
      <c r="Q1239" s="114">
        <v>1.7352112182341031E-2</v>
      </c>
      <c r="R1239" s="114">
        <v>1.4485016826631525E-2</v>
      </c>
      <c r="Y1239" s="114">
        <f t="shared" si="79"/>
        <v>5.8725320060447284E-2</v>
      </c>
      <c r="Z1239" s="114">
        <f t="shared" si="76"/>
        <v>4.0361012936125241E-2</v>
      </c>
      <c r="AA1239" s="114">
        <f t="shared" si="77"/>
        <v>3.369214913874493E-2</v>
      </c>
      <c r="AB1239" s="114">
        <f t="shared" si="78"/>
        <v>6.5120119250933722E-2</v>
      </c>
    </row>
    <row r="1240" spans="10:28" x14ac:dyDescent="0.25">
      <c r="J1240" s="1">
        <v>44827</v>
      </c>
      <c r="K1240">
        <v>71.56</v>
      </c>
      <c r="L1240" s="114">
        <v>-4.3315508021390309E-2</v>
      </c>
      <c r="N1240" s="221">
        <v>44231</v>
      </c>
      <c r="O1240" s="222">
        <v>-1.4060977307531744E-2</v>
      </c>
      <c r="P1240" s="114">
        <v>2.5255501043286062E-2</v>
      </c>
      <c r="Q1240" s="114">
        <v>1.7449576233612436E-2</v>
      </c>
      <c r="R1240" s="114">
        <v>1.4650967725985807E-2</v>
      </c>
      <c r="Y1240" s="114">
        <f t="shared" si="79"/>
        <v>5.8744295426683385E-2</v>
      </c>
      <c r="Z1240" s="114">
        <f t="shared" si="76"/>
        <v>4.0587714319382531E-2</v>
      </c>
      <c r="AA1240" s="114">
        <f t="shared" si="77"/>
        <v>3.4078150930642988E-2</v>
      </c>
      <c r="AB1240" s="114">
        <f t="shared" si="78"/>
        <v>6.5120119250933722E-2</v>
      </c>
    </row>
    <row r="1241" spans="10:28" x14ac:dyDescent="0.25">
      <c r="J1241" s="1">
        <v>44830</v>
      </c>
      <c r="K1241">
        <v>71.92</v>
      </c>
      <c r="L1241" s="114">
        <v>5.0307434320849553E-3</v>
      </c>
      <c r="N1241" s="221">
        <v>44230</v>
      </c>
      <c r="O1241" s="222">
        <v>8.7066423255161441E-3</v>
      </c>
      <c r="P1241" s="114">
        <v>2.5244263464242956E-2</v>
      </c>
      <c r="Q1241" s="114">
        <v>1.7511048305427244E-2</v>
      </c>
      <c r="R1241" s="114">
        <v>1.4687822065963254E-2</v>
      </c>
      <c r="Y1241" s="114">
        <f t="shared" si="79"/>
        <v>5.8718156817829117E-2</v>
      </c>
      <c r="Z1241" s="114">
        <f t="shared" si="76"/>
        <v>4.0730698358423773E-2</v>
      </c>
      <c r="AA1241" s="114">
        <f t="shared" si="77"/>
        <v>3.4163874125430531E-2</v>
      </c>
      <c r="AB1241" s="114">
        <f t="shared" si="78"/>
        <v>6.5120119250933722E-2</v>
      </c>
    </row>
    <row r="1242" spans="10:28" x14ac:dyDescent="0.25">
      <c r="J1242" s="1">
        <v>44831</v>
      </c>
      <c r="K1242">
        <v>71.290000000000006</v>
      </c>
      <c r="L1242" s="114">
        <v>-8.7597330367073893E-3</v>
      </c>
      <c r="N1242" s="221">
        <v>44229</v>
      </c>
      <c r="O1242" s="222">
        <v>2.0931899641576972E-2</v>
      </c>
      <c r="P1242" s="114">
        <v>2.5254322923197244E-2</v>
      </c>
      <c r="Q1242" s="114">
        <v>1.7644531123772143E-2</v>
      </c>
      <c r="R1242" s="114">
        <v>1.4988782316045959E-2</v>
      </c>
      <c r="Y1242" s="114">
        <f t="shared" si="79"/>
        <v>5.8741555119356789E-2</v>
      </c>
      <c r="Z1242" s="114">
        <f t="shared" si="76"/>
        <v>4.1041179393894005E-2</v>
      </c>
      <c r="AA1242" s="114">
        <f t="shared" si="77"/>
        <v>3.4863907667122905E-2</v>
      </c>
      <c r="AB1242" s="114">
        <f t="shared" si="78"/>
        <v>6.5120119250933722E-2</v>
      </c>
    </row>
    <row r="1243" spans="10:28" x14ac:dyDescent="0.25">
      <c r="J1243" s="1">
        <v>44832</v>
      </c>
      <c r="K1243">
        <v>72.239999999999995</v>
      </c>
      <c r="L1243" s="114">
        <v>1.3325852153177003E-2</v>
      </c>
      <c r="N1243" s="221">
        <v>44228</v>
      </c>
      <c r="O1243" s="222">
        <v>-3.4290612944705657E-3</v>
      </c>
      <c r="P1243" s="114">
        <v>2.5226295993461122E-2</v>
      </c>
      <c r="Q1243" s="114">
        <v>1.7570089524402869E-2</v>
      </c>
      <c r="R1243" s="114">
        <v>1.4527118061451875E-2</v>
      </c>
      <c r="Y1243" s="114">
        <f t="shared" si="79"/>
        <v>5.8676364480790569E-2</v>
      </c>
      <c r="Z1243" s="114">
        <f t="shared" si="76"/>
        <v>4.0868028233761074E-2</v>
      </c>
      <c r="AA1243" s="114">
        <f t="shared" si="77"/>
        <v>3.379007661093706E-2</v>
      </c>
      <c r="AB1243" s="114">
        <f t="shared" si="78"/>
        <v>6.5120119250933722E-2</v>
      </c>
    </row>
    <row r="1244" spans="10:28" x14ac:dyDescent="0.25">
      <c r="J1244" s="1">
        <v>44833</v>
      </c>
      <c r="K1244">
        <v>69</v>
      </c>
      <c r="L1244" s="114">
        <v>-4.4850498338870365E-2</v>
      </c>
      <c r="N1244" s="221">
        <v>44225</v>
      </c>
      <c r="O1244" s="222">
        <v>-1.4225352112676129E-2</v>
      </c>
      <c r="P1244" s="114">
        <v>2.522751048896673E-2</v>
      </c>
      <c r="Q1244" s="114">
        <v>1.7740898934300864E-2</v>
      </c>
      <c r="R1244" s="114">
        <v>1.495851181492572E-2</v>
      </c>
      <c r="Y1244" s="114">
        <f t="shared" si="79"/>
        <v>5.8679189397336615E-2</v>
      </c>
      <c r="Z1244" s="114">
        <f t="shared" si="76"/>
        <v>4.1265330921183813E-2</v>
      </c>
      <c r="AA1244" s="114">
        <f t="shared" si="77"/>
        <v>3.4793498481517228E-2</v>
      </c>
      <c r="AB1244" s="114">
        <f t="shared" si="78"/>
        <v>6.5120119250933722E-2</v>
      </c>
    </row>
    <row r="1245" spans="10:28" x14ac:dyDescent="0.25">
      <c r="J1245" s="1">
        <v>44834</v>
      </c>
      <c r="K1245">
        <v>69.709999999999994</v>
      </c>
      <c r="L1245" s="114">
        <v>1.0289855072463678E-2</v>
      </c>
      <c r="N1245" s="221">
        <v>44224</v>
      </c>
      <c r="O1245" s="222">
        <v>-4.7659097280628457E-3</v>
      </c>
      <c r="P1245" s="114">
        <v>2.5220126631924897E-2</v>
      </c>
      <c r="Q1245" s="114">
        <v>1.7804677574717719E-2</v>
      </c>
      <c r="R1245" s="114">
        <v>1.5004092947665783E-2</v>
      </c>
      <c r="Y1245" s="114">
        <f t="shared" si="79"/>
        <v>5.8662014545857309E-2</v>
      </c>
      <c r="Z1245" s="114">
        <f t="shared" si="76"/>
        <v>4.1413680038793414E-2</v>
      </c>
      <c r="AA1245" s="114">
        <f t="shared" si="77"/>
        <v>3.4899520196270614E-2</v>
      </c>
      <c r="AB1245" s="114">
        <f t="shared" si="78"/>
        <v>6.5120119250933722E-2</v>
      </c>
    </row>
    <row r="1246" spans="10:28" x14ac:dyDescent="0.25">
      <c r="J1246" s="1">
        <v>44837</v>
      </c>
      <c r="K1246">
        <v>70.75</v>
      </c>
      <c r="L1246" s="114">
        <v>1.4918949935446943E-2</v>
      </c>
      <c r="N1246" s="221">
        <v>44223</v>
      </c>
      <c r="O1246" s="222">
        <v>-8.8913587107529949E-3</v>
      </c>
      <c r="P1246" s="114">
        <v>2.5219393601083596E-2</v>
      </c>
      <c r="Q1246" s="114">
        <v>1.7971725304234222E-2</v>
      </c>
      <c r="R1246" s="114">
        <v>1.5428626720334354E-2</v>
      </c>
      <c r="Y1246" s="114">
        <f t="shared" si="79"/>
        <v>5.8660309516120446E-2</v>
      </c>
      <c r="Z1246" s="114">
        <f t="shared" si="76"/>
        <v>4.1802233057648804E-2</v>
      </c>
      <c r="AA1246" s="114">
        <f t="shared" si="77"/>
        <v>3.5886985751497708E-2</v>
      </c>
      <c r="AB1246" s="114">
        <f t="shared" si="78"/>
        <v>6.5120119250933722E-2</v>
      </c>
    </row>
    <row r="1247" spans="10:28" x14ac:dyDescent="0.25">
      <c r="J1247" s="1">
        <v>44838</v>
      </c>
      <c r="K1247">
        <v>72.94</v>
      </c>
      <c r="L1247" s="114">
        <v>3.0954063604240252E-2</v>
      </c>
      <c r="N1247" s="221">
        <v>44222</v>
      </c>
      <c r="O1247" s="222">
        <v>3.0789059143634622E-2</v>
      </c>
      <c r="P1247" s="114">
        <v>2.5218869107021785E-2</v>
      </c>
      <c r="Q1247" s="114">
        <v>1.8108963149030832E-2</v>
      </c>
      <c r="R1247" s="114">
        <v>1.5754065554410616E-2</v>
      </c>
      <c r="Y1247" s="114">
        <f t="shared" si="79"/>
        <v>5.8659089542932676E-2</v>
      </c>
      <c r="Z1247" s="114">
        <f t="shared" si="76"/>
        <v>4.2121448284645716E-2</v>
      </c>
      <c r="AA1247" s="114">
        <f t="shared" si="77"/>
        <v>3.6643956479559092E-2</v>
      </c>
      <c r="AB1247" s="114">
        <f t="shared" si="78"/>
        <v>6.5120119250933722E-2</v>
      </c>
    </row>
    <row r="1248" spans="10:28" x14ac:dyDescent="0.25">
      <c r="J1248" s="1">
        <v>44839</v>
      </c>
      <c r="K1248">
        <v>71.790000000000006</v>
      </c>
      <c r="L1248" s="114">
        <v>-1.5766383328763251E-2</v>
      </c>
      <c r="N1248" s="221">
        <v>44221</v>
      </c>
      <c r="O1248" s="222">
        <v>-2.1303433777154816E-2</v>
      </c>
      <c r="P1248" s="114">
        <v>2.5157024111230875E-2</v>
      </c>
      <c r="Q1248" s="114">
        <v>1.775509218215985E-2</v>
      </c>
      <c r="R1248" s="114">
        <v>1.4266185707377654E-2</v>
      </c>
      <c r="Y1248" s="114">
        <f t="shared" si="79"/>
        <v>5.851523808272302E-2</v>
      </c>
      <c r="Z1248" s="114">
        <f t="shared" si="76"/>
        <v>4.1298344415703812E-2</v>
      </c>
      <c r="AA1248" s="114">
        <f t="shared" si="77"/>
        <v>3.3183147955360426E-2</v>
      </c>
      <c r="AB1248" s="114">
        <f t="shared" si="78"/>
        <v>6.5120119250933722E-2</v>
      </c>
    </row>
    <row r="1249" spans="10:28" x14ac:dyDescent="0.25">
      <c r="J1249" s="1">
        <v>44840</v>
      </c>
      <c r="K1249">
        <v>72.12</v>
      </c>
      <c r="L1249" s="114">
        <v>4.5967404931048653E-3</v>
      </c>
      <c r="N1249" s="221">
        <v>44218</v>
      </c>
      <c r="O1249" s="222">
        <v>3.7985368598761398E-3</v>
      </c>
      <c r="P1249" s="114">
        <v>2.5144270717153715E-2</v>
      </c>
      <c r="Q1249" s="114">
        <v>1.7674722852424867E-2</v>
      </c>
      <c r="R1249" s="114">
        <v>1.369476825864095E-2</v>
      </c>
      <c r="Y1249" s="114">
        <f t="shared" si="79"/>
        <v>5.8485573688099542E-2</v>
      </c>
      <c r="Z1249" s="114">
        <f t="shared" si="76"/>
        <v>4.1111405354740241E-2</v>
      </c>
      <c r="AA1249" s="114">
        <f t="shared" si="77"/>
        <v>3.1854030969598851E-2</v>
      </c>
      <c r="AB1249" s="114">
        <f t="shared" si="78"/>
        <v>6.5120119250933722E-2</v>
      </c>
    </row>
    <row r="1250" spans="10:28" x14ac:dyDescent="0.25">
      <c r="J1250" s="1">
        <v>44841</v>
      </c>
      <c r="K1250">
        <v>71.5</v>
      </c>
      <c r="L1250" s="114">
        <v>-8.5967831392124855E-3</v>
      </c>
      <c r="N1250" s="221">
        <v>44217</v>
      </c>
      <c r="O1250" s="222">
        <v>6.2287655719138971E-3</v>
      </c>
      <c r="P1250" s="114">
        <v>2.5144499141352923E-2</v>
      </c>
      <c r="Q1250" s="114">
        <v>1.7845094795508634E-2</v>
      </c>
      <c r="R1250" s="114">
        <v>1.4092435891694908E-2</v>
      </c>
      <c r="Y1250" s="114">
        <f t="shared" si="79"/>
        <v>5.8486105002786899E-2</v>
      </c>
      <c r="Z1250" s="114">
        <f t="shared" si="76"/>
        <v>4.1507690494353086E-2</v>
      </c>
      <c r="AA1250" s="114">
        <f t="shared" si="77"/>
        <v>3.2779005884082356E-2</v>
      </c>
      <c r="AB1250" s="114">
        <f t="shared" si="78"/>
        <v>6.5120119250933722E-2</v>
      </c>
    </row>
    <row r="1251" spans="10:28" x14ac:dyDescent="0.25">
      <c r="J1251" s="1">
        <v>44844</v>
      </c>
      <c r="K1251">
        <v>72.7</v>
      </c>
      <c r="L1251" s="114">
        <v>1.6783216783216821E-2</v>
      </c>
      <c r="N1251" s="221">
        <v>44216</v>
      </c>
      <c r="O1251" s="222">
        <v>3.2144944476914128E-2</v>
      </c>
      <c r="P1251" s="114">
        <v>2.5158198690314926E-2</v>
      </c>
      <c r="Q1251" s="114">
        <v>1.8003815234316101E-2</v>
      </c>
      <c r="R1251" s="114">
        <v>1.4449799303937435E-2</v>
      </c>
      <c r="Y1251" s="114">
        <f t="shared" si="79"/>
        <v>5.8517970153672522E-2</v>
      </c>
      <c r="Z1251" s="114">
        <f t="shared" si="76"/>
        <v>4.1876874235019249E-2</v>
      </c>
      <c r="AA1251" s="114">
        <f t="shared" si="77"/>
        <v>3.3610233180958474E-2</v>
      </c>
      <c r="AB1251" s="114">
        <f t="shared" si="78"/>
        <v>6.5120119250933722E-2</v>
      </c>
    </row>
    <row r="1252" spans="10:28" x14ac:dyDescent="0.25">
      <c r="J1252" s="1">
        <v>44845</v>
      </c>
      <c r="K1252">
        <v>72.540000000000006</v>
      </c>
      <c r="L1252" s="114">
        <v>-2.2008253094910122E-3</v>
      </c>
      <c r="N1252" s="221">
        <v>44215</v>
      </c>
      <c r="O1252" s="222">
        <v>-1.4116969173149006E-2</v>
      </c>
      <c r="P1252" s="114">
        <v>2.5100299431569328E-2</v>
      </c>
      <c r="Q1252" s="114">
        <v>1.759645905696787E-2</v>
      </c>
      <c r="R1252" s="114">
        <v>1.2496759253446812E-2</v>
      </c>
      <c r="Y1252" s="114">
        <f t="shared" si="79"/>
        <v>5.8383296477830263E-2</v>
      </c>
      <c r="Z1252" s="114">
        <f t="shared" si="76"/>
        <v>4.0929363766507264E-2</v>
      </c>
      <c r="AA1252" s="114">
        <f t="shared" si="77"/>
        <v>2.9067462023517284E-2</v>
      </c>
      <c r="AB1252" s="114">
        <f t="shared" si="78"/>
        <v>6.5120119250933722E-2</v>
      </c>
    </row>
    <row r="1253" spans="10:28" x14ac:dyDescent="0.25">
      <c r="J1253" s="1">
        <v>44846</v>
      </c>
      <c r="K1253">
        <v>73.05</v>
      </c>
      <c r="L1253" s="114">
        <v>7.030603804797227E-3</v>
      </c>
      <c r="N1253" s="221">
        <v>44214</v>
      </c>
      <c r="O1253" s="222">
        <v>3.034243606415373E-3</v>
      </c>
      <c r="P1253" s="114">
        <v>2.5091156858985695E-2</v>
      </c>
      <c r="Q1253" s="114">
        <v>1.7659538027039266E-2</v>
      </c>
      <c r="R1253" s="114">
        <v>1.2386147994861301E-2</v>
      </c>
      <c r="Y1253" s="114">
        <f t="shared" si="79"/>
        <v>5.8362030854000727E-2</v>
      </c>
      <c r="Z1253" s="114">
        <f t="shared" si="76"/>
        <v>4.1076085450893335E-2</v>
      </c>
      <c r="AA1253" s="114">
        <f t="shared" si="77"/>
        <v>2.8810180236047388E-2</v>
      </c>
      <c r="AB1253" s="114">
        <f t="shared" si="78"/>
        <v>6.5120119250933722E-2</v>
      </c>
    </row>
    <row r="1254" spans="10:28" x14ac:dyDescent="0.25">
      <c r="J1254" s="1">
        <v>44847</v>
      </c>
      <c r="K1254">
        <v>74.349999999999994</v>
      </c>
      <c r="L1254" s="114">
        <v>1.7796030116358622E-2</v>
      </c>
      <c r="N1254" s="221">
        <v>44211</v>
      </c>
      <c r="O1254" s="222">
        <v>-6.7451205510908876E-3</v>
      </c>
      <c r="P1254" s="114">
        <v>2.5090734334811404E-2</v>
      </c>
      <c r="Q1254" s="114">
        <v>1.7832722014449742E-2</v>
      </c>
      <c r="R1254" s="114">
        <v>1.2752315758334791E-2</v>
      </c>
      <c r="Y1254" s="114">
        <f t="shared" si="79"/>
        <v>5.8361048062771329E-2</v>
      </c>
      <c r="Z1254" s="114">
        <f t="shared" si="76"/>
        <v>4.1478911405610101E-2</v>
      </c>
      <c r="AA1254" s="114">
        <f t="shared" si="77"/>
        <v>2.9661886453886725E-2</v>
      </c>
      <c r="AB1254" s="114">
        <f t="shared" si="78"/>
        <v>6.5120119250933722E-2</v>
      </c>
    </row>
    <row r="1255" spans="10:28" x14ac:dyDescent="0.25">
      <c r="J1255" s="1">
        <v>44848</v>
      </c>
      <c r="K1255">
        <v>74.81</v>
      </c>
      <c r="L1255" s="114">
        <v>6.1869535978481237E-3</v>
      </c>
      <c r="N1255" s="221">
        <v>44210</v>
      </c>
      <c r="O1255" s="222">
        <v>6.6454781854956369E-3</v>
      </c>
      <c r="P1255" s="114">
        <v>2.5092679659913283E-2</v>
      </c>
      <c r="Q1255" s="114">
        <v>1.7987255768027132E-2</v>
      </c>
      <c r="R1255" s="114">
        <v>1.3042147626922551E-2</v>
      </c>
      <c r="Y1255" s="114">
        <f t="shared" si="79"/>
        <v>5.83655728889583E-2</v>
      </c>
      <c r="Z1255" s="114">
        <f t="shared" si="76"/>
        <v>4.1838356916431112E-2</v>
      </c>
      <c r="AA1255" s="114">
        <f t="shared" si="77"/>
        <v>3.0336035380221855E-2</v>
      </c>
      <c r="AB1255" s="114">
        <f t="shared" si="78"/>
        <v>6.5120119250933722E-2</v>
      </c>
    </row>
    <row r="1256" spans="10:28" x14ac:dyDescent="0.25">
      <c r="J1256" s="1">
        <v>44851</v>
      </c>
      <c r="K1256">
        <v>76.39</v>
      </c>
      <c r="L1256" s="114">
        <v>2.112017110012028E-2</v>
      </c>
      <c r="N1256" s="221">
        <v>44209</v>
      </c>
      <c r="O1256" s="222">
        <v>-1.0294538175579052E-2</v>
      </c>
      <c r="P1256" s="114">
        <v>2.5090210844072435E-2</v>
      </c>
      <c r="Q1256" s="114">
        <v>1.8144227939412991E-2</v>
      </c>
      <c r="R1256" s="114">
        <v>1.3346761164925064E-2</v>
      </c>
      <c r="Y1256" s="114">
        <f t="shared" si="79"/>
        <v>5.8359830423312484E-2</v>
      </c>
      <c r="Z1256" s="114">
        <f t="shared" si="76"/>
        <v>4.2203474187074617E-2</v>
      </c>
      <c r="AA1256" s="114">
        <f t="shared" si="77"/>
        <v>3.10445664696157E-2</v>
      </c>
      <c r="AB1256" s="114">
        <f t="shared" si="78"/>
        <v>6.5120119250933722E-2</v>
      </c>
    </row>
    <row r="1257" spans="10:28" x14ac:dyDescent="0.25">
      <c r="J1257" s="1">
        <v>44852</v>
      </c>
      <c r="K1257">
        <v>77.83</v>
      </c>
      <c r="L1257" s="114">
        <v>1.8850634899855973E-2</v>
      </c>
      <c r="N1257" s="221">
        <v>44208</v>
      </c>
      <c r="O1257" s="222">
        <v>9.526558891454916E-3</v>
      </c>
      <c r="P1257" s="114">
        <v>2.5083033784663457E-2</v>
      </c>
      <c r="Q1257" s="114">
        <v>1.8268499412342883E-2</v>
      </c>
      <c r="R1257" s="114">
        <v>1.3518206095911679E-2</v>
      </c>
      <c r="Y1257" s="114">
        <f t="shared" si="79"/>
        <v>5.8343136583127203E-2</v>
      </c>
      <c r="Z1257" s="114">
        <f t="shared" si="76"/>
        <v>4.2492529633109545E-2</v>
      </c>
      <c r="AA1257" s="114">
        <f t="shared" si="77"/>
        <v>3.1443347379090568E-2</v>
      </c>
      <c r="AB1257" s="114">
        <f t="shared" si="78"/>
        <v>6.5120119250933722E-2</v>
      </c>
    </row>
    <row r="1258" spans="10:28" x14ac:dyDescent="0.25">
      <c r="J1258" s="1">
        <v>44853</v>
      </c>
      <c r="K1258">
        <v>77.12</v>
      </c>
      <c r="L1258" s="114">
        <v>-9.1224463574456349E-3</v>
      </c>
      <c r="N1258" s="221">
        <v>44207</v>
      </c>
      <c r="O1258" s="222">
        <v>-1.5349630471858987E-2</v>
      </c>
      <c r="P1258" s="114">
        <v>2.5078440104750445E-2</v>
      </c>
      <c r="Q1258" s="114">
        <v>1.8402917871981089E-2</v>
      </c>
      <c r="R1258" s="114">
        <v>1.3733658617239965E-2</v>
      </c>
      <c r="Y1258" s="114">
        <f t="shared" si="79"/>
        <v>5.8332451683649533E-2</v>
      </c>
      <c r="Z1258" s="114">
        <f t="shared" si="76"/>
        <v>4.2805186970228018E-2</v>
      </c>
      <c r="AA1258" s="114">
        <f t="shared" si="77"/>
        <v>3.1944489943700159E-2</v>
      </c>
      <c r="AB1258" s="114">
        <f t="shared" si="78"/>
        <v>6.5120119250933722E-2</v>
      </c>
    </row>
    <row r="1259" spans="10:28" x14ac:dyDescent="0.25">
      <c r="J1259" s="1">
        <v>44854</v>
      </c>
      <c r="K1259">
        <v>77.930000000000007</v>
      </c>
      <c r="L1259" s="114">
        <v>1.0503112033195049E-2</v>
      </c>
      <c r="N1259" s="221">
        <v>44204</v>
      </c>
      <c r="O1259" s="222">
        <v>-1.2768345727515036E-2</v>
      </c>
      <c r="P1259" s="114">
        <v>2.5094193063413778E-2</v>
      </c>
      <c r="Q1259" s="114">
        <v>1.8459817653214625E-2</v>
      </c>
      <c r="R1259" s="114">
        <v>1.3624005316079312E-2</v>
      </c>
      <c r="Y1259" s="114">
        <f t="shared" si="79"/>
        <v>5.8369093065500449E-2</v>
      </c>
      <c r="Z1259" s="114">
        <f t="shared" si="76"/>
        <v>4.2937535861377218E-2</v>
      </c>
      <c r="AA1259" s="114">
        <f t="shared" si="77"/>
        <v>3.1689436365200482E-2</v>
      </c>
      <c r="AB1259" s="114">
        <f t="shared" si="78"/>
        <v>6.5120119250933722E-2</v>
      </c>
    </row>
    <row r="1260" spans="10:28" x14ac:dyDescent="0.25">
      <c r="J1260" s="1">
        <v>44855</v>
      </c>
      <c r="K1260">
        <v>77.599999999999994</v>
      </c>
      <c r="L1260" s="114">
        <v>-4.2345694854358075E-3</v>
      </c>
      <c r="N1260" s="221">
        <v>44203</v>
      </c>
      <c r="O1260" s="222">
        <v>-1.6809076901527461E-3</v>
      </c>
      <c r="P1260" s="114">
        <v>2.5106564541897865E-2</v>
      </c>
      <c r="Q1260" s="114">
        <v>1.8557496665093431E-2</v>
      </c>
      <c r="R1260" s="114">
        <v>1.3676804465330318E-2</v>
      </c>
      <c r="Y1260" s="114">
        <f t="shared" si="79"/>
        <v>5.8397869124454438E-2</v>
      </c>
      <c r="Z1260" s="114">
        <f t="shared" si="76"/>
        <v>4.3164737243007324E-2</v>
      </c>
      <c r="AA1260" s="114">
        <f t="shared" si="77"/>
        <v>3.1812247186358319E-2</v>
      </c>
      <c r="AB1260" s="114">
        <f t="shared" si="78"/>
        <v>6.5120119250933722E-2</v>
      </c>
    </row>
    <row r="1261" spans="10:28" x14ac:dyDescent="0.25">
      <c r="J1261" s="1">
        <v>44858</v>
      </c>
      <c r="K1261">
        <v>78</v>
      </c>
      <c r="L1261" s="114">
        <v>5.1546391752578056E-3</v>
      </c>
      <c r="N1261" s="221">
        <v>44202</v>
      </c>
      <c r="O1261" s="222">
        <v>6.0597519729425993E-3</v>
      </c>
      <c r="P1261" s="114">
        <v>2.5108548252740139E-2</v>
      </c>
      <c r="Q1261" s="114">
        <v>1.8743609487646702E-2</v>
      </c>
      <c r="R1261" s="114">
        <v>1.4100152897611807E-2</v>
      </c>
      <c r="Y1261" s="114">
        <f t="shared" si="79"/>
        <v>5.8402483235873569E-2</v>
      </c>
      <c r="Z1261" s="114">
        <f t="shared" si="76"/>
        <v>4.359763566826623E-2</v>
      </c>
      <c r="AA1261" s="114">
        <f t="shared" si="77"/>
        <v>3.2796955639845062E-2</v>
      </c>
      <c r="AB1261" s="114">
        <f t="shared" si="78"/>
        <v>6.5120119250933722E-2</v>
      </c>
    </row>
    <row r="1262" spans="10:28" x14ac:dyDescent="0.25">
      <c r="J1262" s="1">
        <v>44859</v>
      </c>
      <c r="K1262">
        <v>77.349999999999994</v>
      </c>
      <c r="L1262" s="114">
        <v>-8.3333333333334061E-3</v>
      </c>
      <c r="N1262" s="221">
        <v>44201</v>
      </c>
      <c r="O1262" s="222">
        <v>-9.7683505442367133E-3</v>
      </c>
      <c r="P1262" s="114">
        <v>2.5119956451085352E-2</v>
      </c>
      <c r="Q1262" s="114">
        <v>1.8913599411399237E-2</v>
      </c>
      <c r="R1262" s="114">
        <v>1.4462389810120478E-2</v>
      </c>
      <c r="Y1262" s="114">
        <f t="shared" si="79"/>
        <v>5.8429018705224531E-2</v>
      </c>
      <c r="Z1262" s="114">
        <f t="shared" si="76"/>
        <v>4.3993032230914629E-2</v>
      </c>
      <c r="AA1262" s="114">
        <f t="shared" si="77"/>
        <v>3.3639518698340233E-2</v>
      </c>
      <c r="AB1262" s="114">
        <f t="shared" si="78"/>
        <v>6.5120119250933722E-2</v>
      </c>
    </row>
    <row r="1263" spans="10:28" x14ac:dyDescent="0.25">
      <c r="J1263" s="1">
        <v>44860</v>
      </c>
      <c r="K1263">
        <v>79</v>
      </c>
      <c r="L1263" s="114">
        <v>2.1331609566903758E-2</v>
      </c>
      <c r="N1263" s="221">
        <v>44200</v>
      </c>
      <c r="O1263" s="222">
        <v>-1.4982817869415854E-2</v>
      </c>
      <c r="P1263" s="114">
        <v>2.5113835745277466E-2</v>
      </c>
      <c r="Q1263" s="114">
        <v>1.9053789558922445E-2</v>
      </c>
      <c r="R1263" s="114">
        <v>1.4711244734879851E-2</v>
      </c>
      <c r="Y1263" s="114">
        <f t="shared" si="79"/>
        <v>5.841478194351539E-2</v>
      </c>
      <c r="Z1263" s="114">
        <f t="shared" si="76"/>
        <v>4.4319114514053605E-2</v>
      </c>
      <c r="AA1263" s="114">
        <f t="shared" si="77"/>
        <v>3.4218355253330536E-2</v>
      </c>
      <c r="AB1263" s="114">
        <f t="shared" si="78"/>
        <v>6.5120119250933722E-2</v>
      </c>
    </row>
    <row r="1264" spans="10:28" x14ac:dyDescent="0.25">
      <c r="J1264" s="1">
        <v>44861</v>
      </c>
      <c r="K1264">
        <v>79.8</v>
      </c>
      <c r="L1264" s="114">
        <v>1.0126582278480976E-2</v>
      </c>
      <c r="N1264" s="221">
        <v>44197</v>
      </c>
      <c r="O1264" s="222">
        <v>0</v>
      </c>
      <c r="P1264" s="114">
        <v>2.5098785248484488E-2</v>
      </c>
      <c r="Q1264" s="114">
        <v>1.9127024692635605E-2</v>
      </c>
      <c r="R1264" s="114">
        <v>1.4693739853823938E-2</v>
      </c>
      <c r="Y1264" s="114">
        <f t="shared" si="79"/>
        <v>5.837977448797492E-2</v>
      </c>
      <c r="Z1264" s="114">
        <f t="shared" si="76"/>
        <v>4.4489459435070419E-2</v>
      </c>
      <c r="AA1264" s="114">
        <f t="shared" si="77"/>
        <v>3.4177638899994478E-2</v>
      </c>
      <c r="AB1264" s="114">
        <f t="shared" si="78"/>
        <v>6.5120119250933722E-2</v>
      </c>
    </row>
    <row r="1265" spans="10:28" x14ac:dyDescent="0.25">
      <c r="J1265" s="1">
        <v>44862</v>
      </c>
      <c r="K1265">
        <v>79.989999999999995</v>
      </c>
      <c r="L1265" s="114">
        <v>2.3809523809523525E-3</v>
      </c>
      <c r="N1265" s="221">
        <v>44196</v>
      </c>
      <c r="O1265" s="222">
        <v>0</v>
      </c>
      <c r="P1265" s="114">
        <v>2.5103008149863028E-2</v>
      </c>
      <c r="Q1265" s="114">
        <v>1.9320532045541149E-2</v>
      </c>
      <c r="R1265" s="114">
        <v>1.5155435462009282E-2</v>
      </c>
      <c r="Y1265" s="114">
        <f t="shared" si="79"/>
        <v>5.8389596956581406E-2</v>
      </c>
      <c r="Z1265" s="114">
        <f t="shared" si="76"/>
        <v>4.4939557537928713E-2</v>
      </c>
      <c r="AA1265" s="114">
        <f t="shared" si="77"/>
        <v>3.5251542884633592E-2</v>
      </c>
      <c r="AB1265" s="114">
        <f t="shared" si="78"/>
        <v>6.5120119250933722E-2</v>
      </c>
    </row>
    <row r="1266" spans="10:28" x14ac:dyDescent="0.25">
      <c r="J1266" s="1">
        <v>44865</v>
      </c>
      <c r="K1266">
        <v>79.53</v>
      </c>
      <c r="L1266" s="114">
        <v>-5.7507188398549037E-3</v>
      </c>
      <c r="N1266" s="221">
        <v>44195</v>
      </c>
      <c r="O1266" s="222">
        <v>-2.8782894736841249E-3</v>
      </c>
      <c r="P1266" s="114">
        <v>2.5119693697505135E-2</v>
      </c>
      <c r="Q1266" s="114">
        <v>1.9516282139704976E-2</v>
      </c>
      <c r="R1266" s="114">
        <v>1.5631638125479189E-2</v>
      </c>
      <c r="Y1266" s="114">
        <f t="shared" si="79"/>
        <v>5.8428407540396944E-2</v>
      </c>
      <c r="Z1266" s="114">
        <f t="shared" si="76"/>
        <v>4.5394872256953774E-2</v>
      </c>
      <c r="AA1266" s="114">
        <f t="shared" si="77"/>
        <v>3.6359190279864596E-2</v>
      </c>
      <c r="AB1266" s="114">
        <f t="shared" si="78"/>
        <v>6.5120119250933722E-2</v>
      </c>
    </row>
    <row r="1267" spans="10:28" x14ac:dyDescent="0.25">
      <c r="J1267" s="1">
        <v>44866</v>
      </c>
      <c r="K1267">
        <v>80.569999999999993</v>
      </c>
      <c r="L1267" s="114">
        <v>1.3076826354834554E-2</v>
      </c>
      <c r="N1267" s="221">
        <v>44194</v>
      </c>
      <c r="O1267" s="222">
        <v>-5.7236304170073821E-3</v>
      </c>
      <c r="P1267" s="114">
        <v>2.5123363086304154E-2</v>
      </c>
      <c r="Q1267" s="114">
        <v>1.9709467503966724E-2</v>
      </c>
      <c r="R1267" s="114">
        <v>1.6106396151771465E-2</v>
      </c>
      <c r="Y1267" s="114">
        <f t="shared" si="79"/>
        <v>5.8436942538743465E-2</v>
      </c>
      <c r="Z1267" s="114">
        <f t="shared" si="76"/>
        <v>4.5844221414226602E-2</v>
      </c>
      <c r="AA1267" s="114">
        <f t="shared" si="77"/>
        <v>3.7463477449020427E-2</v>
      </c>
      <c r="AB1267" s="114">
        <f t="shared" si="78"/>
        <v>6.5120119250933722E-2</v>
      </c>
    </row>
    <row r="1268" spans="10:28" x14ac:dyDescent="0.25">
      <c r="J1268" s="1">
        <v>44867</v>
      </c>
      <c r="K1268">
        <v>79.77</v>
      </c>
      <c r="L1268" s="114">
        <v>-9.9292540647883485E-3</v>
      </c>
      <c r="N1268" s="221">
        <v>44193</v>
      </c>
      <c r="O1268" s="222">
        <v>3.4185696704498842E-3</v>
      </c>
      <c r="P1268" s="114">
        <v>2.5142065406568246E-2</v>
      </c>
      <c r="Q1268" s="114">
        <v>1.989246804572823E-2</v>
      </c>
      <c r="R1268" s="114">
        <v>1.6549423083742382E-2</v>
      </c>
      <c r="Y1268" s="114">
        <f t="shared" si="79"/>
        <v>5.8480444135677739E-2</v>
      </c>
      <c r="Z1268" s="114">
        <f t="shared" si="76"/>
        <v>4.6269880674363863E-2</v>
      </c>
      <c r="AA1268" s="114">
        <f t="shared" si="77"/>
        <v>3.8493958092784782E-2</v>
      </c>
      <c r="AB1268" s="114">
        <f t="shared" si="78"/>
        <v>6.5120119250933722E-2</v>
      </c>
    </row>
    <row r="1269" spans="10:28" x14ac:dyDescent="0.25">
      <c r="J1269" s="1">
        <v>44868</v>
      </c>
      <c r="K1269">
        <v>76.599999999999994</v>
      </c>
      <c r="L1269" s="114">
        <v>-3.9739250344741156E-2</v>
      </c>
      <c r="N1269" s="221">
        <v>44190</v>
      </c>
      <c r="O1269" s="222">
        <v>0</v>
      </c>
      <c r="P1269" s="114">
        <v>2.5192197215979581E-2</v>
      </c>
      <c r="Q1269" s="114">
        <v>2.0088823399160023E-2</v>
      </c>
      <c r="R1269" s="114">
        <v>1.7047561983023308E-2</v>
      </c>
      <c r="Y1269" s="114">
        <f t="shared" si="79"/>
        <v>5.8597050724368507E-2</v>
      </c>
      <c r="Z1269" s="114">
        <f t="shared" si="76"/>
        <v>4.6726603226446214E-2</v>
      </c>
      <c r="AA1269" s="114">
        <f t="shared" si="77"/>
        <v>3.9652629172512215E-2</v>
      </c>
      <c r="AB1269" s="114">
        <f t="shared" si="78"/>
        <v>6.5120119250933722E-2</v>
      </c>
    </row>
    <row r="1270" spans="10:28" x14ac:dyDescent="0.25">
      <c r="J1270" s="1">
        <v>44869</v>
      </c>
      <c r="K1270">
        <v>79.5</v>
      </c>
      <c r="L1270" s="114">
        <v>3.785900783289825E-2</v>
      </c>
      <c r="N1270" s="221">
        <v>44189</v>
      </c>
      <c r="O1270" s="222">
        <v>0</v>
      </c>
      <c r="P1270" s="114">
        <v>2.5198773686039035E-2</v>
      </c>
      <c r="Q1270" s="114">
        <v>2.0292179457884335E-2</v>
      </c>
      <c r="R1270" s="114">
        <v>1.7583217618018992E-2</v>
      </c>
      <c r="Y1270" s="114">
        <f t="shared" si="79"/>
        <v>5.8612347593726799E-2</v>
      </c>
      <c r="Z1270" s="114">
        <f t="shared" si="76"/>
        <v>4.7199609419038967E-2</v>
      </c>
      <c r="AA1270" s="114">
        <f t="shared" si="77"/>
        <v>4.0898564179512174E-2</v>
      </c>
      <c r="AB1270" s="114">
        <f t="shared" si="78"/>
        <v>6.5120119250933722E-2</v>
      </c>
    </row>
    <row r="1271" spans="10:28" x14ac:dyDescent="0.25">
      <c r="J1271" s="1">
        <v>44872</v>
      </c>
      <c r="K1271">
        <v>80.680000000000007</v>
      </c>
      <c r="L1271" s="114">
        <v>1.484276729559757E-2</v>
      </c>
      <c r="N1271" s="221">
        <v>44188</v>
      </c>
      <c r="O1271" s="222">
        <v>1.3863856924996535E-2</v>
      </c>
      <c r="P1271" s="114">
        <v>2.5201513363573902E-2</v>
      </c>
      <c r="Q1271" s="114">
        <v>2.0497508097011719E-2</v>
      </c>
      <c r="R1271" s="114">
        <v>1.8135704219691115E-2</v>
      </c>
      <c r="Y1271" s="114">
        <f t="shared" si="79"/>
        <v>5.8618720083672894E-2</v>
      </c>
      <c r="Z1271" s="114">
        <f t="shared" si="76"/>
        <v>4.7677203833649262E-2</v>
      </c>
      <c r="AA1271" s="114">
        <f t="shared" si="77"/>
        <v>4.2183648015001532E-2</v>
      </c>
      <c r="AB1271" s="114">
        <f t="shared" si="78"/>
        <v>6.5120119250933722E-2</v>
      </c>
    </row>
    <row r="1272" spans="10:28" x14ac:dyDescent="0.25">
      <c r="J1272" s="1">
        <v>44873</v>
      </c>
      <c r="K1272">
        <v>80.790000000000006</v>
      </c>
      <c r="L1272" s="114">
        <v>1.3634110064452084E-3</v>
      </c>
      <c r="N1272" s="221">
        <v>44187</v>
      </c>
      <c r="O1272" s="222">
        <v>-1.9371800193718081E-3</v>
      </c>
      <c r="P1272" s="114">
        <v>2.5198778108135766E-2</v>
      </c>
      <c r="Q1272" s="114">
        <v>2.0610075746817478E-2</v>
      </c>
      <c r="R1272" s="114">
        <v>1.8374687015675396E-2</v>
      </c>
      <c r="Y1272" s="114">
        <f t="shared" si="79"/>
        <v>5.8612357879523791E-2</v>
      </c>
      <c r="Z1272" s="114">
        <f t="shared" si="76"/>
        <v>4.7939036187097453E-2</v>
      </c>
      <c r="AA1272" s="114">
        <f t="shared" si="77"/>
        <v>4.2739521998460969E-2</v>
      </c>
      <c r="AB1272" s="114">
        <f t="shared" si="78"/>
        <v>6.5120119250933722E-2</v>
      </c>
    </row>
    <row r="1273" spans="10:28" x14ac:dyDescent="0.25">
      <c r="J1273" s="1">
        <v>44874</v>
      </c>
      <c r="K1273">
        <v>79.900000000000006</v>
      </c>
      <c r="L1273" s="114">
        <v>-1.1016214878078976E-2</v>
      </c>
      <c r="N1273" s="221">
        <v>44186</v>
      </c>
      <c r="O1273" s="222">
        <v>-2.7321668909825049E-2</v>
      </c>
      <c r="P1273" s="114">
        <v>2.5198517045588002E-2</v>
      </c>
      <c r="Q1273" s="114">
        <v>2.0816755205855828E-2</v>
      </c>
      <c r="R1273" s="114">
        <v>1.8945722096380568E-2</v>
      </c>
      <c r="Y1273" s="114">
        <f t="shared" si="79"/>
        <v>5.8611750648037697E-2</v>
      </c>
      <c r="Z1273" s="114">
        <f t="shared" si="76"/>
        <v>4.841977260882066E-2</v>
      </c>
      <c r="AA1273" s="114">
        <f t="shared" si="77"/>
        <v>4.4067749596181205E-2</v>
      </c>
      <c r="AB1273" s="114">
        <f t="shared" si="78"/>
        <v>6.5120119250933722E-2</v>
      </c>
    </row>
    <row r="1274" spans="10:28" x14ac:dyDescent="0.25">
      <c r="J1274" s="1">
        <v>44875</v>
      </c>
      <c r="K1274">
        <v>82.66</v>
      </c>
      <c r="L1274" s="114">
        <v>3.4543178973717031E-2</v>
      </c>
      <c r="N1274" s="221">
        <v>44183</v>
      </c>
      <c r="O1274" s="222">
        <v>4.4612680816547021E-3</v>
      </c>
      <c r="P1274" s="114">
        <v>2.5149662863767321E-2</v>
      </c>
      <c r="Q1274" s="114">
        <v>2.0661870224397381E-2</v>
      </c>
      <c r="R1274" s="114">
        <v>1.8281253329640906E-2</v>
      </c>
      <c r="Y1274" s="114">
        <f t="shared" si="79"/>
        <v>5.8498115821122791E-2</v>
      </c>
      <c r="Z1274" s="114">
        <f t="shared" si="76"/>
        <v>4.8059510141948314E-2</v>
      </c>
      <c r="AA1274" s="114">
        <f t="shared" si="77"/>
        <v>4.2522195244744751E-2</v>
      </c>
      <c r="AB1274" s="114">
        <f t="shared" si="78"/>
        <v>6.5120119250933722E-2</v>
      </c>
    </row>
    <row r="1275" spans="10:28" x14ac:dyDescent="0.25">
      <c r="J1275" s="1">
        <v>44876</v>
      </c>
      <c r="K1275">
        <v>84.5</v>
      </c>
      <c r="L1275" s="114">
        <v>2.2259859666102146E-2</v>
      </c>
      <c r="N1275" s="221">
        <v>44182</v>
      </c>
      <c r="O1275" s="222">
        <v>-3.0997304582210776E-3</v>
      </c>
      <c r="P1275" s="114">
        <v>2.5151626692738953E-2</v>
      </c>
      <c r="Q1275" s="114">
        <v>2.0861251790182233E-2</v>
      </c>
      <c r="R1275" s="114">
        <v>1.8821955497575704E-2</v>
      </c>
      <c r="Y1275" s="114">
        <f t="shared" si="79"/>
        <v>5.8502683687310805E-2</v>
      </c>
      <c r="Z1275" s="114">
        <f t="shared" si="76"/>
        <v>4.8523271663963877E-2</v>
      </c>
      <c r="AA1275" s="114">
        <f t="shared" si="77"/>
        <v>4.3779868487361089E-2</v>
      </c>
      <c r="AB1275" s="114">
        <f t="shared" si="78"/>
        <v>6.5120119250933722E-2</v>
      </c>
    </row>
    <row r="1276" spans="10:28" x14ac:dyDescent="0.25">
      <c r="J1276" s="1">
        <v>44879</v>
      </c>
      <c r="K1276">
        <v>84.7</v>
      </c>
      <c r="L1276" s="114">
        <v>2.3668639053254772E-3</v>
      </c>
      <c r="N1276" s="221">
        <v>44181</v>
      </c>
      <c r="O1276" s="222">
        <v>5.283836878471759E-3</v>
      </c>
      <c r="P1276" s="114">
        <v>2.515098017006645E-2</v>
      </c>
      <c r="Q1276" s="114">
        <v>2.106768389480259E-2</v>
      </c>
      <c r="R1276" s="114">
        <v>1.9397562598897949E-2</v>
      </c>
      <c r="Y1276" s="114">
        <f t="shared" si="79"/>
        <v>5.8501179875574565E-2</v>
      </c>
      <c r="Z1276" s="114">
        <f t="shared" si="76"/>
        <v>4.9003432739310827E-2</v>
      </c>
      <c r="AA1276" s="114">
        <f t="shared" si="77"/>
        <v>4.5118730605036628E-2</v>
      </c>
      <c r="AB1276" s="114">
        <f t="shared" si="78"/>
        <v>6.5120119250933722E-2</v>
      </c>
    </row>
    <row r="1277" spans="10:28" x14ac:dyDescent="0.25">
      <c r="J1277" s="1">
        <v>44880</v>
      </c>
      <c r="K1277">
        <v>84.47</v>
      </c>
      <c r="L1277" s="114">
        <v>-2.7154663518300349E-3</v>
      </c>
      <c r="N1277" s="221">
        <v>44180</v>
      </c>
      <c r="O1277" s="222">
        <v>2.5281289067926205E-2</v>
      </c>
      <c r="P1277" s="114">
        <v>2.5153078462087426E-2</v>
      </c>
      <c r="Q1277" s="114">
        <v>2.1267551506706776E-2</v>
      </c>
      <c r="R1277" s="114">
        <v>1.9962472732837713E-2</v>
      </c>
      <c r="Y1277" s="114">
        <f t="shared" si="79"/>
        <v>5.8506060502815357E-2</v>
      </c>
      <c r="Z1277" s="114">
        <f t="shared" si="76"/>
        <v>4.9468324804599964E-2</v>
      </c>
      <c r="AA1277" s="114">
        <f t="shared" si="77"/>
        <v>4.6432711576580521E-2</v>
      </c>
      <c r="AB1277" s="114">
        <f t="shared" si="78"/>
        <v>6.5120119250933722E-2</v>
      </c>
    </row>
    <row r="1278" spans="10:28" x14ac:dyDescent="0.25">
      <c r="J1278" s="1">
        <v>44881</v>
      </c>
      <c r="K1278">
        <v>82.7</v>
      </c>
      <c r="L1278" s="114">
        <v>-2.0954184917722222E-2</v>
      </c>
      <c r="N1278" s="221">
        <v>44179</v>
      </c>
      <c r="O1278" s="222">
        <v>2.5352513886910715E-2</v>
      </c>
      <c r="P1278" s="114">
        <v>2.511574888732836E-2</v>
      </c>
      <c r="Q1278" s="114">
        <v>2.1176970928247565E-2</v>
      </c>
      <c r="R1278" s="114">
        <v>1.9573965087152211E-2</v>
      </c>
      <c r="Y1278" s="114">
        <f t="shared" si="79"/>
        <v>5.8419231911925766E-2</v>
      </c>
      <c r="Z1278" s="114">
        <f t="shared" si="76"/>
        <v>4.925763437910384E-2</v>
      </c>
      <c r="AA1278" s="114">
        <f t="shared" si="77"/>
        <v>4.5529042792716044E-2</v>
      </c>
      <c r="AB1278" s="114">
        <f t="shared" si="78"/>
        <v>6.5120119250933722E-2</v>
      </c>
    </row>
    <row r="1279" spans="10:28" x14ac:dyDescent="0.25">
      <c r="J1279" s="1">
        <v>44882</v>
      </c>
      <c r="K1279">
        <v>82.27</v>
      </c>
      <c r="L1279" s="114">
        <v>-5.19951632406296E-3</v>
      </c>
      <c r="N1279" s="221">
        <v>44176</v>
      </c>
      <c r="O1279" s="222">
        <v>-1.4734774066797801E-2</v>
      </c>
      <c r="P1279" s="114">
        <v>2.507776255903639E-2</v>
      </c>
      <c r="Q1279" s="114">
        <v>2.1082391533216723E-2</v>
      </c>
      <c r="R1279" s="114">
        <v>1.914599872910178E-2</v>
      </c>
      <c r="Y1279" s="114">
        <f t="shared" si="79"/>
        <v>5.8330875712318646E-2</v>
      </c>
      <c r="Z1279" s="114">
        <f t="shared" si="76"/>
        <v>4.9037642706262097E-2</v>
      </c>
      <c r="AA1279" s="114">
        <f t="shared" si="77"/>
        <v>4.4533593043890742E-2</v>
      </c>
      <c r="AB1279" s="114">
        <f t="shared" si="78"/>
        <v>6.5120119250933722E-2</v>
      </c>
    </row>
    <row r="1280" spans="10:28" x14ac:dyDescent="0.25">
      <c r="J1280" s="1">
        <v>44883</v>
      </c>
      <c r="K1280">
        <v>84.03</v>
      </c>
      <c r="L1280" s="114">
        <v>2.1392974352741036E-2</v>
      </c>
      <c r="N1280" s="221">
        <v>44175</v>
      </c>
      <c r="O1280" s="222">
        <v>-2.4236615089689113E-2</v>
      </c>
      <c r="P1280" s="114">
        <v>2.5063187108540008E-2</v>
      </c>
      <c r="Q1280" s="114">
        <v>2.1191411532085768E-2</v>
      </c>
      <c r="R1280" s="114">
        <v>1.9393529656861266E-2</v>
      </c>
      <c r="Y1280" s="114">
        <f t="shared" si="79"/>
        <v>5.829697321446406E-2</v>
      </c>
      <c r="Z1280" s="114">
        <f t="shared" si="76"/>
        <v>4.9291223223631497E-2</v>
      </c>
      <c r="AA1280" s="114">
        <f t="shared" si="77"/>
        <v>4.5109349981859309E-2</v>
      </c>
      <c r="AB1280" s="114">
        <f t="shared" si="78"/>
        <v>6.5120119250933722E-2</v>
      </c>
    </row>
    <row r="1281" spans="10:28" x14ac:dyDescent="0.25">
      <c r="J1281" s="1">
        <v>44886</v>
      </c>
      <c r="K1281">
        <v>83.5</v>
      </c>
      <c r="L1281" s="114">
        <v>-6.3072712126621576E-3</v>
      </c>
      <c r="N1281" s="221">
        <v>44174</v>
      </c>
      <c r="O1281" s="222">
        <v>1.6458647647785564E-3</v>
      </c>
      <c r="P1281" s="114">
        <v>2.5023060425012671E-2</v>
      </c>
      <c r="Q1281" s="114">
        <v>2.1123895060700993E-2</v>
      </c>
      <c r="R1281" s="114">
        <v>1.9042622449161373E-2</v>
      </c>
      <c r="Y1281" s="114">
        <f t="shared" si="79"/>
        <v>5.8203638548579475E-2</v>
      </c>
      <c r="Z1281" s="114">
        <f t="shared" si="76"/>
        <v>4.9134179911190512E-2</v>
      </c>
      <c r="AA1281" s="114">
        <f t="shared" si="77"/>
        <v>4.4293139816749358E-2</v>
      </c>
      <c r="AB1281" s="114">
        <f t="shared" si="78"/>
        <v>6.5120119250933722E-2</v>
      </c>
    </row>
    <row r="1282" spans="10:28" x14ac:dyDescent="0.25">
      <c r="J1282" s="1">
        <v>44887</v>
      </c>
      <c r="K1282">
        <v>84.04</v>
      </c>
      <c r="L1282" s="114">
        <v>6.467065868263548E-3</v>
      </c>
      <c r="N1282" s="221">
        <v>44173</v>
      </c>
      <c r="O1282" s="222">
        <v>-1.2193469719550274E-2</v>
      </c>
      <c r="P1282" s="114">
        <v>2.5032436426738119E-2</v>
      </c>
      <c r="Q1282" s="114">
        <v>2.133656239319939E-2</v>
      </c>
      <c r="R1282" s="114">
        <v>1.9636563194634526E-2</v>
      </c>
      <c r="Y1282" s="114">
        <f t="shared" si="79"/>
        <v>5.8225447128592865E-2</v>
      </c>
      <c r="Z1282" s="114">
        <f t="shared" ref="Z1282:Z1345" si="80">Q1282*2.326</f>
        <v>4.9628844126581785E-2</v>
      </c>
      <c r="AA1282" s="114">
        <f t="shared" ref="AA1282:AA1345" si="81">R1282*2.326</f>
        <v>4.5674645990719909E-2</v>
      </c>
      <c r="AB1282" s="114">
        <f t="shared" ref="AB1282:AB1345" si="82">ABS(PERCENTILE(O1282:O1581,0.01))</f>
        <v>6.5120119250933722E-2</v>
      </c>
    </row>
    <row r="1283" spans="10:28" x14ac:dyDescent="0.25">
      <c r="J1283" s="1">
        <v>44888</v>
      </c>
      <c r="K1283">
        <v>83.87</v>
      </c>
      <c r="L1283" s="114">
        <v>-2.0228462636839801E-3</v>
      </c>
      <c r="N1283" s="221">
        <v>44172</v>
      </c>
      <c r="O1283" s="222">
        <v>-1.5341515474919845E-2</v>
      </c>
      <c r="P1283" s="114">
        <v>2.5103868767508811E-2</v>
      </c>
      <c r="Q1283" s="114">
        <v>2.1483603051628924E-2</v>
      </c>
      <c r="R1283" s="114">
        <v>2.0017911454017549E-2</v>
      </c>
      <c r="Y1283" s="114">
        <f t="shared" ref="Y1283:Y1346" si="83">P1283*2.326</f>
        <v>5.8391598753225499E-2</v>
      </c>
      <c r="Z1283" s="114">
        <f t="shared" si="80"/>
        <v>4.9970860698088877E-2</v>
      </c>
      <c r="AA1283" s="114">
        <f t="shared" si="81"/>
        <v>4.6561662042044823E-2</v>
      </c>
      <c r="AB1283" s="114">
        <f t="shared" si="82"/>
        <v>6.5120119250933722E-2</v>
      </c>
    </row>
    <row r="1284" spans="10:28" x14ac:dyDescent="0.25">
      <c r="J1284" s="1">
        <v>44889</v>
      </c>
      <c r="K1284">
        <v>84.16</v>
      </c>
      <c r="L1284" s="114">
        <v>3.4577322046022659E-3</v>
      </c>
      <c r="N1284" s="221">
        <v>44169</v>
      </c>
      <c r="O1284" s="222">
        <v>7.5268817204299466E-3</v>
      </c>
      <c r="P1284" s="114">
        <v>2.5097208417601949E-2</v>
      </c>
      <c r="Q1284" s="114">
        <v>2.1590208653020238E-2</v>
      </c>
      <c r="R1284" s="114">
        <v>2.0279825760387889E-2</v>
      </c>
      <c r="Y1284" s="114">
        <f t="shared" si="83"/>
        <v>5.8376106779342136E-2</v>
      </c>
      <c r="Z1284" s="114">
        <f t="shared" si="80"/>
        <v>5.0218825326925079E-2</v>
      </c>
      <c r="AA1284" s="114">
        <f t="shared" si="81"/>
        <v>4.7170874718662235E-2</v>
      </c>
      <c r="AB1284" s="114">
        <f t="shared" si="82"/>
        <v>6.5120119250933722E-2</v>
      </c>
    </row>
    <row r="1285" spans="10:28" x14ac:dyDescent="0.25">
      <c r="J1285" s="1">
        <v>44890</v>
      </c>
      <c r="K1285">
        <v>83.91</v>
      </c>
      <c r="L1285" s="114">
        <v>-2.9705323193916352E-3</v>
      </c>
      <c r="N1285" s="221">
        <v>44168</v>
      </c>
      <c r="O1285" s="222">
        <v>3.1009842254281243E-3</v>
      </c>
      <c r="P1285" s="114">
        <v>2.5138945671659134E-2</v>
      </c>
      <c r="Q1285" s="114">
        <v>2.1783086926174394E-2</v>
      </c>
      <c r="R1285" s="114">
        <v>2.0830422106513032E-2</v>
      </c>
      <c r="Y1285" s="114">
        <f t="shared" si="83"/>
        <v>5.8473187632279149E-2</v>
      </c>
      <c r="Z1285" s="114">
        <f t="shared" si="80"/>
        <v>5.0667460190281642E-2</v>
      </c>
      <c r="AA1285" s="114">
        <f t="shared" si="81"/>
        <v>4.8451561819749314E-2</v>
      </c>
      <c r="AB1285" s="114">
        <f t="shared" si="82"/>
        <v>6.5120119250933722E-2</v>
      </c>
    </row>
    <row r="1286" spans="10:28" x14ac:dyDescent="0.25">
      <c r="J1286" s="1">
        <v>44893</v>
      </c>
      <c r="K1286">
        <v>83.73</v>
      </c>
      <c r="L1286" s="114">
        <v>-2.1451555237753856E-3</v>
      </c>
      <c r="N1286" s="221">
        <v>44167</v>
      </c>
      <c r="O1286" s="222">
        <v>-6.6961296370697731E-3</v>
      </c>
      <c r="P1286" s="114">
        <v>2.5147351232937591E-2</v>
      </c>
      <c r="Q1286" s="114">
        <v>2.1999284310143301E-2</v>
      </c>
      <c r="R1286" s="114">
        <v>2.1470650890925876E-2</v>
      </c>
      <c r="Y1286" s="114">
        <f t="shared" si="83"/>
        <v>5.8492738967812839E-2</v>
      </c>
      <c r="Z1286" s="114">
        <f t="shared" si="80"/>
        <v>5.1170335305393319E-2</v>
      </c>
      <c r="AA1286" s="114">
        <f t="shared" si="81"/>
        <v>4.9940733972293587E-2</v>
      </c>
      <c r="AB1286" s="114">
        <f t="shared" si="82"/>
        <v>6.5120119250933722E-2</v>
      </c>
    </row>
    <row r="1287" spans="10:28" x14ac:dyDescent="0.25">
      <c r="J1287" s="1">
        <v>44894</v>
      </c>
      <c r="K1287">
        <v>84.63</v>
      </c>
      <c r="L1287" s="114">
        <v>1.0748835542816092E-2</v>
      </c>
      <c r="N1287" s="221">
        <v>44166</v>
      </c>
      <c r="O1287" s="222">
        <v>2.5123558484349235E-2</v>
      </c>
      <c r="P1287" s="114">
        <v>2.514631370369359E-2</v>
      </c>
      <c r="Q1287" s="114">
        <v>2.2201413332788193E-2</v>
      </c>
      <c r="R1287" s="114">
        <v>2.2080571999897144E-2</v>
      </c>
      <c r="Y1287" s="114">
        <f t="shared" si="83"/>
        <v>5.8490325674791288E-2</v>
      </c>
      <c r="Z1287" s="114">
        <f t="shared" si="80"/>
        <v>5.1640487412065339E-2</v>
      </c>
      <c r="AA1287" s="114">
        <f t="shared" si="81"/>
        <v>5.1359410471760757E-2</v>
      </c>
      <c r="AB1287" s="114">
        <f t="shared" si="82"/>
        <v>6.5120119250933722E-2</v>
      </c>
    </row>
    <row r="1288" spans="10:28" x14ac:dyDescent="0.25">
      <c r="J1288" s="1">
        <v>44895</v>
      </c>
      <c r="K1288">
        <v>86</v>
      </c>
      <c r="L1288" s="114">
        <v>1.6188112962306565E-2</v>
      </c>
      <c r="N1288" s="221">
        <v>44165</v>
      </c>
      <c r="O1288" s="222">
        <v>-4.6460781634326776E-3</v>
      </c>
      <c r="P1288" s="114">
        <v>2.512319164043271E-2</v>
      </c>
      <c r="Q1288" s="114">
        <v>2.2137250997124575E-2</v>
      </c>
      <c r="R1288" s="114">
        <v>2.187196953258954E-2</v>
      </c>
      <c r="Y1288" s="114">
        <f t="shared" si="83"/>
        <v>5.8436543755646483E-2</v>
      </c>
      <c r="Z1288" s="114">
        <f t="shared" si="80"/>
        <v>5.1491245819311762E-2</v>
      </c>
      <c r="AA1288" s="114">
        <f t="shared" si="81"/>
        <v>5.0874201132803269E-2</v>
      </c>
      <c r="AB1288" s="114">
        <f t="shared" si="82"/>
        <v>6.5120119250933722E-2</v>
      </c>
    </row>
    <row r="1289" spans="10:28" x14ac:dyDescent="0.25">
      <c r="J1289" s="1">
        <v>44896</v>
      </c>
      <c r="K1289">
        <v>85.4</v>
      </c>
      <c r="L1289" s="114">
        <v>-6.9767441860464456E-3</v>
      </c>
      <c r="N1289" s="221">
        <v>44162</v>
      </c>
      <c r="O1289" s="222">
        <v>-1.0010822510822441E-2</v>
      </c>
      <c r="P1289" s="114">
        <v>2.512315071723676E-2</v>
      </c>
      <c r="Q1289" s="114">
        <v>2.2351517535019644E-2</v>
      </c>
      <c r="R1289" s="114">
        <v>2.2528655237184302E-2</v>
      </c>
      <c r="Y1289" s="114">
        <f t="shared" si="83"/>
        <v>5.8436448568292707E-2</v>
      </c>
      <c r="Z1289" s="114">
        <f t="shared" si="80"/>
        <v>5.1989629786455695E-2</v>
      </c>
      <c r="AA1289" s="114">
        <f t="shared" si="81"/>
        <v>5.2401652081690689E-2</v>
      </c>
      <c r="AB1289" s="114">
        <f t="shared" si="82"/>
        <v>6.5120119250933722E-2</v>
      </c>
    </row>
    <row r="1290" spans="10:28" x14ac:dyDescent="0.25">
      <c r="J1290" s="1">
        <v>44897</v>
      </c>
      <c r="K1290">
        <v>85.44</v>
      </c>
      <c r="L1290" s="114">
        <v>4.6838407494135875E-4</v>
      </c>
      <c r="N1290" s="221">
        <v>44161</v>
      </c>
      <c r="O1290" s="222">
        <v>-1.8196307610572511E-2</v>
      </c>
      <c r="P1290" s="114">
        <v>2.5126586716630928E-2</v>
      </c>
      <c r="Q1290" s="114">
        <v>2.2532603790442939E-2</v>
      </c>
      <c r="R1290" s="114">
        <v>2.3098478178325239E-2</v>
      </c>
      <c r="Y1290" s="114">
        <f t="shared" si="83"/>
        <v>5.8444440702883536E-2</v>
      </c>
      <c r="Z1290" s="114">
        <f t="shared" si="80"/>
        <v>5.2410836416570274E-2</v>
      </c>
      <c r="AA1290" s="114">
        <f t="shared" si="81"/>
        <v>5.3727060242784508E-2</v>
      </c>
      <c r="AB1290" s="114">
        <f t="shared" si="82"/>
        <v>6.5120119250933722E-2</v>
      </c>
    </row>
    <row r="1291" spans="10:28" x14ac:dyDescent="0.25">
      <c r="J1291" s="1">
        <v>44900</v>
      </c>
      <c r="K1291">
        <v>86</v>
      </c>
      <c r="L1291" s="114">
        <v>6.5543071161048953E-3</v>
      </c>
      <c r="N1291" s="221">
        <v>44160</v>
      </c>
      <c r="O1291" s="222">
        <v>-2.0808947847574383E-2</v>
      </c>
      <c r="P1291" s="114">
        <v>2.5102438156411548E-2</v>
      </c>
      <c r="Q1291" s="114">
        <v>2.2611715772731779E-2</v>
      </c>
      <c r="R1291" s="114">
        <v>2.3376505689962516E-2</v>
      </c>
      <c r="Y1291" s="114">
        <f t="shared" si="83"/>
        <v>5.8388271151813262E-2</v>
      </c>
      <c r="Z1291" s="114">
        <f t="shared" si="80"/>
        <v>5.2594850887374117E-2</v>
      </c>
      <c r="AA1291" s="114">
        <f t="shared" si="81"/>
        <v>5.4373752234852815E-2</v>
      </c>
      <c r="AB1291" s="114">
        <f t="shared" si="82"/>
        <v>6.5120119250933722E-2</v>
      </c>
    </row>
    <row r="1292" spans="10:28" x14ac:dyDescent="0.25">
      <c r="J1292" s="1">
        <v>44901</v>
      </c>
      <c r="K1292">
        <v>85.24</v>
      </c>
      <c r="L1292" s="114">
        <v>-8.8372093023256406E-3</v>
      </c>
      <c r="N1292" s="221">
        <v>44159</v>
      </c>
      <c r="O1292" s="222">
        <v>4.4985050285403672E-2</v>
      </c>
      <c r="P1292" s="114">
        <v>2.5090463235473596E-2</v>
      </c>
      <c r="Q1292" s="114">
        <v>2.2646594598352755E-2</v>
      </c>
      <c r="R1292" s="114">
        <v>2.3530882366397186E-2</v>
      </c>
      <c r="Y1292" s="114">
        <f t="shared" si="83"/>
        <v>5.8360417485711587E-2</v>
      </c>
      <c r="Z1292" s="114">
        <f t="shared" si="80"/>
        <v>5.2675979035768511E-2</v>
      </c>
      <c r="AA1292" s="114">
        <f t="shared" si="81"/>
        <v>5.4732832384239857E-2</v>
      </c>
      <c r="AB1292" s="114">
        <f t="shared" si="82"/>
        <v>6.5120119250933722E-2</v>
      </c>
    </row>
    <row r="1293" spans="10:28" x14ac:dyDescent="0.25">
      <c r="J1293" s="1">
        <v>44902</v>
      </c>
      <c r="K1293">
        <v>84.85</v>
      </c>
      <c r="L1293" s="114">
        <v>-4.5753167526982703E-3</v>
      </c>
      <c r="N1293" s="221">
        <v>44158</v>
      </c>
      <c r="O1293" s="222">
        <v>-6.2128579146408418E-3</v>
      </c>
      <c r="P1293" s="114">
        <v>2.4964537433649708E-2</v>
      </c>
      <c r="Q1293" s="114">
        <v>2.1954355086892981E-2</v>
      </c>
      <c r="R1293" s="114">
        <v>2.144471217961854E-2</v>
      </c>
      <c r="Y1293" s="114">
        <f t="shared" si="83"/>
        <v>5.8067514070669221E-2</v>
      </c>
      <c r="Z1293" s="114">
        <f t="shared" si="80"/>
        <v>5.1065829932113074E-2</v>
      </c>
      <c r="AA1293" s="114">
        <f t="shared" si="81"/>
        <v>4.9880400529792729E-2</v>
      </c>
      <c r="AB1293" s="114">
        <f t="shared" si="82"/>
        <v>6.5120119250933722E-2</v>
      </c>
    </row>
    <row r="1294" spans="10:28" x14ac:dyDescent="0.25">
      <c r="J1294" s="1">
        <v>44903</v>
      </c>
      <c r="K1294">
        <v>82.84</v>
      </c>
      <c r="L1294" s="114">
        <v>-2.3688862698880271E-2</v>
      </c>
      <c r="N1294" s="221">
        <v>44155</v>
      </c>
      <c r="O1294" s="222">
        <v>4.7496268150360775E-3</v>
      </c>
      <c r="P1294" s="114">
        <v>2.4969533225482562E-2</v>
      </c>
      <c r="Q1294" s="114">
        <v>2.2158975473951504E-2</v>
      </c>
      <c r="R1294" s="114">
        <v>2.2062765977171286E-2</v>
      </c>
      <c r="Y1294" s="114">
        <f t="shared" si="83"/>
        <v>5.8079134282472439E-2</v>
      </c>
      <c r="Z1294" s="114">
        <f t="shared" si="80"/>
        <v>5.1541776952411203E-2</v>
      </c>
      <c r="AA1294" s="114">
        <f t="shared" si="81"/>
        <v>5.1317993662900414E-2</v>
      </c>
      <c r="AB1294" s="114">
        <f t="shared" si="82"/>
        <v>6.5120119250933722E-2</v>
      </c>
    </row>
    <row r="1295" spans="10:28" x14ac:dyDescent="0.25">
      <c r="J1295" s="1">
        <v>44904</v>
      </c>
      <c r="K1295">
        <v>84.51</v>
      </c>
      <c r="L1295" s="114">
        <v>2.0159343312409483E-2</v>
      </c>
      <c r="N1295" s="221">
        <v>44154</v>
      </c>
      <c r="O1295" s="222">
        <v>-2.7133360466688407E-4</v>
      </c>
      <c r="P1295" s="114">
        <v>2.4978405871119502E-2</v>
      </c>
      <c r="Q1295" s="114">
        <v>2.237319827077501E-2</v>
      </c>
      <c r="R1295" s="114">
        <v>2.272434501636033E-2</v>
      </c>
      <c r="Y1295" s="114">
        <f t="shared" si="83"/>
        <v>5.8099772056223964E-2</v>
      </c>
      <c r="Z1295" s="114">
        <f t="shared" si="80"/>
        <v>5.2040059177822673E-2</v>
      </c>
      <c r="AA1295" s="114">
        <f t="shared" si="81"/>
        <v>5.2856826508054129E-2</v>
      </c>
      <c r="AB1295" s="114">
        <f t="shared" si="82"/>
        <v>6.5120119250933722E-2</v>
      </c>
    </row>
    <row r="1296" spans="10:28" x14ac:dyDescent="0.25">
      <c r="J1296" s="1">
        <v>44907</v>
      </c>
      <c r="K1296">
        <v>84.54</v>
      </c>
      <c r="L1296" s="114">
        <v>3.5498757543487322E-4</v>
      </c>
      <c r="N1296" s="221">
        <v>44153</v>
      </c>
      <c r="O1296" s="222">
        <v>1.1805078929306788E-2</v>
      </c>
      <c r="P1296" s="114">
        <v>2.4979007701541819E-2</v>
      </c>
      <c r="Q1296" s="114">
        <v>2.2599660302769532E-2</v>
      </c>
      <c r="R1296" s="114">
        <v>2.3438272002274073E-2</v>
      </c>
      <c r="Y1296" s="114">
        <f t="shared" si="83"/>
        <v>5.8101171913786269E-2</v>
      </c>
      <c r="Z1296" s="114">
        <f t="shared" si="80"/>
        <v>5.2566809864241934E-2</v>
      </c>
      <c r="AA1296" s="114">
        <f t="shared" si="81"/>
        <v>5.4517420677289492E-2</v>
      </c>
      <c r="AB1296" s="114">
        <f t="shared" si="82"/>
        <v>6.5120119250933722E-2</v>
      </c>
    </row>
    <row r="1297" spans="10:28" x14ac:dyDescent="0.25">
      <c r="J1297" s="1">
        <v>44908</v>
      </c>
      <c r="K1297">
        <v>84.18</v>
      </c>
      <c r="L1297" s="114">
        <v>-4.2583392476933926E-3</v>
      </c>
      <c r="N1297" s="221">
        <v>44152</v>
      </c>
      <c r="O1297" s="222">
        <v>1.0542377583575959E-2</v>
      </c>
      <c r="P1297" s="114">
        <v>2.4971005994158052E-2</v>
      </c>
      <c r="Q1297" s="114">
        <v>2.2766055950906219E-2</v>
      </c>
      <c r="R1297" s="114">
        <v>2.399004671296838E-2</v>
      </c>
      <c r="Y1297" s="114">
        <f t="shared" si="83"/>
        <v>5.8082559942411634E-2</v>
      </c>
      <c r="Z1297" s="114">
        <f t="shared" si="80"/>
        <v>5.2953846141807863E-2</v>
      </c>
      <c r="AA1297" s="114">
        <f t="shared" si="81"/>
        <v>5.5800848654364452E-2</v>
      </c>
      <c r="AB1297" s="114">
        <f t="shared" si="82"/>
        <v>6.5120119250933722E-2</v>
      </c>
    </row>
    <row r="1298" spans="10:28" x14ac:dyDescent="0.25">
      <c r="J1298" s="1">
        <v>44909</v>
      </c>
      <c r="K1298">
        <v>83.58</v>
      </c>
      <c r="L1298" s="114">
        <v>-7.127583749109153E-3</v>
      </c>
      <c r="N1298" s="221">
        <v>44151</v>
      </c>
      <c r="O1298" s="222">
        <v>2.0526613816534582E-2</v>
      </c>
      <c r="P1298" s="114">
        <v>2.4968659889483366E-2</v>
      </c>
      <c r="Q1298" s="114">
        <v>2.2947220554922584E-2</v>
      </c>
      <c r="R1298" s="114">
        <v>2.4600074327076706E-2</v>
      </c>
      <c r="Y1298" s="114">
        <f t="shared" si="83"/>
        <v>5.8077102902938313E-2</v>
      </c>
      <c r="Z1298" s="114">
        <f t="shared" si="80"/>
        <v>5.3375235010749936E-2</v>
      </c>
      <c r="AA1298" s="114">
        <f t="shared" si="81"/>
        <v>5.7219772884780418E-2</v>
      </c>
      <c r="AB1298" s="114">
        <f t="shared" si="82"/>
        <v>6.5120119250933722E-2</v>
      </c>
    </row>
    <row r="1299" spans="10:28" x14ac:dyDescent="0.25">
      <c r="J1299" s="1">
        <v>44910</v>
      </c>
      <c r="K1299">
        <v>82.8</v>
      </c>
      <c r="L1299" s="114">
        <v>-9.3323761665470347E-3</v>
      </c>
      <c r="N1299" s="221">
        <v>44148</v>
      </c>
      <c r="O1299" s="222">
        <v>1.2034383954154777E-2</v>
      </c>
      <c r="P1299" s="114">
        <v>2.4971096239085951E-2</v>
      </c>
      <c r="Q1299" s="114">
        <v>2.2993747309233432E-2</v>
      </c>
      <c r="R1299" s="114">
        <v>2.4837410533700859E-2</v>
      </c>
      <c r="Y1299" s="114">
        <f t="shared" si="83"/>
        <v>5.808276985211392E-2</v>
      </c>
      <c r="Z1299" s="114">
        <f t="shared" si="80"/>
        <v>5.3483456241276962E-2</v>
      </c>
      <c r="AA1299" s="114">
        <f t="shared" si="81"/>
        <v>5.7771816901388197E-2</v>
      </c>
      <c r="AB1299" s="114">
        <f t="shared" si="82"/>
        <v>6.5120119250933722E-2</v>
      </c>
    </row>
    <row r="1300" spans="10:28" x14ac:dyDescent="0.25">
      <c r="J1300" s="1">
        <v>44911</v>
      </c>
      <c r="K1300">
        <v>82.65</v>
      </c>
      <c r="L1300" s="114">
        <v>-1.8115942028984477E-3</v>
      </c>
      <c r="N1300" s="221">
        <v>44147</v>
      </c>
      <c r="O1300" s="222">
        <v>-4.1375374518477139E-3</v>
      </c>
      <c r="P1300" s="114">
        <v>2.4962826142339516E-2</v>
      </c>
      <c r="Q1300" s="114">
        <v>2.3162830678214969E-2</v>
      </c>
      <c r="R1300" s="114">
        <v>2.5436767196161652E-2</v>
      </c>
      <c r="Y1300" s="114">
        <f t="shared" si="83"/>
        <v>5.8063533607081712E-2</v>
      </c>
      <c r="Z1300" s="114">
        <f t="shared" si="80"/>
        <v>5.3876744157528023E-2</v>
      </c>
      <c r="AA1300" s="114">
        <f t="shared" si="81"/>
        <v>5.9165920498272004E-2</v>
      </c>
      <c r="AB1300" s="114">
        <f t="shared" si="82"/>
        <v>6.5120119250933722E-2</v>
      </c>
    </row>
    <row r="1301" spans="10:28" x14ac:dyDescent="0.25">
      <c r="J1301" s="1">
        <v>44914</v>
      </c>
      <c r="K1301">
        <v>83.7</v>
      </c>
      <c r="L1301" s="114">
        <v>1.27041742286751E-2</v>
      </c>
      <c r="N1301" s="221">
        <v>44146</v>
      </c>
      <c r="O1301" s="222">
        <v>1.2861271676300585E-2</v>
      </c>
      <c r="P1301" s="114">
        <v>2.4962003821133123E-2</v>
      </c>
      <c r="Q1301" s="114">
        <v>2.3389903191389241E-2</v>
      </c>
      <c r="R1301" s="114">
        <v>2.6215189118837398E-2</v>
      </c>
      <c r="Y1301" s="114">
        <f t="shared" si="83"/>
        <v>5.8061620887955648E-2</v>
      </c>
      <c r="Z1301" s="114">
        <f t="shared" si="80"/>
        <v>5.4404914823171377E-2</v>
      </c>
      <c r="AA1301" s="114">
        <f t="shared" si="81"/>
        <v>6.0976529890415791E-2</v>
      </c>
      <c r="AB1301" s="114">
        <f t="shared" si="82"/>
        <v>6.5120119250933722E-2</v>
      </c>
    </row>
    <row r="1302" spans="10:28" x14ac:dyDescent="0.25">
      <c r="J1302" s="1">
        <v>44915</v>
      </c>
      <c r="K1302">
        <v>83.75</v>
      </c>
      <c r="L1302" s="114">
        <v>5.9737156511346663E-4</v>
      </c>
      <c r="N1302" s="221">
        <v>44145</v>
      </c>
      <c r="O1302" s="222">
        <v>1.7796734813943345E-2</v>
      </c>
      <c r="P1302" s="114">
        <v>2.495186756223133E-2</v>
      </c>
      <c r="Q1302" s="114">
        <v>2.3555170122873222E-2</v>
      </c>
      <c r="R1302" s="114">
        <v>2.6842951483012432E-2</v>
      </c>
      <c r="Y1302" s="114">
        <f t="shared" si="83"/>
        <v>5.8038043949750075E-2</v>
      </c>
      <c r="Z1302" s="114">
        <f t="shared" si="80"/>
        <v>5.4789325705803117E-2</v>
      </c>
      <c r="AA1302" s="114">
        <f t="shared" si="81"/>
        <v>6.2436705149486918E-2</v>
      </c>
      <c r="AB1302" s="114">
        <f t="shared" si="82"/>
        <v>6.5120119250933722E-2</v>
      </c>
    </row>
    <row r="1303" spans="10:28" x14ac:dyDescent="0.25">
      <c r="J1303" s="1">
        <v>44916</v>
      </c>
      <c r="K1303">
        <v>84.04</v>
      </c>
      <c r="L1303" s="114">
        <v>3.4626865671642539E-3</v>
      </c>
      <c r="N1303" s="221">
        <v>44144</v>
      </c>
      <c r="O1303" s="222">
        <v>7.0877303512364043E-2</v>
      </c>
      <c r="P1303" s="114">
        <v>2.4937529009060967E-2</v>
      </c>
      <c r="Q1303" s="114">
        <v>2.365751490551285E-2</v>
      </c>
      <c r="R1303" s="114">
        <v>2.73188544086106E-2</v>
      </c>
      <c r="Y1303" s="114">
        <f t="shared" si="83"/>
        <v>5.8004692475075809E-2</v>
      </c>
      <c r="Z1303" s="114">
        <f t="shared" si="80"/>
        <v>5.5027379670222892E-2</v>
      </c>
      <c r="AA1303" s="114">
        <f t="shared" si="81"/>
        <v>6.3543655354428255E-2</v>
      </c>
      <c r="AB1303" s="114">
        <f t="shared" si="82"/>
        <v>6.5120119250933722E-2</v>
      </c>
    </row>
    <row r="1304" spans="10:28" x14ac:dyDescent="0.25">
      <c r="J1304" s="1">
        <v>44917</v>
      </c>
      <c r="K1304">
        <v>83.29</v>
      </c>
      <c r="L1304" s="114">
        <v>-8.924321751546881E-3</v>
      </c>
      <c r="N1304" s="221">
        <v>44141</v>
      </c>
      <c r="O1304" s="222">
        <v>-1.1521096061030701E-2</v>
      </c>
      <c r="P1304" s="114">
        <v>2.4601821537873811E-2</v>
      </c>
      <c r="Q1304" s="114">
        <v>2.1645079437578481E-2</v>
      </c>
      <c r="R1304" s="114">
        <v>2.1755514745958441E-2</v>
      </c>
      <c r="Y1304" s="114">
        <f t="shared" si="83"/>
        <v>5.7223836897094489E-2</v>
      </c>
      <c r="Z1304" s="114">
        <f t="shared" si="80"/>
        <v>5.0346454771807547E-2</v>
      </c>
      <c r="AA1304" s="114">
        <f t="shared" si="81"/>
        <v>5.0603327299099332E-2</v>
      </c>
      <c r="AB1304" s="114">
        <f t="shared" si="82"/>
        <v>6.5120119250933722E-2</v>
      </c>
    </row>
    <row r="1305" spans="10:28" x14ac:dyDescent="0.25">
      <c r="J1305" s="1">
        <v>44918</v>
      </c>
      <c r="K1305">
        <v>83.65</v>
      </c>
      <c r="L1305" s="114">
        <v>4.3222475687357351E-3</v>
      </c>
      <c r="N1305" s="221">
        <v>44140</v>
      </c>
      <c r="O1305" s="222">
        <v>2.8008962868117913E-2</v>
      </c>
      <c r="P1305" s="114">
        <v>2.4600481469446083E-2</v>
      </c>
      <c r="Q1305" s="114">
        <v>2.1802269205746922E-2</v>
      </c>
      <c r="R1305" s="114">
        <v>2.2249510688950109E-2</v>
      </c>
      <c r="Y1305" s="114">
        <f t="shared" si="83"/>
        <v>5.7220719897931593E-2</v>
      </c>
      <c r="Z1305" s="114">
        <f t="shared" si="80"/>
        <v>5.0712078172567343E-2</v>
      </c>
      <c r="AA1305" s="114">
        <f t="shared" si="81"/>
        <v>5.1752361862497952E-2</v>
      </c>
      <c r="AB1305" s="114">
        <f t="shared" si="82"/>
        <v>6.5120119250933722E-2</v>
      </c>
    </row>
    <row r="1306" spans="10:28" x14ac:dyDescent="0.25">
      <c r="J1306" s="1">
        <v>44921</v>
      </c>
      <c r="K1306">
        <v>83.65</v>
      </c>
      <c r="L1306" s="114">
        <v>0</v>
      </c>
      <c r="N1306" s="221">
        <v>44139</v>
      </c>
      <c r="O1306" s="222">
        <v>3.6947791164658132E-3</v>
      </c>
      <c r="P1306" s="114">
        <v>2.4559175131883011E-2</v>
      </c>
      <c r="Q1306" s="114">
        <v>2.1656500570295261E-2</v>
      </c>
      <c r="R1306" s="114">
        <v>2.1830356708946962E-2</v>
      </c>
      <c r="Y1306" s="114">
        <f t="shared" si="83"/>
        <v>5.7124641356759882E-2</v>
      </c>
      <c r="Z1306" s="114">
        <f t="shared" si="80"/>
        <v>5.0373020326506777E-2</v>
      </c>
      <c r="AA1306" s="114">
        <f t="shared" si="81"/>
        <v>5.0777409705010636E-2</v>
      </c>
      <c r="AB1306" s="114">
        <f t="shared" si="82"/>
        <v>6.5120119250933722E-2</v>
      </c>
    </row>
    <row r="1307" spans="10:28" x14ac:dyDescent="0.25">
      <c r="J1307" s="1">
        <v>44922</v>
      </c>
      <c r="K1307">
        <v>83.86</v>
      </c>
      <c r="L1307" s="114">
        <v>2.51046025104595E-3</v>
      </c>
      <c r="N1307" s="221">
        <v>44138</v>
      </c>
      <c r="O1307" s="222">
        <v>4.4463087248322125E-2</v>
      </c>
      <c r="P1307" s="114">
        <v>2.4561327826969383E-2</v>
      </c>
      <c r="Q1307" s="114">
        <v>2.186939429357428E-2</v>
      </c>
      <c r="R1307" s="114">
        <v>2.2496935729514105E-2</v>
      </c>
      <c r="Y1307" s="114">
        <f t="shared" si="83"/>
        <v>5.7129648525530784E-2</v>
      </c>
      <c r="Z1307" s="114">
        <f t="shared" si="80"/>
        <v>5.0868211126853774E-2</v>
      </c>
      <c r="AA1307" s="114">
        <f t="shared" si="81"/>
        <v>5.232787250684981E-2</v>
      </c>
      <c r="AB1307" s="114">
        <f t="shared" si="82"/>
        <v>6.5120119250933722E-2</v>
      </c>
    </row>
    <row r="1308" spans="10:28" x14ac:dyDescent="0.25">
      <c r="J1308" s="1">
        <v>44923</v>
      </c>
      <c r="K1308">
        <v>83.28</v>
      </c>
      <c r="L1308" s="114">
        <v>-6.9162890531838574E-3</v>
      </c>
      <c r="N1308" s="221">
        <v>44137</v>
      </c>
      <c r="O1308" s="222">
        <v>1.6891315475174917E-2</v>
      </c>
      <c r="P1308" s="114">
        <v>2.4437921399136784E-2</v>
      </c>
      <c r="Q1308" s="114">
        <v>2.1157730218477562E-2</v>
      </c>
      <c r="R1308" s="114">
        <v>2.0303394257642451E-2</v>
      </c>
      <c r="Y1308" s="114">
        <f t="shared" si="83"/>
        <v>5.6842605174392158E-2</v>
      </c>
      <c r="Z1308" s="114">
        <f t="shared" si="80"/>
        <v>4.921288048817881E-2</v>
      </c>
      <c r="AA1308" s="114">
        <f t="shared" si="81"/>
        <v>4.7225695043276346E-2</v>
      </c>
      <c r="AB1308" s="114">
        <f t="shared" si="82"/>
        <v>6.5120119250933722E-2</v>
      </c>
    </row>
    <row r="1309" spans="10:28" x14ac:dyDescent="0.25">
      <c r="J1309" s="1">
        <v>44924</v>
      </c>
      <c r="K1309">
        <v>84.05</v>
      </c>
      <c r="L1309" s="114">
        <v>9.2459173871277146E-3</v>
      </c>
      <c r="N1309" s="221">
        <v>44134</v>
      </c>
      <c r="O1309" s="222">
        <v>-1.703287344575054E-3</v>
      </c>
      <c r="P1309" s="114">
        <v>2.4440943123510896E-2</v>
      </c>
      <c r="Q1309" s="114">
        <v>2.1235585188645607E-2</v>
      </c>
      <c r="R1309" s="114">
        <v>2.0501915477047175E-2</v>
      </c>
      <c r="Y1309" s="114">
        <f t="shared" si="83"/>
        <v>5.6849633705286347E-2</v>
      </c>
      <c r="Z1309" s="114">
        <f t="shared" si="80"/>
        <v>4.9393971148789684E-2</v>
      </c>
      <c r="AA1309" s="114">
        <f t="shared" si="81"/>
        <v>4.7687455399611729E-2</v>
      </c>
      <c r="AB1309" s="114">
        <f t="shared" si="82"/>
        <v>6.5120119250933722E-2</v>
      </c>
    </row>
    <row r="1310" spans="10:28" x14ac:dyDescent="0.25">
      <c r="J1310" s="1">
        <v>44925</v>
      </c>
      <c r="K1310">
        <v>83.37</v>
      </c>
      <c r="L1310" s="114">
        <v>-8.0904223676382236E-3</v>
      </c>
      <c r="N1310" s="221">
        <v>44133</v>
      </c>
      <c r="O1310" s="222">
        <v>1.9624869746439781E-2</v>
      </c>
      <c r="P1310" s="114">
        <v>2.4440919366214984E-2</v>
      </c>
      <c r="Q1310" s="114">
        <v>2.1449140249002636E-2</v>
      </c>
      <c r="R1310" s="114">
        <v>2.1141732115970171E-2</v>
      </c>
      <c r="Y1310" s="114">
        <f t="shared" si="83"/>
        <v>5.6849578445816056E-2</v>
      </c>
      <c r="Z1310" s="114">
        <f t="shared" si="80"/>
        <v>4.9890700219180135E-2</v>
      </c>
      <c r="AA1310" s="114">
        <f t="shared" si="81"/>
        <v>4.9175668901746621E-2</v>
      </c>
      <c r="AB1310" s="114">
        <f t="shared" si="82"/>
        <v>6.5120119250933722E-2</v>
      </c>
    </row>
    <row r="1311" spans="10:28" x14ac:dyDescent="0.25">
      <c r="J1311" s="1">
        <v>44928</v>
      </c>
      <c r="K1311">
        <v>85.8</v>
      </c>
      <c r="L1311" s="114">
        <v>2.9147175242893036E-2</v>
      </c>
      <c r="N1311" s="221">
        <v>44132</v>
      </c>
      <c r="O1311" s="222">
        <v>-5.7301899148657499E-2</v>
      </c>
      <c r="P1311" s="114">
        <v>2.4436267871520853E-2</v>
      </c>
      <c r="Q1311" s="114">
        <v>2.1484434310804514E-2</v>
      </c>
      <c r="R1311" s="114">
        <v>2.1234874616046076E-2</v>
      </c>
      <c r="Y1311" s="114">
        <f t="shared" si="83"/>
        <v>5.6838759069157509E-2</v>
      </c>
      <c r="Z1311" s="114">
        <f t="shared" si="80"/>
        <v>4.9972794206931299E-2</v>
      </c>
      <c r="AA1311" s="114">
        <f t="shared" si="81"/>
        <v>4.9392318356923176E-2</v>
      </c>
      <c r="AB1311" s="114">
        <f t="shared" si="82"/>
        <v>6.5120119250933722E-2</v>
      </c>
    </row>
    <row r="1312" spans="10:28" x14ac:dyDescent="0.25">
      <c r="J1312" s="1">
        <v>44929</v>
      </c>
      <c r="K1312">
        <v>85.73</v>
      </c>
      <c r="L1312" s="114">
        <v>-8.1585081585073638E-4</v>
      </c>
      <c r="N1312" s="221">
        <v>44131</v>
      </c>
      <c r="O1312" s="222">
        <v>-2.7698185291308533E-2</v>
      </c>
      <c r="P1312" s="114">
        <v>2.4221777449898597E-2</v>
      </c>
      <c r="Q1312" s="114">
        <v>2.0098433141831427E-2</v>
      </c>
      <c r="R1312" s="114">
        <v>1.6435219088614807E-2</v>
      </c>
      <c r="Y1312" s="114">
        <f t="shared" si="83"/>
        <v>5.6339854348464141E-2</v>
      </c>
      <c r="Z1312" s="114">
        <f t="shared" si="80"/>
        <v>4.6748955487899903E-2</v>
      </c>
      <c r="AA1312" s="114">
        <f t="shared" si="81"/>
        <v>3.8228319600118042E-2</v>
      </c>
      <c r="AB1312" s="114">
        <f t="shared" si="82"/>
        <v>6.5120119250933722E-2</v>
      </c>
    </row>
    <row r="1313" spans="10:28" x14ac:dyDescent="0.25">
      <c r="J1313" s="1">
        <v>44930</v>
      </c>
      <c r="K1313">
        <v>87.84</v>
      </c>
      <c r="L1313" s="114">
        <v>2.4612154438352962E-2</v>
      </c>
      <c r="N1313" s="221">
        <v>44130</v>
      </c>
      <c r="O1313" s="222">
        <v>-1.5977443609022604E-2</v>
      </c>
      <c r="P1313" s="114">
        <v>2.4167311321270427E-2</v>
      </c>
      <c r="Q1313" s="114">
        <v>1.9912304616177628E-2</v>
      </c>
      <c r="R1313" s="114">
        <v>1.5439830298181757E-2</v>
      </c>
      <c r="Y1313" s="114">
        <f t="shared" si="83"/>
        <v>5.6213166133275018E-2</v>
      </c>
      <c r="Z1313" s="114">
        <f t="shared" si="80"/>
        <v>4.6316020537229163E-2</v>
      </c>
      <c r="AA1313" s="114">
        <f t="shared" si="81"/>
        <v>3.5913045273570768E-2</v>
      </c>
      <c r="AB1313" s="114">
        <f t="shared" si="82"/>
        <v>6.5120119250933722E-2</v>
      </c>
    </row>
    <row r="1314" spans="10:28" x14ac:dyDescent="0.25">
      <c r="J1314" s="1">
        <v>44931</v>
      </c>
      <c r="K1314">
        <v>89.15</v>
      </c>
      <c r="L1314" s="114">
        <v>1.491347905282334E-2</v>
      </c>
      <c r="N1314" s="221">
        <v>44127</v>
      </c>
      <c r="O1314" s="222">
        <v>-4.0561622464897178E-3</v>
      </c>
      <c r="P1314" s="114">
        <v>2.4155082555356418E-2</v>
      </c>
      <c r="Q1314" s="114">
        <v>1.9983913131877425E-2</v>
      </c>
      <c r="R1314" s="114">
        <v>1.5404877547388023E-2</v>
      </c>
      <c r="Y1314" s="114">
        <f t="shared" si="83"/>
        <v>5.6184722023759029E-2</v>
      </c>
      <c r="Z1314" s="114">
        <f t="shared" si="80"/>
        <v>4.6482581944746894E-2</v>
      </c>
      <c r="AA1314" s="114">
        <f t="shared" si="81"/>
        <v>3.5831745175224541E-2</v>
      </c>
      <c r="AB1314" s="114">
        <f t="shared" si="82"/>
        <v>6.5120119250933722E-2</v>
      </c>
    </row>
    <row r="1315" spans="10:28" x14ac:dyDescent="0.25">
      <c r="J1315" s="1">
        <v>44932</v>
      </c>
      <c r="K1315">
        <v>89.5</v>
      </c>
      <c r="L1315" s="114">
        <v>3.9259674705551797E-3</v>
      </c>
      <c r="N1315" s="221">
        <v>44126</v>
      </c>
      <c r="O1315" s="222">
        <v>7.5447972335742986E-3</v>
      </c>
      <c r="P1315" s="114">
        <v>2.4165659679174344E-2</v>
      </c>
      <c r="Q1315" s="114">
        <v>2.0178043595470381E-2</v>
      </c>
      <c r="R1315" s="114">
        <v>1.5855836730446448E-2</v>
      </c>
      <c r="Y1315" s="114">
        <f t="shared" si="83"/>
        <v>5.6209324413759525E-2</v>
      </c>
      <c r="Z1315" s="114">
        <f t="shared" si="80"/>
        <v>4.6934129403064108E-2</v>
      </c>
      <c r="AA1315" s="114">
        <f t="shared" si="81"/>
        <v>3.6880676235018436E-2</v>
      </c>
      <c r="AB1315" s="114">
        <f t="shared" si="82"/>
        <v>6.5120119250933722E-2</v>
      </c>
    </row>
    <row r="1316" spans="10:28" x14ac:dyDescent="0.25">
      <c r="J1316" s="1">
        <v>44935</v>
      </c>
      <c r="K1316">
        <v>90</v>
      </c>
      <c r="L1316" s="114">
        <v>5.5865921787709499E-3</v>
      </c>
      <c r="N1316" s="221">
        <v>44125</v>
      </c>
      <c r="O1316" s="222">
        <v>-8.416458852867818E-3</v>
      </c>
      <c r="P1316" s="114">
        <v>2.4167105843169692E-2</v>
      </c>
      <c r="Q1316" s="114">
        <v>2.0353798631151124E-2</v>
      </c>
      <c r="R1316" s="114">
        <v>1.6242579983285321E-2</v>
      </c>
      <c r="Y1316" s="114">
        <f t="shared" si="83"/>
        <v>5.6212688191212702E-2</v>
      </c>
      <c r="Z1316" s="114">
        <f t="shared" si="80"/>
        <v>4.7342935616057513E-2</v>
      </c>
      <c r="AA1316" s="114">
        <f t="shared" si="81"/>
        <v>3.7780241041121661E-2</v>
      </c>
      <c r="AB1316" s="114">
        <f t="shared" si="82"/>
        <v>6.5120119250933722E-2</v>
      </c>
    </row>
    <row r="1317" spans="10:28" x14ac:dyDescent="0.25">
      <c r="J1317" s="1">
        <v>44936</v>
      </c>
      <c r="K1317">
        <v>90.64</v>
      </c>
      <c r="L1317" s="114">
        <v>7.1111111111111175E-3</v>
      </c>
      <c r="N1317" s="221">
        <v>44124</v>
      </c>
      <c r="O1317" s="222">
        <v>1.3105952944891809E-2</v>
      </c>
      <c r="P1317" s="114">
        <v>2.4161794236716355E-2</v>
      </c>
      <c r="Q1317" s="114">
        <v>2.0524569881343307E-2</v>
      </c>
      <c r="R1317" s="114">
        <v>1.6617447810571357E-2</v>
      </c>
      <c r="Y1317" s="114">
        <f t="shared" si="83"/>
        <v>5.6200333394602245E-2</v>
      </c>
      <c r="Z1317" s="114">
        <f t="shared" si="80"/>
        <v>4.7740149544004531E-2</v>
      </c>
      <c r="AA1317" s="114">
        <f t="shared" si="81"/>
        <v>3.8652183607388979E-2</v>
      </c>
      <c r="AB1317" s="114">
        <f t="shared" si="82"/>
        <v>6.5120119250933722E-2</v>
      </c>
    </row>
    <row r="1318" spans="10:28" x14ac:dyDescent="0.25">
      <c r="J1318" s="1">
        <v>44937</v>
      </c>
      <c r="K1318">
        <v>91.79</v>
      </c>
      <c r="L1318" s="114">
        <v>1.2687555163283381E-2</v>
      </c>
      <c r="N1318" s="221">
        <v>44123</v>
      </c>
      <c r="O1318" s="222">
        <v>4.7596382674916253E-3</v>
      </c>
      <c r="P1318" s="114">
        <v>2.4151874829115953E-2</v>
      </c>
      <c r="Q1318" s="114">
        <v>2.0647548761077685E-2</v>
      </c>
      <c r="R1318" s="114">
        <v>1.6816709372736761E-2</v>
      </c>
      <c r="Y1318" s="114">
        <f t="shared" si="83"/>
        <v>5.6177260852523711E-2</v>
      </c>
      <c r="Z1318" s="114">
        <f t="shared" si="80"/>
        <v>4.8026198418266698E-2</v>
      </c>
      <c r="AA1318" s="114">
        <f t="shared" si="81"/>
        <v>3.9115666000985705E-2</v>
      </c>
      <c r="AB1318" s="114">
        <f t="shared" si="82"/>
        <v>6.5120119250933722E-2</v>
      </c>
    </row>
    <row r="1319" spans="10:28" x14ac:dyDescent="0.25">
      <c r="J1319" s="1">
        <v>44938</v>
      </c>
      <c r="K1319">
        <v>93.12</v>
      </c>
      <c r="L1319" s="114">
        <v>1.4489595816537729E-2</v>
      </c>
      <c r="N1319" s="221">
        <v>44120</v>
      </c>
      <c r="O1319" s="222">
        <v>1.7597675169518944E-2</v>
      </c>
      <c r="P1319" s="114">
        <v>2.416344630085171E-2</v>
      </c>
      <c r="Q1319" s="114">
        <v>2.0845680668852409E-2</v>
      </c>
      <c r="R1319" s="114">
        <v>1.7303377623345769E-2</v>
      </c>
      <c r="Y1319" s="114">
        <f t="shared" si="83"/>
        <v>5.6204176095781079E-2</v>
      </c>
      <c r="Z1319" s="114">
        <f t="shared" si="80"/>
        <v>4.8487053235750706E-2</v>
      </c>
      <c r="AA1319" s="114">
        <f t="shared" si="81"/>
        <v>4.0247656351902257E-2</v>
      </c>
      <c r="AB1319" s="114">
        <f t="shared" si="82"/>
        <v>6.5120119250933722E-2</v>
      </c>
    </row>
    <row r="1320" spans="10:28" x14ac:dyDescent="0.25">
      <c r="J1320" s="1">
        <v>44939</v>
      </c>
      <c r="K1320">
        <v>91.79</v>
      </c>
      <c r="L1320" s="114">
        <v>-1.4282646048109946E-2</v>
      </c>
      <c r="N1320" s="221">
        <v>44119</v>
      </c>
      <c r="O1320" s="222">
        <v>-2.900141087944821E-2</v>
      </c>
      <c r="P1320" s="114">
        <v>2.4225170691506915E-2</v>
      </c>
      <c r="Q1320" s="114">
        <v>2.0907532418819819E-2</v>
      </c>
      <c r="R1320" s="114">
        <v>1.7284422553166968E-2</v>
      </c>
      <c r="Y1320" s="114">
        <f t="shared" si="83"/>
        <v>5.6347747028445083E-2</v>
      </c>
      <c r="Z1320" s="114">
        <f t="shared" si="80"/>
        <v>4.86309204061749E-2</v>
      </c>
      <c r="AA1320" s="114">
        <f t="shared" si="81"/>
        <v>4.020356685866637E-2</v>
      </c>
      <c r="AB1320" s="114">
        <f t="shared" si="82"/>
        <v>6.5120119250933722E-2</v>
      </c>
    </row>
    <row r="1321" spans="10:28" x14ac:dyDescent="0.25">
      <c r="J1321" s="1">
        <v>44942</v>
      </c>
      <c r="K1321">
        <v>91.7</v>
      </c>
      <c r="L1321" s="114">
        <v>-9.8049896502890727E-4</v>
      </c>
      <c r="N1321" s="221">
        <v>44118</v>
      </c>
      <c r="O1321" s="222">
        <v>-7.0049813200497475E-3</v>
      </c>
      <c r="P1321" s="114">
        <v>2.4165472041092907E-2</v>
      </c>
      <c r="Q1321" s="114">
        <v>2.0708602815782063E-2</v>
      </c>
      <c r="R1321" s="114">
        <v>1.6252212703281938E-2</v>
      </c>
      <c r="Y1321" s="114">
        <f t="shared" si="83"/>
        <v>5.6208887967582104E-2</v>
      </c>
      <c r="Z1321" s="114">
        <f t="shared" si="80"/>
        <v>4.8168210149509082E-2</v>
      </c>
      <c r="AA1321" s="114">
        <f t="shared" si="81"/>
        <v>3.780264674783379E-2</v>
      </c>
      <c r="AB1321" s="114">
        <f t="shared" si="82"/>
        <v>6.5120119250933722E-2</v>
      </c>
    </row>
    <row r="1322" spans="10:28" x14ac:dyDescent="0.25">
      <c r="J1322" s="1">
        <v>44943</v>
      </c>
      <c r="K1322">
        <v>91.69</v>
      </c>
      <c r="L1322" s="114">
        <v>-1.0905125408947782E-4</v>
      </c>
      <c r="N1322" s="221">
        <v>44117</v>
      </c>
      <c r="O1322" s="222">
        <v>-1.4421601718318685E-2</v>
      </c>
      <c r="P1322" s="114">
        <v>2.417901522670151E-2</v>
      </c>
      <c r="Q1322" s="114">
        <v>2.0894574446792519E-2</v>
      </c>
      <c r="R1322" s="114">
        <v>1.66691916036402E-2</v>
      </c>
      <c r="Y1322" s="114">
        <f t="shared" si="83"/>
        <v>5.6240389417307711E-2</v>
      </c>
      <c r="Z1322" s="114">
        <f t="shared" si="80"/>
        <v>4.8600780163239397E-2</v>
      </c>
      <c r="AA1322" s="114">
        <f t="shared" si="81"/>
        <v>3.8772539670067108E-2</v>
      </c>
      <c r="AB1322" s="114">
        <f t="shared" si="82"/>
        <v>6.5120119250933722E-2</v>
      </c>
    </row>
    <row r="1323" spans="10:28" x14ac:dyDescent="0.25">
      <c r="J1323" s="1">
        <v>44944</v>
      </c>
      <c r="K1323">
        <v>91.2</v>
      </c>
      <c r="L1323" s="114">
        <v>-5.3440942305594385E-3</v>
      </c>
      <c r="N1323" s="221">
        <v>44116</v>
      </c>
      <c r="O1323" s="222">
        <v>6.0194474455934639E-3</v>
      </c>
      <c r="P1323" s="114">
        <v>2.416995954637844E-2</v>
      </c>
      <c r="Q1323" s="114">
        <v>2.1005324337595218E-2</v>
      </c>
      <c r="R1323" s="114">
        <v>1.6802450197678159E-2</v>
      </c>
      <c r="Y1323" s="114">
        <f t="shared" si="83"/>
        <v>5.6219325904876251E-2</v>
      </c>
      <c r="Z1323" s="114">
        <f t="shared" si="80"/>
        <v>4.8858384409246482E-2</v>
      </c>
      <c r="AA1323" s="114">
        <f t="shared" si="81"/>
        <v>3.9082499159799396E-2</v>
      </c>
      <c r="AB1323" s="114">
        <f t="shared" si="82"/>
        <v>6.5120119250933722E-2</v>
      </c>
    </row>
    <row r="1324" spans="10:28" x14ac:dyDescent="0.25">
      <c r="J1324" s="1">
        <v>44945</v>
      </c>
      <c r="K1324">
        <v>90.09</v>
      </c>
      <c r="L1324" s="114">
        <v>-1.217105263157894E-2</v>
      </c>
      <c r="N1324" s="221">
        <v>44113</v>
      </c>
      <c r="O1324" s="222">
        <v>-1.5499164260750585E-2</v>
      </c>
      <c r="P1324" s="114">
        <v>2.417962891982102E-2</v>
      </c>
      <c r="Q1324" s="114">
        <v>2.1200726710272871E-2</v>
      </c>
      <c r="R1324" s="114">
        <v>1.7263548721380553E-2</v>
      </c>
      <c r="Y1324" s="114">
        <f t="shared" si="83"/>
        <v>5.6241816867503694E-2</v>
      </c>
      <c r="Z1324" s="114">
        <f t="shared" si="80"/>
        <v>4.9312890328094702E-2</v>
      </c>
      <c r="AA1324" s="114">
        <f t="shared" si="81"/>
        <v>4.0155014325931167E-2</v>
      </c>
      <c r="AB1324" s="114">
        <f t="shared" si="82"/>
        <v>6.5120119250933722E-2</v>
      </c>
    </row>
    <row r="1325" spans="10:28" x14ac:dyDescent="0.25">
      <c r="J1325" s="1">
        <v>44946</v>
      </c>
      <c r="K1325">
        <v>89.81</v>
      </c>
      <c r="L1325" s="114">
        <v>-3.1080031080031206E-3</v>
      </c>
      <c r="N1325" s="221">
        <v>44112</v>
      </c>
      <c r="O1325" s="222">
        <v>1.2171002586337789E-3</v>
      </c>
      <c r="P1325" s="114">
        <v>2.416775528422254E-2</v>
      </c>
      <c r="Q1325" s="114">
        <v>2.1300627610988603E-2</v>
      </c>
      <c r="R1325" s="114">
        <v>1.7370085211255284E-2</v>
      </c>
      <c r="Y1325" s="114">
        <f t="shared" si="83"/>
        <v>5.6214198791101629E-2</v>
      </c>
      <c r="Z1325" s="114">
        <f t="shared" si="80"/>
        <v>4.9545259823159493E-2</v>
      </c>
      <c r="AA1325" s="114">
        <f t="shared" si="81"/>
        <v>4.0402818201379795E-2</v>
      </c>
      <c r="AB1325" s="114">
        <f t="shared" si="82"/>
        <v>6.5120119250933722E-2</v>
      </c>
    </row>
    <row r="1326" spans="10:28" x14ac:dyDescent="0.25">
      <c r="J1326" s="1">
        <v>44949</v>
      </c>
      <c r="K1326">
        <v>91.72</v>
      </c>
      <c r="L1326" s="114">
        <v>2.1267119474446015E-2</v>
      </c>
      <c r="N1326" s="221">
        <v>44111</v>
      </c>
      <c r="O1326" s="222">
        <v>1.4978381717109308E-2</v>
      </c>
      <c r="P1326" s="114">
        <v>2.4172018343375547E-2</v>
      </c>
      <c r="Q1326" s="114">
        <v>2.1515603537744094E-2</v>
      </c>
      <c r="R1326" s="114">
        <v>1.7913235923880003E-2</v>
      </c>
      <c r="Y1326" s="114">
        <f t="shared" si="83"/>
        <v>5.622411466669152E-2</v>
      </c>
      <c r="Z1326" s="114">
        <f t="shared" si="80"/>
        <v>5.0045293828792761E-2</v>
      </c>
      <c r="AA1326" s="114">
        <f t="shared" si="81"/>
        <v>4.1666186758944887E-2</v>
      </c>
      <c r="AB1326" s="114">
        <f t="shared" si="82"/>
        <v>6.5120119250933722E-2</v>
      </c>
    </row>
    <row r="1327" spans="10:28" x14ac:dyDescent="0.25">
      <c r="J1327" s="1">
        <v>44950</v>
      </c>
      <c r="K1327">
        <v>92.01</v>
      </c>
      <c r="L1327" s="114">
        <v>3.1617967727868104E-3</v>
      </c>
      <c r="N1327" s="221">
        <v>44110</v>
      </c>
      <c r="O1327" s="222">
        <v>1.6002510197678115E-2</v>
      </c>
      <c r="P1327" s="114">
        <v>2.4217591210580897E-2</v>
      </c>
      <c r="Q1327" s="114">
        <v>2.1628847380174315E-2</v>
      </c>
      <c r="R1327" s="114">
        <v>1.8084403362570313E-2</v>
      </c>
      <c r="Y1327" s="114">
        <f t="shared" si="83"/>
        <v>5.6330117155811169E-2</v>
      </c>
      <c r="Z1327" s="114">
        <f t="shared" si="80"/>
        <v>5.0308699006285457E-2</v>
      </c>
      <c r="AA1327" s="114">
        <f t="shared" si="81"/>
        <v>4.2064322221338546E-2</v>
      </c>
      <c r="AB1327" s="114">
        <f t="shared" si="82"/>
        <v>6.5120119250933722E-2</v>
      </c>
    </row>
    <row r="1328" spans="10:28" x14ac:dyDescent="0.25">
      <c r="J1328" s="1">
        <v>44951</v>
      </c>
      <c r="K1328">
        <v>91.68</v>
      </c>
      <c r="L1328" s="114">
        <v>-3.5865666775350318E-3</v>
      </c>
      <c r="N1328" s="221">
        <v>44109</v>
      </c>
      <c r="O1328" s="222">
        <v>2.0656525220176126E-2</v>
      </c>
      <c r="P1328" s="114">
        <v>2.4201092946493242E-2</v>
      </c>
      <c r="Q1328" s="114">
        <v>2.172782607634836E-2</v>
      </c>
      <c r="R1328" s="114">
        <v>1.8209210456233735E-2</v>
      </c>
      <c r="Y1328" s="114">
        <f t="shared" si="83"/>
        <v>5.6291742193543284E-2</v>
      </c>
      <c r="Z1328" s="114">
        <f t="shared" si="80"/>
        <v>5.0538923453586286E-2</v>
      </c>
      <c r="AA1328" s="114">
        <f t="shared" si="81"/>
        <v>4.2354623521199668E-2</v>
      </c>
      <c r="AB1328" s="114">
        <f t="shared" si="82"/>
        <v>6.5120119250933722E-2</v>
      </c>
    </row>
    <row r="1329" spans="10:28" x14ac:dyDescent="0.25">
      <c r="J1329" s="1">
        <v>44952</v>
      </c>
      <c r="K1329">
        <v>92.51</v>
      </c>
      <c r="L1329" s="114">
        <v>9.0532286212914297E-3</v>
      </c>
      <c r="N1329" s="221">
        <v>44106</v>
      </c>
      <c r="O1329" s="222">
        <v>-1.9178520057535151E-3</v>
      </c>
      <c r="P1329" s="114">
        <v>2.417273579347674E-2</v>
      </c>
      <c r="Q1329" s="114">
        <v>2.1748425396243547E-2</v>
      </c>
      <c r="R1329" s="114">
        <v>1.8041731266675597E-2</v>
      </c>
      <c r="Y1329" s="114">
        <f t="shared" si="83"/>
        <v>5.6225783455626899E-2</v>
      </c>
      <c r="Z1329" s="114">
        <f t="shared" si="80"/>
        <v>5.0586837471662489E-2</v>
      </c>
      <c r="AA1329" s="114">
        <f t="shared" si="81"/>
        <v>4.1965066926287438E-2</v>
      </c>
      <c r="AB1329" s="114">
        <f t="shared" si="82"/>
        <v>6.5120119250933722E-2</v>
      </c>
    </row>
    <row r="1330" spans="10:28" x14ac:dyDescent="0.25">
      <c r="J1330" s="1">
        <v>44953</v>
      </c>
      <c r="K1330">
        <v>92.89</v>
      </c>
      <c r="L1330" s="114">
        <v>4.1076640363203482E-3</v>
      </c>
      <c r="N1330" s="221">
        <v>44105</v>
      </c>
      <c r="O1330" s="222">
        <v>9.1935483870967793E-3</v>
      </c>
      <c r="P1330" s="114">
        <v>2.4213145719924646E-2</v>
      </c>
      <c r="Q1330" s="114">
        <v>2.1967611188097664E-2</v>
      </c>
      <c r="R1330" s="114">
        <v>1.8602315622571121E-2</v>
      </c>
      <c r="Y1330" s="114">
        <f t="shared" si="83"/>
        <v>5.6319776944544729E-2</v>
      </c>
      <c r="Z1330" s="114">
        <f t="shared" si="80"/>
        <v>5.1096663623515171E-2</v>
      </c>
      <c r="AA1330" s="114">
        <f t="shared" si="81"/>
        <v>4.3268986138100429E-2</v>
      </c>
      <c r="AB1330" s="114">
        <f t="shared" si="82"/>
        <v>6.5120119250933722E-2</v>
      </c>
    </row>
    <row r="1331" spans="10:28" x14ac:dyDescent="0.25">
      <c r="J1331" s="1">
        <v>44956</v>
      </c>
      <c r="K1331">
        <v>91.53</v>
      </c>
      <c r="L1331" s="114">
        <v>-1.4640973194100543E-2</v>
      </c>
      <c r="N1331" s="221">
        <v>44104</v>
      </c>
      <c r="O1331" s="222">
        <v>8.0710250201771036E-4</v>
      </c>
      <c r="P1331" s="114">
        <v>2.4210554454591554E-2</v>
      </c>
      <c r="Q1331" s="114">
        <v>2.215115063578682E-2</v>
      </c>
      <c r="R1331" s="114">
        <v>1.9045713940202335E-2</v>
      </c>
      <c r="Y1331" s="114">
        <f t="shared" si="83"/>
        <v>5.6313749661379954E-2</v>
      </c>
      <c r="Z1331" s="114">
        <f t="shared" si="80"/>
        <v>5.1523576378840148E-2</v>
      </c>
      <c r="AA1331" s="114">
        <f t="shared" si="81"/>
        <v>4.4300330624910629E-2</v>
      </c>
      <c r="AB1331" s="114">
        <f t="shared" si="82"/>
        <v>6.5120119250933722E-2</v>
      </c>
    </row>
    <row r="1332" spans="10:28" x14ac:dyDescent="0.25">
      <c r="J1332" s="1">
        <v>44957</v>
      </c>
      <c r="K1332">
        <v>92.8</v>
      </c>
      <c r="L1332" s="114">
        <v>1.3875232164317667E-2</v>
      </c>
      <c r="N1332" s="221">
        <v>44103</v>
      </c>
      <c r="O1332" s="222">
        <v>4.7032111579631249E-3</v>
      </c>
      <c r="P1332" s="114">
        <v>2.4217195718821107E-2</v>
      </c>
      <c r="Q1332" s="114">
        <v>2.2375234479883363E-2</v>
      </c>
      <c r="R1332" s="114">
        <v>1.9643095651568902E-2</v>
      </c>
      <c r="Y1332" s="114">
        <f t="shared" si="83"/>
        <v>5.6329197241977894E-2</v>
      </c>
      <c r="Z1332" s="114">
        <f t="shared" si="80"/>
        <v>5.2044795400208704E-2</v>
      </c>
      <c r="AA1332" s="114">
        <f t="shared" si="81"/>
        <v>4.568984048554927E-2</v>
      </c>
      <c r="AB1332" s="114">
        <f t="shared" si="82"/>
        <v>6.5120119250933722E-2</v>
      </c>
    </row>
    <row r="1333" spans="10:28" x14ac:dyDescent="0.25">
      <c r="J1333" s="1">
        <v>44958</v>
      </c>
      <c r="K1333">
        <v>95.77</v>
      </c>
      <c r="L1333" s="114">
        <v>3.2004310344827577E-2</v>
      </c>
      <c r="N1333" s="221">
        <v>44102</v>
      </c>
      <c r="O1333" s="222">
        <v>4.4907642772411431E-2</v>
      </c>
      <c r="P1333" s="114">
        <v>2.4221102952724966E-2</v>
      </c>
      <c r="Q1333" s="114">
        <v>2.2591879938973103E-2</v>
      </c>
      <c r="R1333" s="114">
        <v>2.0225431505245233E-2</v>
      </c>
      <c r="Y1333" s="114">
        <f t="shared" si="83"/>
        <v>5.633828546803827E-2</v>
      </c>
      <c r="Z1333" s="114">
        <f t="shared" si="80"/>
        <v>5.2548712738051437E-2</v>
      </c>
      <c r="AA1333" s="114">
        <f t="shared" si="81"/>
        <v>4.7044353681200413E-2</v>
      </c>
      <c r="AB1333" s="114">
        <f t="shared" si="82"/>
        <v>6.5120119250933722E-2</v>
      </c>
    </row>
    <row r="1334" spans="10:28" x14ac:dyDescent="0.25">
      <c r="J1334" s="1">
        <v>44959</v>
      </c>
      <c r="K1334">
        <v>97.32</v>
      </c>
      <c r="L1334" s="114">
        <v>1.6184608958964158E-2</v>
      </c>
      <c r="N1334" s="221">
        <v>44099</v>
      </c>
      <c r="O1334" s="222">
        <v>-3.0716162943495474E-2</v>
      </c>
      <c r="P1334" s="114">
        <v>2.412342971646509E-2</v>
      </c>
      <c r="Q1334" s="114">
        <v>2.1900717112884899E-2</v>
      </c>
      <c r="R1334" s="114">
        <v>1.750581352602033E-2</v>
      </c>
      <c r="Y1334" s="114">
        <f t="shared" si="83"/>
        <v>5.6111097520497803E-2</v>
      </c>
      <c r="Z1334" s="114">
        <f t="shared" si="80"/>
        <v>5.0941068004570281E-2</v>
      </c>
      <c r="AA1334" s="114">
        <f t="shared" si="81"/>
        <v>4.0718522261523289E-2</v>
      </c>
      <c r="AB1334" s="114">
        <f t="shared" si="82"/>
        <v>6.5120119250933722E-2</v>
      </c>
    </row>
    <row r="1335" spans="10:28" x14ac:dyDescent="0.25">
      <c r="J1335" s="1">
        <v>44960</v>
      </c>
      <c r="K1335">
        <v>97.69</v>
      </c>
      <c r="L1335" s="114">
        <v>3.8018906699548351E-3</v>
      </c>
      <c r="N1335" s="221">
        <v>44098</v>
      </c>
      <c r="O1335" s="222">
        <v>1.6428454082479245E-4</v>
      </c>
      <c r="P1335" s="114">
        <v>2.4154762544852451E-2</v>
      </c>
      <c r="Q1335" s="114">
        <v>2.1684500309784992E-2</v>
      </c>
      <c r="R1335" s="114">
        <v>1.6303130742472725E-2</v>
      </c>
      <c r="Y1335" s="114">
        <f t="shared" si="83"/>
        <v>5.6183977679326806E-2</v>
      </c>
      <c r="Z1335" s="114">
        <f t="shared" si="80"/>
        <v>5.0438147720559892E-2</v>
      </c>
      <c r="AA1335" s="114">
        <f t="shared" si="81"/>
        <v>3.7921082106991556E-2</v>
      </c>
      <c r="AB1335" s="114">
        <f t="shared" si="82"/>
        <v>6.5120119250933722E-2</v>
      </c>
    </row>
    <row r="1336" spans="10:28" x14ac:dyDescent="0.25">
      <c r="J1336" s="1">
        <v>44963</v>
      </c>
      <c r="K1336">
        <v>97.22</v>
      </c>
      <c r="L1336" s="114">
        <v>-4.8111372709591449E-3</v>
      </c>
      <c r="N1336" s="221">
        <v>44097</v>
      </c>
      <c r="O1336" s="222">
        <v>-4.7416612164813471E-3</v>
      </c>
      <c r="P1336" s="114">
        <v>2.4158816011794589E-2</v>
      </c>
      <c r="Q1336" s="114">
        <v>2.1904080135856239E-2</v>
      </c>
      <c r="R1336" s="114">
        <v>1.6815344194907465E-2</v>
      </c>
      <c r="Y1336" s="114">
        <f t="shared" si="83"/>
        <v>5.6193406043434216E-2</v>
      </c>
      <c r="Z1336" s="114">
        <f t="shared" si="80"/>
        <v>5.094889039600161E-2</v>
      </c>
      <c r="AA1336" s="114">
        <f t="shared" si="81"/>
        <v>3.9112490597354763E-2</v>
      </c>
      <c r="AB1336" s="114">
        <f t="shared" si="82"/>
        <v>6.5120119250933722E-2</v>
      </c>
    </row>
    <row r="1337" spans="10:28" x14ac:dyDescent="0.25">
      <c r="J1337" s="1">
        <v>44964</v>
      </c>
      <c r="K1337">
        <v>97.5</v>
      </c>
      <c r="L1337" s="114">
        <v>2.8800658300761279E-3</v>
      </c>
      <c r="N1337" s="221">
        <v>44096</v>
      </c>
      <c r="O1337" s="222">
        <v>7.0805203359130533E-3</v>
      </c>
      <c r="P1337" s="114">
        <v>2.4158462806685908E-2</v>
      </c>
      <c r="Q1337" s="114">
        <v>2.2115480840702674E-2</v>
      </c>
      <c r="R1337" s="114">
        <v>1.7302281212060292E-2</v>
      </c>
      <c r="Y1337" s="114">
        <f t="shared" si="83"/>
        <v>5.6192584488351426E-2</v>
      </c>
      <c r="Z1337" s="114">
        <f t="shared" si="80"/>
        <v>5.1440608435474419E-2</v>
      </c>
      <c r="AA1337" s="114">
        <f t="shared" si="81"/>
        <v>4.0245106099252241E-2</v>
      </c>
      <c r="AB1337" s="114">
        <f t="shared" si="82"/>
        <v>6.5120119250933722E-2</v>
      </c>
    </row>
    <row r="1338" spans="10:28" x14ac:dyDescent="0.25">
      <c r="J1338" s="1">
        <v>44965</v>
      </c>
      <c r="K1338">
        <v>97.44</v>
      </c>
      <c r="L1338" s="114">
        <v>-6.1538461538463872E-4</v>
      </c>
      <c r="N1338" s="221">
        <v>44095</v>
      </c>
      <c r="O1338" s="222">
        <v>-4.362204724409454E-2</v>
      </c>
      <c r="P1338" s="114">
        <v>2.4175387652726452E-2</v>
      </c>
      <c r="Q1338" s="114">
        <v>2.2316836068117692E-2</v>
      </c>
      <c r="R1338" s="114">
        <v>1.775605706978077E-2</v>
      </c>
      <c r="Y1338" s="114">
        <f t="shared" si="83"/>
        <v>5.6231951680241726E-2</v>
      </c>
      <c r="Z1338" s="114">
        <f t="shared" si="80"/>
        <v>5.1908960694441751E-2</v>
      </c>
      <c r="AA1338" s="114">
        <f t="shared" si="81"/>
        <v>4.1300588744310071E-2</v>
      </c>
      <c r="AB1338" s="114">
        <f t="shared" si="82"/>
        <v>6.5120119250933722E-2</v>
      </c>
    </row>
    <row r="1339" spans="10:28" x14ac:dyDescent="0.25">
      <c r="J1339" s="1">
        <v>44966</v>
      </c>
      <c r="K1339">
        <v>98.42</v>
      </c>
      <c r="L1339" s="114">
        <v>1.0057471264367858E-2</v>
      </c>
      <c r="N1339" s="221">
        <v>44092</v>
      </c>
      <c r="O1339" s="222">
        <v>-1.6571163078829075E-2</v>
      </c>
      <c r="P1339" s="114">
        <v>2.4045728120562791E-2</v>
      </c>
      <c r="Q1339" s="114">
        <v>2.166402500423284E-2</v>
      </c>
      <c r="R1339" s="114">
        <v>1.4626723647473428E-2</v>
      </c>
      <c r="Y1339" s="114">
        <f t="shared" si="83"/>
        <v>5.5930363608429054E-2</v>
      </c>
      <c r="Z1339" s="114">
        <f t="shared" si="80"/>
        <v>5.0390522159845588E-2</v>
      </c>
      <c r="AA1339" s="114">
        <f t="shared" si="81"/>
        <v>3.4021759204023193E-2</v>
      </c>
      <c r="AB1339" s="114">
        <f t="shared" si="82"/>
        <v>6.5120119250933722E-2</v>
      </c>
    </row>
    <row r="1340" spans="10:28" x14ac:dyDescent="0.25">
      <c r="J1340" s="1">
        <v>44967</v>
      </c>
      <c r="K1340">
        <v>97.85</v>
      </c>
      <c r="L1340" s="114">
        <v>-5.7915057915058667E-3</v>
      </c>
      <c r="N1340" s="221">
        <v>44091</v>
      </c>
      <c r="O1340" s="222">
        <v>-4.6439628482973901E-4</v>
      </c>
      <c r="P1340" s="114">
        <v>2.4027687318899395E-2</v>
      </c>
      <c r="Q1340" s="114">
        <v>2.175488971797843E-2</v>
      </c>
      <c r="R1340" s="114">
        <v>1.4493756455245222E-2</v>
      </c>
      <c r="Y1340" s="114">
        <f t="shared" si="83"/>
        <v>5.5888400703759993E-2</v>
      </c>
      <c r="Z1340" s="114">
        <f t="shared" si="80"/>
        <v>5.0601873484017831E-2</v>
      </c>
      <c r="AA1340" s="114">
        <f t="shared" si="81"/>
        <v>3.3712477514900384E-2</v>
      </c>
      <c r="AB1340" s="114">
        <f t="shared" si="82"/>
        <v>6.5120119250933722E-2</v>
      </c>
    </row>
    <row r="1341" spans="10:28" x14ac:dyDescent="0.25">
      <c r="J1341" s="1">
        <v>44970</v>
      </c>
      <c r="K1341">
        <v>98.05</v>
      </c>
      <c r="L1341" s="114">
        <v>2.043944813490065E-3</v>
      </c>
      <c r="N1341" s="221">
        <v>44090</v>
      </c>
      <c r="O1341" s="222">
        <v>1.8610421836226787E-3</v>
      </c>
      <c r="P1341" s="114">
        <v>2.403710188275196E-2</v>
      </c>
      <c r="Q1341" s="114">
        <v>2.1975201390974013E-2</v>
      </c>
      <c r="R1341" s="114">
        <v>1.4948707911235856E-2</v>
      </c>
      <c r="Y1341" s="114">
        <f t="shared" si="83"/>
        <v>5.5910298979281063E-2</v>
      </c>
      <c r="Z1341" s="114">
        <f t="shared" si="80"/>
        <v>5.1114318435405558E-2</v>
      </c>
      <c r="AA1341" s="114">
        <f t="shared" si="81"/>
        <v>3.4770694601534605E-2</v>
      </c>
      <c r="AB1341" s="114">
        <f t="shared" si="82"/>
        <v>6.5120119250933722E-2</v>
      </c>
    </row>
    <row r="1342" spans="10:28" x14ac:dyDescent="0.25">
      <c r="J1342" s="1">
        <v>44971</v>
      </c>
      <c r="K1342">
        <v>97.92</v>
      </c>
      <c r="L1342" s="114">
        <v>-1.3258541560427889E-3</v>
      </c>
      <c r="N1342" s="221">
        <v>44089</v>
      </c>
      <c r="O1342" s="222">
        <v>9.7087378640777419E-3</v>
      </c>
      <c r="P1342" s="114">
        <v>2.4042397169879829E-2</v>
      </c>
      <c r="Q1342" s="114">
        <v>2.2196193261733669E-2</v>
      </c>
      <c r="R1342" s="114">
        <v>1.541124414316818E-2</v>
      </c>
      <c r="Y1342" s="114">
        <f t="shared" si="83"/>
        <v>5.5922615817140482E-2</v>
      </c>
      <c r="Z1342" s="114">
        <f t="shared" si="80"/>
        <v>5.1628345526792518E-2</v>
      </c>
      <c r="AA1342" s="114">
        <f t="shared" si="81"/>
        <v>3.5846553877009184E-2</v>
      </c>
      <c r="AB1342" s="114">
        <f t="shared" si="82"/>
        <v>6.5120119250933722E-2</v>
      </c>
    </row>
    <row r="1343" spans="10:28" x14ac:dyDescent="0.25">
      <c r="J1343" s="1">
        <v>44972</v>
      </c>
      <c r="K1343">
        <v>99.15</v>
      </c>
      <c r="L1343" s="114">
        <v>1.2561274509803962E-2</v>
      </c>
      <c r="N1343" s="221">
        <v>44088</v>
      </c>
      <c r="O1343" s="222">
        <v>-2.810743285446702E-3</v>
      </c>
      <c r="P1343" s="114">
        <v>2.4138594361707576E-2</v>
      </c>
      <c r="Q1343" s="114">
        <v>2.2379809426884771E-2</v>
      </c>
      <c r="R1343" s="114">
        <v>1.5705090348931007E-2</v>
      </c>
      <c r="Y1343" s="114">
        <f t="shared" si="83"/>
        <v>5.6146370485331824E-2</v>
      </c>
      <c r="Z1343" s="114">
        <f t="shared" si="80"/>
        <v>5.2055436726933982E-2</v>
      </c>
      <c r="AA1343" s="114">
        <f t="shared" si="81"/>
        <v>3.653004015161352E-2</v>
      </c>
      <c r="AB1343" s="114">
        <f t="shared" si="82"/>
        <v>6.5120119250933722E-2</v>
      </c>
    </row>
    <row r="1344" spans="10:28" x14ac:dyDescent="0.25">
      <c r="J1344" s="1">
        <v>44973</v>
      </c>
      <c r="K1344">
        <v>99.61</v>
      </c>
      <c r="L1344" s="114">
        <v>4.6394351991930786E-3</v>
      </c>
      <c r="N1344" s="221">
        <v>44085</v>
      </c>
      <c r="O1344" s="222">
        <v>1.5701823949246775E-2</v>
      </c>
      <c r="P1344" s="114">
        <v>2.4138545654563155E-2</v>
      </c>
      <c r="Q1344" s="114">
        <v>2.2602851086389285E-2</v>
      </c>
      <c r="R1344" s="114">
        <v>1.6182991001864364E-2</v>
      </c>
      <c r="Y1344" s="114">
        <f t="shared" si="83"/>
        <v>5.6146257192513899E-2</v>
      </c>
      <c r="Z1344" s="114">
        <f t="shared" si="80"/>
        <v>5.2574231626941477E-2</v>
      </c>
      <c r="AA1344" s="114">
        <f t="shared" si="81"/>
        <v>3.7641637070336513E-2</v>
      </c>
      <c r="AB1344" s="114">
        <f t="shared" si="82"/>
        <v>6.5120119250933722E-2</v>
      </c>
    </row>
    <row r="1345" spans="10:28" x14ac:dyDescent="0.25">
      <c r="J1345" s="1">
        <v>44974</v>
      </c>
      <c r="K1345">
        <v>99.65</v>
      </c>
      <c r="L1345" s="114">
        <v>4.0156610782056271E-4</v>
      </c>
      <c r="N1345" s="221">
        <v>44084</v>
      </c>
      <c r="O1345" s="222">
        <v>-9.2708988057825809E-3</v>
      </c>
      <c r="P1345" s="114">
        <v>2.4125159203367264E-2</v>
      </c>
      <c r="Q1345" s="114">
        <v>2.27212846134064E-2</v>
      </c>
      <c r="R1345" s="114">
        <v>1.6213218962034596E-2</v>
      </c>
      <c r="Y1345" s="114">
        <f t="shared" si="83"/>
        <v>5.6115120307032258E-2</v>
      </c>
      <c r="Z1345" s="114">
        <f t="shared" si="80"/>
        <v>5.2849708010783286E-2</v>
      </c>
      <c r="AA1345" s="114">
        <f t="shared" si="81"/>
        <v>3.7711947305692474E-2</v>
      </c>
      <c r="AB1345" s="114">
        <f t="shared" si="82"/>
        <v>6.5120119250933722E-2</v>
      </c>
    </row>
    <row r="1346" spans="10:28" x14ac:dyDescent="0.25">
      <c r="J1346" s="1">
        <v>44977</v>
      </c>
      <c r="K1346">
        <v>99.79</v>
      </c>
      <c r="L1346" s="114">
        <v>1.404917210235831E-3</v>
      </c>
      <c r="N1346" s="221">
        <v>44083</v>
      </c>
      <c r="O1346" s="222">
        <v>6.0069554220676981E-3</v>
      </c>
      <c r="P1346" s="114">
        <v>2.4125012504291114E-2</v>
      </c>
      <c r="Q1346" s="114">
        <v>2.2913201966471709E-2</v>
      </c>
      <c r="R1346" s="114">
        <v>1.6557812804330441E-2</v>
      </c>
      <c r="Y1346" s="114">
        <f t="shared" si="83"/>
        <v>5.611477908498113E-2</v>
      </c>
      <c r="Z1346" s="114">
        <f t="shared" ref="Z1346:Z1409" si="84">Q1346*2.326</f>
        <v>5.3296107774013196E-2</v>
      </c>
      <c r="AA1346" s="114">
        <f t="shared" ref="AA1346:AA1409" si="85">R1346*2.326</f>
        <v>3.8513472582872604E-2</v>
      </c>
      <c r="AB1346" s="114">
        <f t="shared" ref="AB1346:AB1409" si="86">ABS(PERCENTILE(O1346:O1645,0.01))</f>
        <v>6.5120119250933722E-2</v>
      </c>
    </row>
    <row r="1347" spans="10:28" x14ac:dyDescent="0.25">
      <c r="J1347" s="1">
        <v>44978</v>
      </c>
      <c r="K1347">
        <v>98.88</v>
      </c>
      <c r="L1347" s="114">
        <v>-9.1191502154525581E-3</v>
      </c>
      <c r="N1347" s="221">
        <v>44082</v>
      </c>
      <c r="O1347" s="222">
        <v>1.2321971515442407E-2</v>
      </c>
      <c r="P1347" s="114">
        <v>2.4126580071499589E-2</v>
      </c>
      <c r="Q1347" s="114">
        <v>2.3129378027383293E-2</v>
      </c>
      <c r="R1347" s="114">
        <v>1.7010514701432812E-2</v>
      </c>
      <c r="Y1347" s="114">
        <f t="shared" ref="Y1347:Y1410" si="87">P1347*2.326</f>
        <v>5.6118425246308043E-2</v>
      </c>
      <c r="Z1347" s="114">
        <f t="shared" si="84"/>
        <v>5.3798933291693538E-2</v>
      </c>
      <c r="AA1347" s="114">
        <f t="shared" si="85"/>
        <v>3.9566457195532721E-2</v>
      </c>
      <c r="AB1347" s="114">
        <f t="shared" si="86"/>
        <v>6.5120119250933722E-2</v>
      </c>
    </row>
    <row r="1348" spans="10:28" x14ac:dyDescent="0.25">
      <c r="J1348" s="1">
        <v>44979</v>
      </c>
      <c r="K1348">
        <v>98.28</v>
      </c>
      <c r="L1348" s="114">
        <v>-6.0679611650484864E-3</v>
      </c>
      <c r="N1348" s="221">
        <v>44081</v>
      </c>
      <c r="O1348" s="222">
        <v>1.6593460224499808E-2</v>
      </c>
      <c r="P1348" s="114">
        <v>2.4122924284203224E-2</v>
      </c>
      <c r="Q1348" s="114">
        <v>2.3297292311836824E-2</v>
      </c>
      <c r="R1348" s="114">
        <v>1.7266612451981248E-2</v>
      </c>
      <c r="Y1348" s="114">
        <f t="shared" si="87"/>
        <v>5.6109921885056702E-2</v>
      </c>
      <c r="Z1348" s="114">
        <f t="shared" si="84"/>
        <v>5.4189501917332454E-2</v>
      </c>
      <c r="AA1348" s="114">
        <f t="shared" si="85"/>
        <v>4.0162140563308385E-2</v>
      </c>
      <c r="AB1348" s="114">
        <f t="shared" si="86"/>
        <v>6.5120119250933722E-2</v>
      </c>
    </row>
    <row r="1349" spans="10:28" x14ac:dyDescent="0.25">
      <c r="J1349" s="1">
        <v>44980</v>
      </c>
      <c r="K1349">
        <v>99.42</v>
      </c>
      <c r="L1349" s="114">
        <v>1.1599511599511605E-2</v>
      </c>
      <c r="N1349" s="221">
        <v>44078</v>
      </c>
      <c r="O1349" s="222">
        <v>9.5253736245688673E-3</v>
      </c>
      <c r="P1349" s="114">
        <v>2.4105995442469486E-2</v>
      </c>
      <c r="Q1349" s="114">
        <v>2.3413526137039994E-2</v>
      </c>
      <c r="R1349" s="114">
        <v>1.7308690780394376E-2</v>
      </c>
      <c r="Y1349" s="114">
        <f t="shared" si="87"/>
        <v>5.6070545399184026E-2</v>
      </c>
      <c r="Z1349" s="114">
        <f t="shared" si="84"/>
        <v>5.4459861794755031E-2</v>
      </c>
      <c r="AA1349" s="114">
        <f t="shared" si="85"/>
        <v>4.0260014755197318E-2</v>
      </c>
      <c r="AB1349" s="114">
        <f t="shared" si="86"/>
        <v>6.5120119250933722E-2</v>
      </c>
    </row>
    <row r="1350" spans="10:28" x14ac:dyDescent="0.25">
      <c r="J1350" s="1">
        <v>44981</v>
      </c>
      <c r="K1350">
        <v>97.43</v>
      </c>
      <c r="L1350" s="114">
        <v>-2.0016093341379951E-2</v>
      </c>
      <c r="N1350" s="221">
        <v>44077</v>
      </c>
      <c r="O1350" s="222">
        <v>6.7791005291005903E-3</v>
      </c>
      <c r="P1350" s="114">
        <v>2.4119141768196573E-2</v>
      </c>
      <c r="Q1350" s="114">
        <v>2.3611783864500954E-2</v>
      </c>
      <c r="R1350" s="114">
        <v>1.7689605428982361E-2</v>
      </c>
      <c r="Y1350" s="114">
        <f t="shared" si="87"/>
        <v>5.6101123752825229E-2</v>
      </c>
      <c r="Z1350" s="114">
        <f t="shared" si="84"/>
        <v>5.4921009268829223E-2</v>
      </c>
      <c r="AA1350" s="114">
        <f t="shared" si="85"/>
        <v>4.1146022227812974E-2</v>
      </c>
      <c r="AB1350" s="114">
        <f t="shared" si="86"/>
        <v>6.5120119250933722E-2</v>
      </c>
    </row>
    <row r="1351" spans="10:28" x14ac:dyDescent="0.25">
      <c r="J1351" s="1">
        <v>44984</v>
      </c>
      <c r="K1351">
        <v>98.53</v>
      </c>
      <c r="L1351" s="114">
        <v>1.1290157035820529E-2</v>
      </c>
      <c r="N1351" s="221">
        <v>44076</v>
      </c>
      <c r="O1351" s="222">
        <v>4.8180760923741345E-3</v>
      </c>
      <c r="P1351" s="114">
        <v>2.4124852497353626E-2</v>
      </c>
      <c r="Q1351" s="114">
        <v>2.3831393631879767E-2</v>
      </c>
      <c r="R1351" s="114">
        <v>1.8164870461773258E-2</v>
      </c>
      <c r="Y1351" s="114">
        <f t="shared" si="87"/>
        <v>5.6114406908844533E-2</v>
      </c>
      <c r="Z1351" s="114">
        <f t="shared" si="84"/>
        <v>5.5431821587752339E-2</v>
      </c>
      <c r="AA1351" s="114">
        <f t="shared" si="85"/>
        <v>4.2251488694084599E-2</v>
      </c>
      <c r="AB1351" s="114">
        <f t="shared" si="86"/>
        <v>6.5120119250933722E-2</v>
      </c>
    </row>
    <row r="1352" spans="10:28" x14ac:dyDescent="0.25">
      <c r="J1352" s="1">
        <v>44985</v>
      </c>
      <c r="K1352">
        <v>98.15</v>
      </c>
      <c r="L1352" s="114">
        <v>-3.8566933928752202E-3</v>
      </c>
      <c r="N1352" s="221">
        <v>44075</v>
      </c>
      <c r="O1352" s="222">
        <v>-4.4657624875951559E-3</v>
      </c>
      <c r="P1352" s="114">
        <v>2.4126300799339768E-2</v>
      </c>
      <c r="Q1352" s="114">
        <v>2.4062972578898088E-2</v>
      </c>
      <c r="R1352" s="114">
        <v>1.8696048256353785E-2</v>
      </c>
      <c r="Y1352" s="114">
        <f t="shared" si="87"/>
        <v>5.6117775659264305E-2</v>
      </c>
      <c r="Z1352" s="114">
        <f t="shared" si="84"/>
        <v>5.5970474218516954E-2</v>
      </c>
      <c r="AA1352" s="114">
        <f t="shared" si="85"/>
        <v>4.3487008244278903E-2</v>
      </c>
      <c r="AB1352" s="114">
        <f t="shared" si="86"/>
        <v>6.5120119250933722E-2</v>
      </c>
    </row>
    <row r="1353" spans="10:28" x14ac:dyDescent="0.25">
      <c r="J1353" s="1">
        <v>44986</v>
      </c>
      <c r="K1353">
        <v>99.6</v>
      </c>
      <c r="L1353" s="114">
        <v>1.4773306164034524E-2</v>
      </c>
      <c r="N1353" s="221">
        <v>44074</v>
      </c>
      <c r="O1353" s="222">
        <v>1.4770057066129617E-2</v>
      </c>
      <c r="P1353" s="114">
        <v>2.4130679609059544E-2</v>
      </c>
      <c r="Q1353" s="114">
        <v>2.4298421232224275E-2</v>
      </c>
      <c r="R1353" s="114">
        <v>1.9250466644531575E-2</v>
      </c>
      <c r="Y1353" s="114">
        <f t="shared" si="87"/>
        <v>5.6127960770672503E-2</v>
      </c>
      <c r="Z1353" s="114">
        <f t="shared" si="84"/>
        <v>5.6518127786153664E-2</v>
      </c>
      <c r="AA1353" s="114">
        <f t="shared" si="85"/>
        <v>4.4776585415180446E-2</v>
      </c>
      <c r="AB1353" s="114">
        <f t="shared" si="86"/>
        <v>6.5120119250933722E-2</v>
      </c>
    </row>
    <row r="1354" spans="10:28" x14ac:dyDescent="0.25">
      <c r="J1354" s="1">
        <v>44987</v>
      </c>
      <c r="K1354">
        <v>99.6</v>
      </c>
      <c r="L1354" s="114">
        <v>0</v>
      </c>
      <c r="N1354" s="221">
        <v>44071</v>
      </c>
      <c r="O1354" s="222">
        <v>-1.6756032171582008E-3</v>
      </c>
      <c r="P1354" s="114">
        <v>2.4115456569689622E-2</v>
      </c>
      <c r="Q1354" s="114">
        <v>2.4453649742934538E-2</v>
      </c>
      <c r="R1354" s="114">
        <v>1.9501532688788625E-2</v>
      </c>
      <c r="Y1354" s="114">
        <f t="shared" si="87"/>
        <v>5.6092551981098061E-2</v>
      </c>
      <c r="Z1354" s="114">
        <f t="shared" si="84"/>
        <v>5.6879189302065737E-2</v>
      </c>
      <c r="AA1354" s="114">
        <f t="shared" si="85"/>
        <v>4.5360565034122342E-2</v>
      </c>
      <c r="AB1354" s="114">
        <f t="shared" si="86"/>
        <v>6.5120119250933722E-2</v>
      </c>
    </row>
    <row r="1355" spans="10:28" x14ac:dyDescent="0.25">
      <c r="J1355" s="1">
        <v>44988</v>
      </c>
      <c r="K1355">
        <v>101.28</v>
      </c>
      <c r="L1355" s="114">
        <v>1.6867469879518142E-2</v>
      </c>
      <c r="N1355" s="221">
        <v>44070</v>
      </c>
      <c r="O1355" s="222">
        <v>5.8992078206641062E-3</v>
      </c>
      <c r="P1355" s="114">
        <v>2.4117311893633055E-2</v>
      </c>
      <c r="Q1355" s="114">
        <v>2.4700229726389911E-2</v>
      </c>
      <c r="R1355" s="114">
        <v>2.010983982069469E-2</v>
      </c>
      <c r="Y1355" s="114">
        <f t="shared" si="87"/>
        <v>5.6096867464590486E-2</v>
      </c>
      <c r="Z1355" s="114">
        <f t="shared" si="84"/>
        <v>5.7452734343582931E-2</v>
      </c>
      <c r="AA1355" s="114">
        <f t="shared" si="85"/>
        <v>4.6775487422935851E-2</v>
      </c>
      <c r="AB1355" s="114">
        <f t="shared" si="86"/>
        <v>6.5120119250933722E-2</v>
      </c>
    </row>
    <row r="1356" spans="10:28" x14ac:dyDescent="0.25">
      <c r="J1356" s="1">
        <v>44991</v>
      </c>
      <c r="K1356">
        <v>101.12</v>
      </c>
      <c r="L1356" s="114">
        <v>-1.5797788309636315E-3</v>
      </c>
      <c r="N1356" s="221">
        <v>44069</v>
      </c>
      <c r="O1356" s="222">
        <v>2.5228961465353396E-2</v>
      </c>
      <c r="P1356" s="114">
        <v>2.4123560444329256E-2</v>
      </c>
      <c r="Q1356" s="114">
        <v>2.4936340838927935E-2</v>
      </c>
      <c r="R1356" s="114">
        <v>2.0688099626933507E-2</v>
      </c>
      <c r="Y1356" s="114">
        <f t="shared" si="87"/>
        <v>5.6111401593509851E-2</v>
      </c>
      <c r="Z1356" s="114">
        <f t="shared" si="84"/>
        <v>5.8001928791346379E-2</v>
      </c>
      <c r="AA1356" s="114">
        <f t="shared" si="85"/>
        <v>4.812051973224734E-2</v>
      </c>
      <c r="AB1356" s="114">
        <f t="shared" si="86"/>
        <v>6.5120119250933722E-2</v>
      </c>
    </row>
    <row r="1357" spans="10:28" x14ac:dyDescent="0.25">
      <c r="J1357" s="1">
        <v>44992</v>
      </c>
      <c r="K1357">
        <v>100.94</v>
      </c>
      <c r="L1357" s="114">
        <v>-1.7800632911393079E-3</v>
      </c>
      <c r="N1357" s="221">
        <v>44068</v>
      </c>
      <c r="O1357" s="222">
        <v>-5.1572975760702123E-3</v>
      </c>
      <c r="P1357" s="114">
        <v>2.4103985091411664E-2</v>
      </c>
      <c r="Q1357" s="114">
        <v>2.493007282759617E-2</v>
      </c>
      <c r="R1357" s="114">
        <v>2.0363908317640084E-2</v>
      </c>
      <c r="Y1357" s="114">
        <f t="shared" si="87"/>
        <v>5.6065869322623536E-2</v>
      </c>
      <c r="Z1357" s="114">
        <f t="shared" si="84"/>
        <v>5.7987349396988692E-2</v>
      </c>
      <c r="AA1357" s="114">
        <f t="shared" si="85"/>
        <v>4.7366450746830838E-2</v>
      </c>
      <c r="AB1357" s="114">
        <f t="shared" si="86"/>
        <v>6.5120119250933722E-2</v>
      </c>
    </row>
    <row r="1358" spans="10:28" x14ac:dyDescent="0.25">
      <c r="J1358" s="1">
        <v>44993</v>
      </c>
      <c r="K1358">
        <v>101.22</v>
      </c>
      <c r="L1358" s="114">
        <v>2.7739251040222027E-3</v>
      </c>
      <c r="N1358" s="221">
        <v>44067</v>
      </c>
      <c r="O1358" s="222">
        <v>2.8647214854111487E-2</v>
      </c>
      <c r="P1358" s="114">
        <v>2.4102510824101264E-2</v>
      </c>
      <c r="Q1358" s="114">
        <v>2.5171848069437001E-2</v>
      </c>
      <c r="R1358" s="114">
        <v>2.0963313917285748E-2</v>
      </c>
      <c r="Y1358" s="114">
        <f t="shared" si="87"/>
        <v>5.6062440176859539E-2</v>
      </c>
      <c r="Z1358" s="114">
        <f t="shared" si="84"/>
        <v>5.854971860951047E-2</v>
      </c>
      <c r="AA1358" s="114">
        <f t="shared" si="85"/>
        <v>4.8760668171606653E-2</v>
      </c>
      <c r="AB1358" s="114">
        <f t="shared" si="86"/>
        <v>6.5120119250933722E-2</v>
      </c>
    </row>
    <row r="1359" spans="10:28" x14ac:dyDescent="0.25">
      <c r="J1359" s="1">
        <v>44994</v>
      </c>
      <c r="K1359">
        <v>99.2</v>
      </c>
      <c r="L1359" s="114">
        <v>-1.9956530329974274E-2</v>
      </c>
      <c r="N1359" s="221">
        <v>44064</v>
      </c>
      <c r="O1359" s="222">
        <v>-1.4979968646577243E-2</v>
      </c>
      <c r="P1359" s="114">
        <v>2.404619742934749E-2</v>
      </c>
      <c r="Q1359" s="114">
        <v>2.5095249739643194E-2</v>
      </c>
      <c r="R1359" s="114">
        <v>2.037470153663731E-2</v>
      </c>
      <c r="Y1359" s="114">
        <f t="shared" si="87"/>
        <v>5.5931455220662264E-2</v>
      </c>
      <c r="Z1359" s="114">
        <f t="shared" si="84"/>
        <v>5.8371550894410068E-2</v>
      </c>
      <c r="AA1359" s="114">
        <f t="shared" si="85"/>
        <v>4.7391555774218386E-2</v>
      </c>
      <c r="AB1359" s="114">
        <f t="shared" si="86"/>
        <v>6.5120119250933722E-2</v>
      </c>
    </row>
    <row r="1360" spans="10:28" x14ac:dyDescent="0.25">
      <c r="J1360" s="1">
        <v>44995</v>
      </c>
      <c r="K1360">
        <v>97.25</v>
      </c>
      <c r="L1360" s="114">
        <v>-1.9657258064516157E-2</v>
      </c>
      <c r="N1360" s="221">
        <v>44063</v>
      </c>
      <c r="O1360" s="222">
        <v>-1.2216104611149362E-2</v>
      </c>
      <c r="P1360" s="114">
        <v>2.4031763354729625E-2</v>
      </c>
      <c r="Q1360" s="114">
        <v>2.5258977878699639E-2</v>
      </c>
      <c r="R1360" s="114">
        <v>2.0671300249593124E-2</v>
      </c>
      <c r="Y1360" s="114">
        <f t="shared" si="87"/>
        <v>5.5897881563101111E-2</v>
      </c>
      <c r="Z1360" s="114">
        <f t="shared" si="84"/>
        <v>5.875238254585536E-2</v>
      </c>
      <c r="AA1360" s="114">
        <f t="shared" si="85"/>
        <v>4.808144438055361E-2</v>
      </c>
      <c r="AB1360" s="114">
        <f t="shared" si="86"/>
        <v>6.5120119250933722E-2</v>
      </c>
    </row>
    <row r="1361" spans="10:28" x14ac:dyDescent="0.25">
      <c r="J1361" s="1">
        <v>44998</v>
      </c>
      <c r="K1361">
        <v>94.9</v>
      </c>
      <c r="L1361" s="114">
        <v>-2.4164524421593774E-2</v>
      </c>
      <c r="N1361" s="221">
        <v>44062</v>
      </c>
      <c r="O1361" s="222">
        <v>1.5019210618232614E-2</v>
      </c>
      <c r="P1361" s="114">
        <v>2.4025642759933848E-2</v>
      </c>
      <c r="Q1361" s="114">
        <v>2.5455170061932261E-2</v>
      </c>
      <c r="R1361" s="114">
        <v>2.1096250070717856E-2</v>
      </c>
      <c r="Y1361" s="114">
        <f t="shared" si="87"/>
        <v>5.5883645059606135E-2</v>
      </c>
      <c r="Z1361" s="114">
        <f t="shared" si="84"/>
        <v>5.9208725564054439E-2</v>
      </c>
      <c r="AA1361" s="114">
        <f t="shared" si="85"/>
        <v>4.9069877664489732E-2</v>
      </c>
      <c r="AB1361" s="114">
        <f t="shared" si="86"/>
        <v>6.5120119250933722E-2</v>
      </c>
    </row>
    <row r="1362" spans="10:28" x14ac:dyDescent="0.25">
      <c r="J1362" s="1">
        <v>44999</v>
      </c>
      <c r="K1362">
        <v>95.51</v>
      </c>
      <c r="L1362" s="114">
        <v>6.4278187565858739E-3</v>
      </c>
      <c r="N1362" s="221">
        <v>44061</v>
      </c>
      <c r="O1362" s="222">
        <v>-9.3425605536332033E-3</v>
      </c>
      <c r="P1362" s="114">
        <v>2.4042172143939004E-2</v>
      </c>
      <c r="Q1362" s="114">
        <v>2.5623861093645669E-2</v>
      </c>
      <c r="R1362" s="114">
        <v>2.1425704530170391E-2</v>
      </c>
      <c r="Y1362" s="114">
        <f t="shared" si="87"/>
        <v>5.5922092406802126E-2</v>
      </c>
      <c r="Z1362" s="114">
        <f t="shared" si="84"/>
        <v>5.9601100903819829E-2</v>
      </c>
      <c r="AA1362" s="114">
        <f t="shared" si="85"/>
        <v>4.983618873717633E-2</v>
      </c>
      <c r="AB1362" s="114">
        <f t="shared" si="86"/>
        <v>6.5120119250933722E-2</v>
      </c>
    </row>
    <row r="1363" spans="10:28" x14ac:dyDescent="0.25">
      <c r="J1363" s="1">
        <v>45000</v>
      </c>
      <c r="K1363">
        <v>95.61</v>
      </c>
      <c r="L1363" s="114">
        <v>1.0470107842110179E-3</v>
      </c>
      <c r="N1363" s="221">
        <v>44060</v>
      </c>
      <c r="O1363" s="222">
        <v>-2.0718232044199679E-3</v>
      </c>
      <c r="P1363" s="114">
        <v>2.403777614151912E-2</v>
      </c>
      <c r="Q1363" s="114">
        <v>2.5849056559796291E-2</v>
      </c>
      <c r="R1363" s="114">
        <v>2.1972512036004178E-2</v>
      </c>
      <c r="Y1363" s="114">
        <f t="shared" si="87"/>
        <v>5.5911867305173474E-2</v>
      </c>
      <c r="Z1363" s="114">
        <f t="shared" si="84"/>
        <v>6.0124905558086174E-2</v>
      </c>
      <c r="AA1363" s="114">
        <f t="shared" si="85"/>
        <v>5.1108062995745718E-2</v>
      </c>
      <c r="AB1363" s="114">
        <f t="shared" si="86"/>
        <v>6.5120119250933722E-2</v>
      </c>
    </row>
    <row r="1364" spans="10:28" x14ac:dyDescent="0.25">
      <c r="J1364" s="1">
        <v>45001</v>
      </c>
      <c r="K1364">
        <v>96.19</v>
      </c>
      <c r="L1364" s="114">
        <v>6.0663110553289224E-3</v>
      </c>
      <c r="N1364" s="221">
        <v>44057</v>
      </c>
      <c r="O1364" s="222">
        <v>-7.5394105551747385E-3</v>
      </c>
      <c r="P1364" s="114">
        <v>2.4050380025105136E-2</v>
      </c>
      <c r="Q1364" s="114">
        <v>2.6109483162442996E-2</v>
      </c>
      <c r="R1364" s="114">
        <v>2.2656870121730208E-2</v>
      </c>
      <c r="Y1364" s="114">
        <f t="shared" si="87"/>
        <v>5.5941183938394548E-2</v>
      </c>
      <c r="Z1364" s="114">
        <f t="shared" si="84"/>
        <v>6.073065783584241E-2</v>
      </c>
      <c r="AA1364" s="114">
        <f t="shared" si="85"/>
        <v>5.2699879903144467E-2</v>
      </c>
      <c r="AB1364" s="114">
        <f t="shared" si="86"/>
        <v>6.5120119250933722E-2</v>
      </c>
    </row>
    <row r="1365" spans="10:28" x14ac:dyDescent="0.25">
      <c r="J1365" s="1">
        <v>45002</v>
      </c>
      <c r="K1365">
        <v>94.99</v>
      </c>
      <c r="L1365" s="114">
        <v>-1.2475309283709355E-2</v>
      </c>
      <c r="N1365" s="221">
        <v>44056</v>
      </c>
      <c r="O1365" s="222">
        <v>-7.3141690763735279E-3</v>
      </c>
      <c r="P1365" s="114">
        <v>2.4046504486414651E-2</v>
      </c>
      <c r="Q1365" s="114">
        <v>2.6352029416021827E-2</v>
      </c>
      <c r="R1365" s="114">
        <v>2.3291017369942251E-2</v>
      </c>
      <c r="Y1365" s="114">
        <f t="shared" si="87"/>
        <v>5.5932169435400483E-2</v>
      </c>
      <c r="Z1365" s="114">
        <f t="shared" si="84"/>
        <v>6.1294820421666771E-2</v>
      </c>
      <c r="AA1365" s="114">
        <f t="shared" si="85"/>
        <v>5.4174906402485679E-2</v>
      </c>
      <c r="AB1365" s="114">
        <f t="shared" si="86"/>
        <v>6.5120119250933722E-2</v>
      </c>
    </row>
    <row r="1366" spans="10:28" x14ac:dyDescent="0.25">
      <c r="J1366" s="1">
        <v>45005</v>
      </c>
      <c r="K1366">
        <v>95.95</v>
      </c>
      <c r="L1366" s="114">
        <v>1.0106326981787641E-2</v>
      </c>
      <c r="N1366" s="221">
        <v>44055</v>
      </c>
      <c r="O1366" s="222">
        <v>6.5057353192946856E-3</v>
      </c>
      <c r="P1366" s="114">
        <v>2.4046409107174413E-2</v>
      </c>
      <c r="Q1366" s="114">
        <v>2.6598583224734861E-2</v>
      </c>
      <c r="R1366" s="114">
        <v>2.3951672657268844E-2</v>
      </c>
      <c r="Y1366" s="114">
        <f t="shared" si="87"/>
        <v>5.5931947583287685E-2</v>
      </c>
      <c r="Z1366" s="114">
        <f t="shared" si="84"/>
        <v>6.1868304580733287E-2</v>
      </c>
      <c r="AA1366" s="114">
        <f t="shared" si="85"/>
        <v>5.5711590600807333E-2</v>
      </c>
      <c r="AB1366" s="114">
        <f t="shared" si="86"/>
        <v>6.5120119250933722E-2</v>
      </c>
    </row>
    <row r="1367" spans="10:28" x14ac:dyDescent="0.25">
      <c r="J1367" s="1">
        <v>45006</v>
      </c>
      <c r="K1367">
        <v>97.8</v>
      </c>
      <c r="L1367" s="114">
        <v>1.928087545596659E-2</v>
      </c>
      <c r="N1367" s="221">
        <v>44054</v>
      </c>
      <c r="O1367" s="222">
        <v>5.376150099224241E-2</v>
      </c>
      <c r="P1367" s="114">
        <v>2.4047774119652653E-2</v>
      </c>
      <c r="Q1367" s="114">
        <v>2.6852093079659412E-2</v>
      </c>
      <c r="R1367" s="114">
        <v>2.4649525205605018E-2</v>
      </c>
      <c r="Y1367" s="114">
        <f t="shared" si="87"/>
        <v>5.5935122602312072E-2</v>
      </c>
      <c r="Z1367" s="114">
        <f t="shared" si="84"/>
        <v>6.2457968503287796E-2</v>
      </c>
      <c r="AA1367" s="114">
        <f t="shared" si="85"/>
        <v>5.7334795628237276E-2</v>
      </c>
      <c r="AB1367" s="114">
        <f t="shared" si="86"/>
        <v>6.5120119250933722E-2</v>
      </c>
    </row>
    <row r="1368" spans="10:28" x14ac:dyDescent="0.25">
      <c r="J1368" s="1">
        <v>45007</v>
      </c>
      <c r="K1368">
        <v>98.36</v>
      </c>
      <c r="L1368" s="114">
        <v>5.7259713701431729E-3</v>
      </c>
      <c r="N1368" s="221">
        <v>44053</v>
      </c>
      <c r="O1368" s="222">
        <v>5.9891107078039619E-3</v>
      </c>
      <c r="P1368" s="114">
        <v>2.3877320934721346E-2</v>
      </c>
      <c r="Q1368" s="114">
        <v>2.6014209005273466E-2</v>
      </c>
      <c r="R1368" s="114">
        <v>2.1491738971854555E-2</v>
      </c>
      <c r="Y1368" s="114">
        <f t="shared" si="87"/>
        <v>5.5538648494161853E-2</v>
      </c>
      <c r="Z1368" s="114">
        <f t="shared" si="84"/>
        <v>6.0509050146266084E-2</v>
      </c>
      <c r="AA1368" s="114">
        <f t="shared" si="85"/>
        <v>4.9989784848533697E-2</v>
      </c>
      <c r="AB1368" s="114">
        <f t="shared" si="86"/>
        <v>6.5120119250933722E-2</v>
      </c>
    </row>
    <row r="1369" spans="10:28" x14ac:dyDescent="0.25">
      <c r="J1369" s="1">
        <v>45008</v>
      </c>
      <c r="K1369">
        <v>98.8</v>
      </c>
      <c r="L1369" s="114">
        <v>4.4733631557543488E-3</v>
      </c>
      <c r="N1369" s="221">
        <v>44050</v>
      </c>
      <c r="O1369" s="222">
        <v>-3.7967817754474931E-3</v>
      </c>
      <c r="P1369" s="114">
        <v>2.3876048880511289E-2</v>
      </c>
      <c r="Q1369" s="114">
        <v>2.6263886183230951E-2</v>
      </c>
      <c r="R1369" s="114">
        <v>2.2115333010689363E-2</v>
      </c>
      <c r="Y1369" s="114">
        <f t="shared" si="87"/>
        <v>5.5535689696069264E-2</v>
      </c>
      <c r="Z1369" s="114">
        <f t="shared" si="84"/>
        <v>6.1089799262195196E-2</v>
      </c>
      <c r="AA1369" s="114">
        <f t="shared" si="85"/>
        <v>5.1440264582863458E-2</v>
      </c>
      <c r="AB1369" s="114">
        <f t="shared" si="86"/>
        <v>6.5120119250933722E-2</v>
      </c>
    </row>
    <row r="1370" spans="10:28" x14ac:dyDescent="0.25">
      <c r="J1370" s="1">
        <v>45009</v>
      </c>
      <c r="K1370">
        <v>98.1</v>
      </c>
      <c r="L1370" s="114">
        <v>-7.0850202429150085E-3</v>
      </c>
      <c r="N1370" s="221">
        <v>44049</v>
      </c>
      <c r="O1370" s="222">
        <v>-1.0377527285739815E-2</v>
      </c>
      <c r="P1370" s="114">
        <v>2.3877825578602147E-2</v>
      </c>
      <c r="Q1370" s="114">
        <v>2.6524514942660619E-2</v>
      </c>
      <c r="R1370" s="114">
        <v>2.2790045904457695E-2</v>
      </c>
      <c r="Y1370" s="114">
        <f t="shared" si="87"/>
        <v>5.5539822295828593E-2</v>
      </c>
      <c r="Z1370" s="114">
        <f t="shared" si="84"/>
        <v>6.1696021756628604E-2</v>
      </c>
      <c r="AA1370" s="114">
        <f t="shared" si="85"/>
        <v>5.3009646773768598E-2</v>
      </c>
      <c r="AB1370" s="114">
        <f t="shared" si="86"/>
        <v>6.5120119250933722E-2</v>
      </c>
    </row>
    <row r="1371" spans="10:28" x14ac:dyDescent="0.25">
      <c r="J1371" s="1">
        <v>45012</v>
      </c>
      <c r="K1371">
        <v>99.08</v>
      </c>
      <c r="L1371" s="114">
        <v>9.9898063200815901E-3</v>
      </c>
      <c r="N1371" s="221">
        <v>44048</v>
      </c>
      <c r="O1371" s="222">
        <v>-3.7375129176713776E-2</v>
      </c>
      <c r="P1371" s="114">
        <v>2.3870841063195865E-2</v>
      </c>
      <c r="Q1371" s="114">
        <v>2.6752243925083425E-2</v>
      </c>
      <c r="R1371" s="114">
        <v>2.3359462242343039E-2</v>
      </c>
      <c r="Y1371" s="114">
        <f t="shared" si="87"/>
        <v>5.5523576312993587E-2</v>
      </c>
      <c r="Z1371" s="114">
        <f t="shared" si="84"/>
        <v>6.2225719369744047E-2</v>
      </c>
      <c r="AA1371" s="114">
        <f t="shared" si="85"/>
        <v>5.4334109175689912E-2</v>
      </c>
      <c r="AB1371" s="114">
        <f t="shared" si="86"/>
        <v>6.5120119250933722E-2</v>
      </c>
    </row>
    <row r="1372" spans="10:28" x14ac:dyDescent="0.25">
      <c r="J1372" s="1">
        <v>45013</v>
      </c>
      <c r="K1372">
        <v>98.42</v>
      </c>
      <c r="L1372" s="114">
        <v>-6.6612838110617339E-3</v>
      </c>
      <c r="N1372" s="221">
        <v>44047</v>
      </c>
      <c r="O1372" s="222">
        <v>3.2544904855059675E-2</v>
      </c>
      <c r="P1372" s="114">
        <v>2.3773431475647692E-2</v>
      </c>
      <c r="Q1372" s="114">
        <v>2.6490423002755174E-2</v>
      </c>
      <c r="R1372" s="114">
        <v>2.2165971117855687E-2</v>
      </c>
      <c r="Y1372" s="114">
        <f t="shared" si="87"/>
        <v>5.5297001612356532E-2</v>
      </c>
      <c r="Z1372" s="114">
        <f t="shared" si="84"/>
        <v>6.1616723904408532E-2</v>
      </c>
      <c r="AA1372" s="114">
        <f t="shared" si="85"/>
        <v>5.1558048820132325E-2</v>
      </c>
      <c r="AB1372" s="114">
        <f t="shared" si="86"/>
        <v>6.5120119250933722E-2</v>
      </c>
    </row>
    <row r="1373" spans="10:28" x14ac:dyDescent="0.25">
      <c r="J1373" s="1">
        <v>45014</v>
      </c>
      <c r="K1373">
        <v>98.94</v>
      </c>
      <c r="L1373" s="114">
        <v>5.2834789676894532E-3</v>
      </c>
      <c r="N1373" s="221">
        <v>44046</v>
      </c>
      <c r="O1373" s="222">
        <v>3.5352605413367606E-2</v>
      </c>
      <c r="P1373" s="114">
        <v>2.3705073674797392E-2</v>
      </c>
      <c r="Q1373" s="114">
        <v>2.6351809251045234E-2</v>
      </c>
      <c r="R1373" s="114">
        <v>2.1332724472192872E-2</v>
      </c>
      <c r="Y1373" s="114">
        <f t="shared" si="87"/>
        <v>5.5138001367578737E-2</v>
      </c>
      <c r="Z1373" s="114">
        <f t="shared" si="84"/>
        <v>6.1294308317931215E-2</v>
      </c>
      <c r="AA1373" s="114">
        <f t="shared" si="85"/>
        <v>4.9619917122320625E-2</v>
      </c>
      <c r="AB1373" s="114">
        <f t="shared" si="86"/>
        <v>6.5120119250933722E-2</v>
      </c>
    </row>
    <row r="1374" spans="10:28" x14ac:dyDescent="0.25">
      <c r="J1374" s="1">
        <v>45015</v>
      </c>
      <c r="K1374">
        <v>100.54</v>
      </c>
      <c r="L1374" s="114">
        <v>1.6171417020416502E-2</v>
      </c>
      <c r="N1374" s="221">
        <v>44043</v>
      </c>
      <c r="O1374" s="222">
        <v>-4.1982713000529116E-2</v>
      </c>
      <c r="P1374" s="114">
        <v>2.3616155041835389E-2</v>
      </c>
      <c r="Q1374" s="114">
        <v>2.6135164446005495E-2</v>
      </c>
      <c r="R1374" s="114">
        <v>2.0108660421459517E-2</v>
      </c>
      <c r="Y1374" s="114">
        <f t="shared" si="87"/>
        <v>5.493117662730912E-2</v>
      </c>
      <c r="Z1374" s="114">
        <f t="shared" si="84"/>
        <v>6.0790392501408781E-2</v>
      </c>
      <c r="AA1374" s="114">
        <f t="shared" si="85"/>
        <v>4.6772744140314841E-2</v>
      </c>
      <c r="AB1374" s="114">
        <f t="shared" si="86"/>
        <v>6.5120119250933722E-2</v>
      </c>
    </row>
    <row r="1375" spans="10:28" x14ac:dyDescent="0.25">
      <c r="J1375" s="1">
        <v>45016</v>
      </c>
      <c r="K1375">
        <v>101.12</v>
      </c>
      <c r="L1375" s="114">
        <v>5.7688482196140665E-3</v>
      </c>
      <c r="N1375" s="221">
        <v>44042</v>
      </c>
      <c r="O1375" s="222">
        <v>-2.878190851464793E-2</v>
      </c>
      <c r="P1375" s="114">
        <v>2.3491951931134399E-2</v>
      </c>
      <c r="Q1375" s="114">
        <v>2.5709457220693038E-2</v>
      </c>
      <c r="R1375" s="114">
        <v>1.7823166019963432E-2</v>
      </c>
      <c r="Y1375" s="114">
        <f t="shared" si="87"/>
        <v>5.4642280191818611E-2</v>
      </c>
      <c r="Z1375" s="114">
        <f t="shared" si="84"/>
        <v>5.9800197495332011E-2</v>
      </c>
      <c r="AA1375" s="114">
        <f t="shared" si="85"/>
        <v>4.1456684162434941E-2</v>
      </c>
      <c r="AB1375" s="114">
        <f t="shared" si="86"/>
        <v>6.5120119250933722E-2</v>
      </c>
    </row>
    <row r="1376" spans="10:28" x14ac:dyDescent="0.25">
      <c r="J1376" s="1">
        <v>45019</v>
      </c>
      <c r="K1376">
        <v>101.1</v>
      </c>
      <c r="L1376" s="114">
        <v>-1.9778481012668346E-4</v>
      </c>
      <c r="N1376" s="221">
        <v>44041</v>
      </c>
      <c r="O1376" s="222">
        <v>-2.5217100868403557E-2</v>
      </c>
      <c r="P1376" s="114">
        <v>2.3442736757733264E-2</v>
      </c>
      <c r="Q1376" s="114">
        <v>2.5642431395921549E-2</v>
      </c>
      <c r="R1376" s="114">
        <v>1.6883875956504098E-2</v>
      </c>
      <c r="Y1376" s="114">
        <f t="shared" si="87"/>
        <v>5.4527805698487572E-2</v>
      </c>
      <c r="Z1376" s="114">
        <f t="shared" si="84"/>
        <v>5.9644295426913525E-2</v>
      </c>
      <c r="AA1376" s="114">
        <f t="shared" si="85"/>
        <v>3.9271895474828532E-2</v>
      </c>
      <c r="AB1376" s="114">
        <f t="shared" si="86"/>
        <v>6.5120119250933722E-2</v>
      </c>
    </row>
    <row r="1377" spans="10:28" x14ac:dyDescent="0.25">
      <c r="J1377" s="1">
        <v>45020</v>
      </c>
      <c r="K1377">
        <v>101.44</v>
      </c>
      <c r="L1377" s="114">
        <v>3.3630069238378183E-3</v>
      </c>
      <c r="N1377" s="221">
        <v>44040</v>
      </c>
      <c r="O1377" s="222">
        <v>8.3570115326766278E-4</v>
      </c>
      <c r="P1377" s="114">
        <v>2.3399371327204432E-2</v>
      </c>
      <c r="Q1377" s="114">
        <v>2.5650464058007187E-2</v>
      </c>
      <c r="R1377" s="114">
        <v>1.620714107302627E-2</v>
      </c>
      <c r="Y1377" s="114">
        <f t="shared" si="87"/>
        <v>5.4426937707077509E-2</v>
      </c>
      <c r="Z1377" s="114">
        <f t="shared" si="84"/>
        <v>5.9662979398924718E-2</v>
      </c>
      <c r="AA1377" s="114">
        <f t="shared" si="85"/>
        <v>3.7697810135859107E-2</v>
      </c>
      <c r="AB1377" s="114">
        <f t="shared" si="86"/>
        <v>6.5120119250933722E-2</v>
      </c>
    </row>
    <row r="1378" spans="10:28" x14ac:dyDescent="0.25">
      <c r="J1378" s="1">
        <v>45021</v>
      </c>
      <c r="K1378">
        <v>99.35</v>
      </c>
      <c r="L1378" s="114">
        <v>-2.0603312302839152E-2</v>
      </c>
      <c r="N1378" s="221">
        <v>44039</v>
      </c>
      <c r="O1378" s="222">
        <v>-1.0256410256410331E-2</v>
      </c>
      <c r="P1378" s="114">
        <v>2.3487888844053895E-2</v>
      </c>
      <c r="Q1378" s="114">
        <v>2.5911439576643672E-2</v>
      </c>
      <c r="R1378" s="114">
        <v>1.6715056226509459E-2</v>
      </c>
      <c r="Y1378" s="114">
        <f t="shared" si="87"/>
        <v>5.4632829451269363E-2</v>
      </c>
      <c r="Z1378" s="114">
        <f t="shared" si="84"/>
        <v>6.027000845527318E-2</v>
      </c>
      <c r="AA1378" s="114">
        <f t="shared" si="85"/>
        <v>3.8879220782861004E-2</v>
      </c>
      <c r="AB1378" s="114">
        <f t="shared" si="86"/>
        <v>6.5120119250933722E-2</v>
      </c>
    </row>
    <row r="1379" spans="10:28" x14ac:dyDescent="0.25">
      <c r="J1379" s="1">
        <v>45022</v>
      </c>
      <c r="K1379">
        <v>99.09</v>
      </c>
      <c r="L1379" s="114">
        <v>-2.6170105686964362E-3</v>
      </c>
      <c r="N1379" s="221">
        <v>44036</v>
      </c>
      <c r="O1379" s="222">
        <v>1.4910536779324621E-3</v>
      </c>
      <c r="P1379" s="114">
        <v>2.3491113135176638E-2</v>
      </c>
      <c r="Q1379" s="114">
        <v>2.6133105461157026E-2</v>
      </c>
      <c r="R1379" s="114">
        <v>1.7044418421467037E-2</v>
      </c>
      <c r="Y1379" s="114">
        <f t="shared" si="87"/>
        <v>5.4640329152420862E-2</v>
      </c>
      <c r="Z1379" s="114">
        <f t="shared" si="84"/>
        <v>6.0785603302651245E-2</v>
      </c>
      <c r="AA1379" s="114">
        <f t="shared" si="85"/>
        <v>3.9645317248332326E-2</v>
      </c>
      <c r="AB1379" s="114">
        <f t="shared" si="86"/>
        <v>6.5120119250933722E-2</v>
      </c>
    </row>
    <row r="1380" spans="10:28" x14ac:dyDescent="0.25">
      <c r="J1380" s="1">
        <v>45023</v>
      </c>
      <c r="K1380">
        <v>99.09</v>
      </c>
      <c r="L1380" s="114">
        <v>0</v>
      </c>
      <c r="N1380" s="221">
        <v>44035</v>
      </c>
      <c r="O1380" s="222">
        <v>4.9950049950049473E-3</v>
      </c>
      <c r="P1380" s="114">
        <v>2.3510291090579616E-2</v>
      </c>
      <c r="Q1380" s="114">
        <v>2.6397345796669944E-2</v>
      </c>
      <c r="R1380" s="114">
        <v>1.7575938724375465E-2</v>
      </c>
      <c r="Y1380" s="114">
        <f t="shared" si="87"/>
        <v>5.4684937076688186E-2</v>
      </c>
      <c r="Z1380" s="114">
        <f t="shared" si="84"/>
        <v>6.1400226323054294E-2</v>
      </c>
      <c r="AA1380" s="114">
        <f t="shared" si="85"/>
        <v>4.0881633472897333E-2</v>
      </c>
      <c r="AB1380" s="114">
        <f t="shared" si="86"/>
        <v>6.5120119250933722E-2</v>
      </c>
    </row>
    <row r="1381" spans="10:28" x14ac:dyDescent="0.25">
      <c r="J1381" s="1">
        <v>45026</v>
      </c>
      <c r="K1381">
        <v>99.09</v>
      </c>
      <c r="L1381" s="114">
        <v>0</v>
      </c>
      <c r="N1381" s="221">
        <v>44034</v>
      </c>
      <c r="O1381" s="222">
        <v>-7.764744754667088E-3</v>
      </c>
      <c r="P1381" s="114">
        <v>2.3508804056737064E-2</v>
      </c>
      <c r="Q1381" s="114">
        <v>2.6655302251150863E-2</v>
      </c>
      <c r="R1381" s="114">
        <v>1.8084218383275799E-2</v>
      </c>
      <c r="Y1381" s="114">
        <f t="shared" si="87"/>
        <v>5.4681478235970415E-2</v>
      </c>
      <c r="Z1381" s="114">
        <f t="shared" si="84"/>
        <v>6.2000233036176911E-2</v>
      </c>
      <c r="AA1381" s="114">
        <f t="shared" si="85"/>
        <v>4.2063891959499507E-2</v>
      </c>
      <c r="AB1381" s="114">
        <f t="shared" si="86"/>
        <v>6.5120119250933722E-2</v>
      </c>
    </row>
    <row r="1382" spans="10:28" x14ac:dyDescent="0.25">
      <c r="J1382" s="1">
        <v>45027</v>
      </c>
      <c r="K1382">
        <v>101.04</v>
      </c>
      <c r="L1382" s="114">
        <v>1.9679079624583741E-2</v>
      </c>
      <c r="N1382" s="221">
        <v>44033</v>
      </c>
      <c r="O1382" s="222">
        <v>2.2811760729976368E-2</v>
      </c>
      <c r="P1382" s="114">
        <v>2.3515958828916952E-2</v>
      </c>
      <c r="Q1382" s="114">
        <v>2.6902730324026763E-2</v>
      </c>
      <c r="R1382" s="114">
        <v>1.8549000049494786E-2</v>
      </c>
      <c r="Y1382" s="114">
        <f t="shared" si="87"/>
        <v>5.4698120236060833E-2</v>
      </c>
      <c r="Z1382" s="114">
        <f t="shared" si="84"/>
        <v>6.257575073368625E-2</v>
      </c>
      <c r="AA1382" s="114">
        <f t="shared" si="85"/>
        <v>4.3144974115124878E-2</v>
      </c>
      <c r="AB1382" s="114">
        <f t="shared" si="86"/>
        <v>6.5120119250933722E-2</v>
      </c>
    </row>
    <row r="1383" spans="10:28" x14ac:dyDescent="0.25">
      <c r="J1383" s="1">
        <v>45028</v>
      </c>
      <c r="K1383">
        <v>102.86</v>
      </c>
      <c r="L1383" s="114">
        <v>1.8012668250197872E-2</v>
      </c>
      <c r="N1383" s="221">
        <v>44032</v>
      </c>
      <c r="O1383" s="222">
        <v>-5.3781512605042062E-3</v>
      </c>
      <c r="P1383" s="114">
        <v>2.3481885264621007E-2</v>
      </c>
      <c r="Q1383" s="114">
        <v>2.6979239082491904E-2</v>
      </c>
      <c r="R1383" s="114">
        <v>1.8243122192762556E-2</v>
      </c>
      <c r="Y1383" s="114">
        <f t="shared" si="87"/>
        <v>5.461886512550846E-2</v>
      </c>
      <c r="Z1383" s="114">
        <f t="shared" si="84"/>
        <v>6.2753710105876173E-2</v>
      </c>
      <c r="AA1383" s="114">
        <f t="shared" si="85"/>
        <v>4.243350222036571E-2</v>
      </c>
      <c r="AB1383" s="114">
        <f t="shared" si="86"/>
        <v>6.5120119250933722E-2</v>
      </c>
    </row>
    <row r="1384" spans="10:28" x14ac:dyDescent="0.25">
      <c r="J1384" s="1">
        <v>45029</v>
      </c>
      <c r="K1384">
        <v>102.82</v>
      </c>
      <c r="L1384" s="114">
        <v>-3.8887808671987412E-4</v>
      </c>
      <c r="N1384" s="221">
        <v>44029</v>
      </c>
      <c r="O1384" s="222">
        <v>1.1045029736618497E-2</v>
      </c>
      <c r="P1384" s="114">
        <v>2.3480584024563364E-2</v>
      </c>
      <c r="Q1384" s="114">
        <v>2.724184006656832E-2</v>
      </c>
      <c r="R1384" s="114">
        <v>1.8767220075465132E-2</v>
      </c>
      <c r="Y1384" s="114">
        <f t="shared" si="87"/>
        <v>5.4615838441134386E-2</v>
      </c>
      <c r="Z1384" s="114">
        <f t="shared" si="84"/>
        <v>6.3364519994837915E-2</v>
      </c>
      <c r="AA1384" s="114">
        <f t="shared" si="85"/>
        <v>4.3652553895531895E-2</v>
      </c>
      <c r="AB1384" s="114">
        <f t="shared" si="86"/>
        <v>6.5120119250933722E-2</v>
      </c>
    </row>
    <row r="1385" spans="10:28" x14ac:dyDescent="0.25">
      <c r="J1385" s="1">
        <v>45030</v>
      </c>
      <c r="K1385">
        <v>103.46</v>
      </c>
      <c r="L1385" s="114">
        <v>6.2244699474810405E-3</v>
      </c>
      <c r="N1385" s="221">
        <v>44028</v>
      </c>
      <c r="O1385" s="222">
        <v>7.1880883107992765E-3</v>
      </c>
      <c r="P1385" s="114">
        <v>2.3475663804872548E-2</v>
      </c>
      <c r="Q1385" s="114">
        <v>2.7472698957926547E-2</v>
      </c>
      <c r="R1385" s="114">
        <v>1.9154716884406654E-2</v>
      </c>
      <c r="Y1385" s="114">
        <f t="shared" si="87"/>
        <v>5.4604394010133547E-2</v>
      </c>
      <c r="Z1385" s="114">
        <f t="shared" si="84"/>
        <v>6.3901497776137156E-2</v>
      </c>
      <c r="AA1385" s="114">
        <f t="shared" si="85"/>
        <v>4.4553871473129877E-2</v>
      </c>
      <c r="AB1385" s="114">
        <f t="shared" si="86"/>
        <v>6.5120119250933722E-2</v>
      </c>
    </row>
    <row r="1386" spans="10:28" x14ac:dyDescent="0.25">
      <c r="J1386" s="1">
        <v>45033</v>
      </c>
      <c r="K1386">
        <v>103.48</v>
      </c>
      <c r="L1386" s="114">
        <v>1.93311424705299E-4</v>
      </c>
      <c r="N1386" s="221">
        <v>44027</v>
      </c>
      <c r="O1386" s="222">
        <v>7.2401310118945308E-3</v>
      </c>
      <c r="P1386" s="114">
        <v>2.3482231782699876E-2</v>
      </c>
      <c r="Q1386" s="114">
        <v>2.773227561343811E-2</v>
      </c>
      <c r="R1386" s="114">
        <v>1.9672939128014998E-2</v>
      </c>
      <c r="Y1386" s="114">
        <f t="shared" si="87"/>
        <v>5.4619671126559917E-2</v>
      </c>
      <c r="Z1386" s="114">
        <f t="shared" si="84"/>
        <v>6.450527307685705E-2</v>
      </c>
      <c r="AA1386" s="114">
        <f t="shared" si="85"/>
        <v>4.5759256411762886E-2</v>
      </c>
      <c r="AB1386" s="114">
        <f t="shared" si="86"/>
        <v>6.5120119250933722E-2</v>
      </c>
    </row>
    <row r="1387" spans="10:28" x14ac:dyDescent="0.25">
      <c r="J1387" s="1">
        <v>45034</v>
      </c>
      <c r="K1387">
        <v>104.32</v>
      </c>
      <c r="L1387" s="114">
        <v>8.1175106300733386E-3</v>
      </c>
      <c r="N1387" s="221">
        <v>44026</v>
      </c>
      <c r="O1387" s="222">
        <v>-1.3267562510631079E-2</v>
      </c>
      <c r="P1387" s="114">
        <v>2.3485503716129147E-2</v>
      </c>
      <c r="Q1387" s="114">
        <v>2.7994351460349572E-2</v>
      </c>
      <c r="R1387" s="114">
        <v>2.0208471045498715E-2</v>
      </c>
      <c r="Y1387" s="114">
        <f t="shared" si="87"/>
        <v>5.4627281643716399E-2</v>
      </c>
      <c r="Z1387" s="114">
        <f t="shared" si="84"/>
        <v>6.5114861496773105E-2</v>
      </c>
      <c r="AA1387" s="114">
        <f t="shared" si="85"/>
        <v>4.7004903651830014E-2</v>
      </c>
      <c r="AB1387" s="114">
        <f t="shared" si="86"/>
        <v>6.5120119250933722E-2</v>
      </c>
    </row>
    <row r="1388" spans="10:28" x14ac:dyDescent="0.25">
      <c r="J1388" s="1">
        <v>45035</v>
      </c>
      <c r="K1388">
        <v>103.6</v>
      </c>
      <c r="L1388" s="114">
        <v>-6.9018404907975357E-3</v>
      </c>
      <c r="N1388" s="221">
        <v>44025</v>
      </c>
      <c r="O1388" s="222">
        <v>3.0711482682136107E-3</v>
      </c>
      <c r="P1388" s="114">
        <v>2.3473198442064441E-2</v>
      </c>
      <c r="Q1388" s="114">
        <v>2.821448767848532E-2</v>
      </c>
      <c r="R1388" s="114">
        <v>2.0572151409727797E-2</v>
      </c>
      <c r="Y1388" s="114">
        <f t="shared" si="87"/>
        <v>5.4598659576241895E-2</v>
      </c>
      <c r="Z1388" s="114">
        <f t="shared" si="84"/>
        <v>6.562689834015685E-2</v>
      </c>
      <c r="AA1388" s="114">
        <f t="shared" si="85"/>
        <v>4.7850824179026856E-2</v>
      </c>
      <c r="AB1388" s="114">
        <f t="shared" si="86"/>
        <v>6.5120119250933722E-2</v>
      </c>
    </row>
    <row r="1389" spans="10:28" x14ac:dyDescent="0.25">
      <c r="J1389" s="1">
        <v>45036</v>
      </c>
      <c r="K1389">
        <v>101.22</v>
      </c>
      <c r="L1389" s="114">
        <v>-2.2972972972972929E-2</v>
      </c>
      <c r="N1389" s="221">
        <v>44022</v>
      </c>
      <c r="O1389" s="222">
        <v>2.5658569962367186E-3</v>
      </c>
      <c r="P1389" s="114">
        <v>2.3496888056574662E-2</v>
      </c>
      <c r="Q1389" s="114">
        <v>2.8497433722819002E-2</v>
      </c>
      <c r="R1389" s="114">
        <v>2.1204362668985011E-2</v>
      </c>
      <c r="Y1389" s="114">
        <f t="shared" si="87"/>
        <v>5.4653761619592664E-2</v>
      </c>
      <c r="Z1389" s="114">
        <f t="shared" si="84"/>
        <v>6.6285030839277004E-2</v>
      </c>
      <c r="AA1389" s="114">
        <f t="shared" si="85"/>
        <v>4.9321347568059136E-2</v>
      </c>
      <c r="AB1389" s="114">
        <f t="shared" si="86"/>
        <v>6.5120119250933722E-2</v>
      </c>
    </row>
    <row r="1390" spans="10:28" x14ac:dyDescent="0.25">
      <c r="J1390" s="1">
        <v>45037</v>
      </c>
      <c r="K1390">
        <v>100.8</v>
      </c>
      <c r="L1390" s="114">
        <v>-4.1493775933610123E-3</v>
      </c>
      <c r="N1390" s="221">
        <v>44021</v>
      </c>
      <c r="O1390" s="222">
        <v>6.1962134251290777E-3</v>
      </c>
      <c r="P1390" s="114">
        <v>2.3711153096683018E-2</v>
      </c>
      <c r="Q1390" s="114">
        <v>2.8786901937445791E-2</v>
      </c>
      <c r="R1390" s="114">
        <v>2.1861020889143622E-2</v>
      </c>
      <c r="Y1390" s="114">
        <f t="shared" si="87"/>
        <v>5.5152142102884702E-2</v>
      </c>
      <c r="Z1390" s="114">
        <f t="shared" si="84"/>
        <v>6.6958333906498912E-2</v>
      </c>
      <c r="AA1390" s="114">
        <f t="shared" si="85"/>
        <v>5.0848734588148065E-2</v>
      </c>
      <c r="AB1390" s="114">
        <f t="shared" si="86"/>
        <v>6.5120119250933722E-2</v>
      </c>
    </row>
    <row r="1391" spans="10:28" x14ac:dyDescent="0.25">
      <c r="J1391" s="1">
        <v>45040</v>
      </c>
      <c r="K1391">
        <v>101.6</v>
      </c>
      <c r="L1391" s="114">
        <v>7.9365079365079083E-3</v>
      </c>
      <c r="N1391" s="221">
        <v>44020</v>
      </c>
      <c r="O1391" s="222">
        <v>-1.0052819901175606E-2</v>
      </c>
      <c r="P1391" s="114">
        <v>2.3710604278319624E-2</v>
      </c>
      <c r="Q1391" s="114">
        <v>2.9065257243875191E-2</v>
      </c>
      <c r="R1391" s="114">
        <v>2.2493513258658435E-2</v>
      </c>
      <c r="Y1391" s="114">
        <f t="shared" si="87"/>
        <v>5.5150865551371449E-2</v>
      </c>
      <c r="Z1391" s="114">
        <f t="shared" si="84"/>
        <v>6.7605788349253695E-2</v>
      </c>
      <c r="AA1391" s="114">
        <f t="shared" si="85"/>
        <v>5.2319911839639521E-2</v>
      </c>
      <c r="AB1391" s="114">
        <f t="shared" si="86"/>
        <v>6.5120119250933722E-2</v>
      </c>
    </row>
    <row r="1392" spans="10:28" x14ac:dyDescent="0.25">
      <c r="J1392" s="1">
        <v>45041</v>
      </c>
      <c r="K1392">
        <v>101.02</v>
      </c>
      <c r="L1392" s="114">
        <v>-5.7086614173228181E-3</v>
      </c>
      <c r="N1392" s="221">
        <v>44019</v>
      </c>
      <c r="O1392" s="222">
        <v>6.3443072702331522E-3</v>
      </c>
      <c r="P1392" s="114">
        <v>2.3761585694850873E-2</v>
      </c>
      <c r="Q1392" s="114">
        <v>2.9325490727592163E-2</v>
      </c>
      <c r="R1392" s="114">
        <v>2.3060848916488109E-2</v>
      </c>
      <c r="Y1392" s="114">
        <f t="shared" si="87"/>
        <v>5.5269448326223131E-2</v>
      </c>
      <c r="Z1392" s="114">
        <f t="shared" si="84"/>
        <v>6.821109143237937E-2</v>
      </c>
      <c r="AA1392" s="114">
        <f t="shared" si="85"/>
        <v>5.3639534579751347E-2</v>
      </c>
      <c r="AB1392" s="114">
        <f t="shared" si="86"/>
        <v>6.5120119250933722E-2</v>
      </c>
    </row>
    <row r="1393" spans="10:28" x14ac:dyDescent="0.25">
      <c r="J1393" s="1">
        <v>45042</v>
      </c>
      <c r="K1393">
        <v>100.84</v>
      </c>
      <c r="L1393" s="114">
        <v>-1.7818253811125778E-3</v>
      </c>
      <c r="N1393" s="221">
        <v>44018</v>
      </c>
      <c r="O1393" s="222">
        <v>1.7091035926055053E-2</v>
      </c>
      <c r="P1393" s="114">
        <v>2.3758582110855554E-2</v>
      </c>
      <c r="Q1393" s="114">
        <v>2.960889193738685E-2</v>
      </c>
      <c r="R1393" s="114">
        <v>2.3731381019112076E-2</v>
      </c>
      <c r="Y1393" s="114">
        <f t="shared" si="87"/>
        <v>5.526246198985002E-2</v>
      </c>
      <c r="Z1393" s="114">
        <f t="shared" si="84"/>
        <v>6.8870282646361816E-2</v>
      </c>
      <c r="AA1393" s="114">
        <f t="shared" si="85"/>
        <v>5.5199192250454693E-2</v>
      </c>
      <c r="AB1393" s="114">
        <f t="shared" si="86"/>
        <v>6.5120119250933722E-2</v>
      </c>
    </row>
    <row r="1394" spans="10:28" x14ac:dyDescent="0.25">
      <c r="J1394" s="1">
        <v>45043</v>
      </c>
      <c r="K1394">
        <v>101</v>
      </c>
      <c r="L1394" s="114">
        <v>1.5866719555731514E-3</v>
      </c>
      <c r="N1394" s="221">
        <v>44015</v>
      </c>
      <c r="O1394" s="222">
        <v>-9.3296475466482232E-3</v>
      </c>
      <c r="P1394" s="114">
        <v>2.3763127341495827E-2</v>
      </c>
      <c r="Q1394" s="114">
        <v>2.9809536082390523E-2</v>
      </c>
      <c r="R1394" s="114">
        <v>2.409317539192625E-2</v>
      </c>
      <c r="Y1394" s="114">
        <f t="shared" si="87"/>
        <v>5.5273034196319293E-2</v>
      </c>
      <c r="Z1394" s="114">
        <f t="shared" si="84"/>
        <v>6.933698092764036E-2</v>
      </c>
      <c r="AA1394" s="114">
        <f t="shared" si="85"/>
        <v>5.6040725961620456E-2</v>
      </c>
      <c r="AB1394" s="114">
        <f t="shared" si="86"/>
        <v>6.5120119250933722E-2</v>
      </c>
    </row>
    <row r="1395" spans="10:28" x14ac:dyDescent="0.25">
      <c r="J1395" s="1">
        <v>45044</v>
      </c>
      <c r="K1395">
        <v>101.96</v>
      </c>
      <c r="L1395" s="114">
        <v>9.5049504950494423E-3</v>
      </c>
      <c r="N1395" s="221">
        <v>44014</v>
      </c>
      <c r="O1395" s="222">
        <v>2.207310612749426E-2</v>
      </c>
      <c r="P1395" s="114">
        <v>2.3760674664905182E-2</v>
      </c>
      <c r="Q1395" s="114">
        <v>3.0082257031700577E-2</v>
      </c>
      <c r="R1395" s="114">
        <v>2.473817277684541E-2</v>
      </c>
      <c r="Y1395" s="114">
        <f t="shared" si="87"/>
        <v>5.5267329270569453E-2</v>
      </c>
      <c r="Z1395" s="114">
        <f t="shared" si="84"/>
        <v>6.9971329855735551E-2</v>
      </c>
      <c r="AA1395" s="114">
        <f t="shared" si="85"/>
        <v>5.7540989878942427E-2</v>
      </c>
      <c r="AB1395" s="114">
        <f t="shared" si="86"/>
        <v>6.5120119250933722E-2</v>
      </c>
    </row>
    <row r="1396" spans="10:28" x14ac:dyDescent="0.25">
      <c r="J1396" s="1">
        <v>45047</v>
      </c>
      <c r="K1396">
        <v>101.96</v>
      </c>
      <c r="L1396" s="114">
        <v>0</v>
      </c>
      <c r="N1396" s="221">
        <v>44013</v>
      </c>
      <c r="O1396" s="222">
        <v>-1.9386676066267083E-3</v>
      </c>
      <c r="P1396" s="114">
        <v>2.3756839003779982E-2</v>
      </c>
      <c r="Q1396" s="114">
        <v>3.0223537367693922E-2</v>
      </c>
      <c r="R1396" s="114">
        <v>2.4898600136671906E-2</v>
      </c>
      <c r="Y1396" s="114">
        <f t="shared" si="87"/>
        <v>5.5258407522792236E-2</v>
      </c>
      <c r="Z1396" s="114">
        <f t="shared" si="84"/>
        <v>7.0299947917256064E-2</v>
      </c>
      <c r="AA1396" s="114">
        <f t="shared" si="85"/>
        <v>5.7914143917898855E-2</v>
      </c>
      <c r="AB1396" s="114">
        <f t="shared" si="86"/>
        <v>6.5120119250933722E-2</v>
      </c>
    </row>
    <row r="1397" spans="10:28" x14ac:dyDescent="0.25">
      <c r="J1397" s="1">
        <v>45048</v>
      </c>
      <c r="K1397">
        <v>100.66</v>
      </c>
      <c r="L1397" s="114">
        <v>-1.2750098077677494E-2</v>
      </c>
      <c r="N1397" s="221">
        <v>44012</v>
      </c>
      <c r="O1397" s="222">
        <v>1.9424333392194849E-3</v>
      </c>
      <c r="P1397" s="114">
        <v>2.3758986960761199E-2</v>
      </c>
      <c r="Q1397" s="114">
        <v>3.0528721047453692E-2</v>
      </c>
      <c r="R1397" s="114">
        <v>2.5676273975886527E-2</v>
      </c>
      <c r="Y1397" s="114">
        <f t="shared" si="87"/>
        <v>5.526340367073055E-2</v>
      </c>
      <c r="Z1397" s="114">
        <f t="shared" si="84"/>
        <v>7.1009805156377295E-2</v>
      </c>
      <c r="AA1397" s="114">
        <f t="shared" si="85"/>
        <v>5.9723013267912066E-2</v>
      </c>
      <c r="AB1397" s="114">
        <f t="shared" si="86"/>
        <v>6.5120119250933722E-2</v>
      </c>
    </row>
    <row r="1398" spans="10:28" x14ac:dyDescent="0.25">
      <c r="J1398" s="1">
        <v>45049</v>
      </c>
      <c r="K1398">
        <v>101.54</v>
      </c>
      <c r="L1398" s="114">
        <v>8.7423008146235819E-3</v>
      </c>
      <c r="N1398" s="221">
        <v>44011</v>
      </c>
      <c r="O1398" s="222">
        <v>1.2153708668453972E-2</v>
      </c>
      <c r="P1398" s="114">
        <v>2.3797218533030459E-2</v>
      </c>
      <c r="Q1398" s="114">
        <v>3.0837495099775156E-2</v>
      </c>
      <c r="R1398" s="114">
        <v>2.6478507190787468E-2</v>
      </c>
      <c r="Y1398" s="114">
        <f t="shared" si="87"/>
        <v>5.5352330307828851E-2</v>
      </c>
      <c r="Z1398" s="114">
        <f t="shared" si="84"/>
        <v>7.172801360207702E-2</v>
      </c>
      <c r="AA1398" s="114">
        <f t="shared" si="85"/>
        <v>6.1589007725771652E-2</v>
      </c>
      <c r="AB1398" s="114">
        <f t="shared" si="86"/>
        <v>6.5120119250933722E-2</v>
      </c>
    </row>
    <row r="1399" spans="10:28" x14ac:dyDescent="0.25">
      <c r="J1399" s="1">
        <v>45050</v>
      </c>
      <c r="K1399">
        <v>103.76</v>
      </c>
      <c r="L1399" s="114">
        <v>2.1863305101437844E-2</v>
      </c>
      <c r="N1399" s="221">
        <v>44008</v>
      </c>
      <c r="O1399" s="222">
        <v>-2.7125717266562255E-2</v>
      </c>
      <c r="P1399" s="114">
        <v>2.3820907157863457E-2</v>
      </c>
      <c r="Q1399" s="114">
        <v>3.1102166032621326E-2</v>
      </c>
      <c r="R1399" s="114">
        <v>2.7137329729958762E-2</v>
      </c>
      <c r="Y1399" s="114">
        <f t="shared" si="87"/>
        <v>5.5407430049190402E-2</v>
      </c>
      <c r="Z1399" s="114">
        <f t="shared" si="84"/>
        <v>7.234363819187721E-2</v>
      </c>
      <c r="AA1399" s="114">
        <f t="shared" si="85"/>
        <v>6.3121428951884079E-2</v>
      </c>
      <c r="AB1399" s="114">
        <f t="shared" si="86"/>
        <v>6.5120119250933722E-2</v>
      </c>
    </row>
    <row r="1400" spans="10:28" x14ac:dyDescent="0.25">
      <c r="J1400" s="1">
        <v>45051</v>
      </c>
      <c r="K1400">
        <v>107.4</v>
      </c>
      <c r="L1400" s="114">
        <v>3.5080956052428683E-2</v>
      </c>
      <c r="N1400" s="221">
        <v>44007</v>
      </c>
      <c r="O1400" s="222">
        <v>1.9680851063829777E-2</v>
      </c>
      <c r="P1400" s="114">
        <v>2.3771947644704954E-2</v>
      </c>
      <c r="Q1400" s="114">
        <v>3.1177518125072013E-2</v>
      </c>
      <c r="R1400" s="114">
        <v>2.7138070776164848E-2</v>
      </c>
      <c r="Y1400" s="114">
        <f t="shared" si="87"/>
        <v>5.5293550221583727E-2</v>
      </c>
      <c r="Z1400" s="114">
        <f t="shared" si="84"/>
        <v>7.2518907158917498E-2</v>
      </c>
      <c r="AA1400" s="114">
        <f t="shared" si="85"/>
        <v>6.3123152625359433E-2</v>
      </c>
      <c r="AB1400" s="114">
        <f t="shared" si="86"/>
        <v>6.5120119250933722E-2</v>
      </c>
    </row>
    <row r="1401" spans="10:28" x14ac:dyDescent="0.25">
      <c r="J1401" s="1">
        <v>45054</v>
      </c>
      <c r="K1401">
        <v>109.02</v>
      </c>
      <c r="L1401" s="114">
        <v>1.5083798882681474E-2</v>
      </c>
      <c r="N1401" s="221">
        <v>44006</v>
      </c>
      <c r="O1401" s="222">
        <v>-3.5732603863908419E-2</v>
      </c>
      <c r="P1401" s="114">
        <v>2.3742993812966136E-2</v>
      </c>
      <c r="Q1401" s="114">
        <v>3.1367825602634188E-2</v>
      </c>
      <c r="R1401" s="114">
        <v>2.7545604955717076E-2</v>
      </c>
      <c r="Y1401" s="114">
        <f t="shared" si="87"/>
        <v>5.5226203608959232E-2</v>
      </c>
      <c r="Z1401" s="114">
        <f t="shared" si="84"/>
        <v>7.2961562351727127E-2</v>
      </c>
      <c r="AA1401" s="114">
        <f t="shared" si="85"/>
        <v>6.4071077126997916E-2</v>
      </c>
      <c r="AB1401" s="114">
        <f t="shared" si="86"/>
        <v>6.5120119250933722E-2</v>
      </c>
    </row>
    <row r="1402" spans="10:28" x14ac:dyDescent="0.25">
      <c r="J1402" s="1">
        <v>45055</v>
      </c>
      <c r="K1402">
        <v>109.06</v>
      </c>
      <c r="L1402" s="114">
        <v>3.6690515501748534E-4</v>
      </c>
      <c r="N1402" s="221">
        <v>44005</v>
      </c>
      <c r="O1402" s="222">
        <v>1.4042995839112383E-2</v>
      </c>
      <c r="P1402" s="114">
        <v>2.3656173885695835E-2</v>
      </c>
      <c r="Q1402" s="114">
        <v>3.1271823378491048E-2</v>
      </c>
      <c r="R1402" s="114">
        <v>2.6938685567842111E-2</v>
      </c>
      <c r="Y1402" s="114">
        <f t="shared" si="87"/>
        <v>5.5024260458128513E-2</v>
      </c>
      <c r="Z1402" s="114">
        <f t="shared" si="84"/>
        <v>7.2738261178370178E-2</v>
      </c>
      <c r="AA1402" s="114">
        <f t="shared" si="85"/>
        <v>6.2659382630800745E-2</v>
      </c>
      <c r="AB1402" s="114">
        <f t="shared" si="86"/>
        <v>6.5120119250933722E-2</v>
      </c>
    </row>
    <row r="1403" spans="10:28" x14ac:dyDescent="0.25">
      <c r="J1403" s="1">
        <v>45056</v>
      </c>
      <c r="K1403">
        <v>109</v>
      </c>
      <c r="L1403" s="114">
        <v>-5.5015587749864545E-4</v>
      </c>
      <c r="N1403" s="221">
        <v>44004</v>
      </c>
      <c r="O1403" s="222">
        <v>1.2462699666491151E-2</v>
      </c>
      <c r="P1403" s="114">
        <v>2.3640987509923942E-2</v>
      </c>
      <c r="Q1403" s="114">
        <v>3.1525096612384597E-2</v>
      </c>
      <c r="R1403" s="114">
        <v>2.7557684874384175E-2</v>
      </c>
      <c r="Y1403" s="114">
        <f t="shared" si="87"/>
        <v>5.4988936948083093E-2</v>
      </c>
      <c r="Z1403" s="114">
        <f t="shared" si="84"/>
        <v>7.3327374720406568E-2</v>
      </c>
      <c r="AA1403" s="114">
        <f t="shared" si="85"/>
        <v>6.4099175017817589E-2</v>
      </c>
      <c r="AB1403" s="114">
        <f t="shared" si="86"/>
        <v>6.5120119250933722E-2</v>
      </c>
    </row>
    <row r="1404" spans="10:28" x14ac:dyDescent="0.25">
      <c r="J1404" s="1">
        <v>45057</v>
      </c>
      <c r="K1404">
        <v>108.72</v>
      </c>
      <c r="L1404" s="114">
        <v>-2.5688073394495516E-3</v>
      </c>
      <c r="N1404" s="221">
        <v>44001</v>
      </c>
      <c r="O1404" s="222">
        <v>-1.9271198318149866E-3</v>
      </c>
      <c r="P1404" s="114">
        <v>2.3629434899840703E-2</v>
      </c>
      <c r="Q1404" s="114">
        <v>3.1794920760577529E-2</v>
      </c>
      <c r="R1404" s="114">
        <v>2.8248646406449768E-2</v>
      </c>
      <c r="Y1404" s="114">
        <f t="shared" si="87"/>
        <v>5.4962065577029477E-2</v>
      </c>
      <c r="Z1404" s="114">
        <f t="shared" si="84"/>
        <v>7.3954985689103331E-2</v>
      </c>
      <c r="AA1404" s="114">
        <f t="shared" si="85"/>
        <v>6.5706351541402169E-2</v>
      </c>
      <c r="AB1404" s="114">
        <f t="shared" si="86"/>
        <v>6.5120119250933722E-2</v>
      </c>
    </row>
    <row r="1405" spans="10:28" x14ac:dyDescent="0.25">
      <c r="J1405" s="1">
        <v>45058</v>
      </c>
      <c r="K1405">
        <v>99.8</v>
      </c>
      <c r="L1405" s="114">
        <v>-8.204562178072114E-2</v>
      </c>
      <c r="N1405" s="221">
        <v>44000</v>
      </c>
      <c r="O1405" s="222">
        <v>-4.5343564701779753E-3</v>
      </c>
      <c r="P1405" s="114">
        <v>2.3631720551011589E-2</v>
      </c>
      <c r="Q1405" s="114">
        <v>3.2116149891631182E-2</v>
      </c>
      <c r="R1405" s="114">
        <v>2.9132185828359913E-2</v>
      </c>
      <c r="Y1405" s="114">
        <f t="shared" si="87"/>
        <v>5.4967382001652958E-2</v>
      </c>
      <c r="Z1405" s="114">
        <f t="shared" si="84"/>
        <v>7.4702164647934138E-2</v>
      </c>
      <c r="AA1405" s="114">
        <f t="shared" si="85"/>
        <v>6.7761464236765157E-2</v>
      </c>
      <c r="AB1405" s="114">
        <f t="shared" si="86"/>
        <v>6.5120119250933722E-2</v>
      </c>
    </row>
    <row r="1406" spans="10:28" x14ac:dyDescent="0.25">
      <c r="J1406" s="1">
        <v>45061</v>
      </c>
      <c r="K1406">
        <v>100.48</v>
      </c>
      <c r="L1406" s="114">
        <v>6.8136272545090866E-3</v>
      </c>
      <c r="N1406" s="221">
        <v>43999</v>
      </c>
      <c r="O1406" s="222">
        <v>4.0273157065313248E-3</v>
      </c>
      <c r="P1406" s="114">
        <v>2.3635582381412206E-2</v>
      </c>
      <c r="Q1406" s="114">
        <v>3.2435399350778688E-2</v>
      </c>
      <c r="R1406" s="114">
        <v>3.0025709330916275E-2</v>
      </c>
      <c r="Y1406" s="114">
        <f t="shared" si="87"/>
        <v>5.4976364619164796E-2</v>
      </c>
      <c r="Z1406" s="114">
        <f t="shared" si="84"/>
        <v>7.5444738889911225E-2</v>
      </c>
      <c r="AA1406" s="114">
        <f t="shared" si="85"/>
        <v>6.9839799903711253E-2</v>
      </c>
      <c r="AB1406" s="114">
        <f t="shared" si="86"/>
        <v>6.5120119250933722E-2</v>
      </c>
    </row>
    <row r="1407" spans="10:28" x14ac:dyDescent="0.25">
      <c r="J1407" s="1">
        <v>45062</v>
      </c>
      <c r="K1407">
        <v>99.51</v>
      </c>
      <c r="L1407" s="114">
        <v>-9.6536624203821531E-3</v>
      </c>
      <c r="N1407" s="221">
        <v>43998</v>
      </c>
      <c r="O1407" s="222">
        <v>1.402698863636362E-2</v>
      </c>
      <c r="P1407" s="114">
        <v>2.3640735251623531E-2</v>
      </c>
      <c r="Q1407" s="114">
        <v>3.2759331933997722E-2</v>
      </c>
      <c r="R1407" s="114">
        <v>3.0952435443394519E-2</v>
      </c>
      <c r="Y1407" s="114">
        <f t="shared" si="87"/>
        <v>5.4988350195276335E-2</v>
      </c>
      <c r="Z1407" s="114">
        <f t="shared" si="84"/>
        <v>7.61982060784787E-2</v>
      </c>
      <c r="AA1407" s="114">
        <f t="shared" si="85"/>
        <v>7.199536484133566E-2</v>
      </c>
      <c r="AB1407" s="114">
        <f t="shared" si="86"/>
        <v>6.5120119250933722E-2</v>
      </c>
    </row>
    <row r="1408" spans="10:28" x14ac:dyDescent="0.25">
      <c r="J1408" s="1">
        <v>45063</v>
      </c>
      <c r="K1408">
        <v>100.4</v>
      </c>
      <c r="L1408" s="114">
        <v>8.9438247412320423E-3</v>
      </c>
      <c r="N1408" s="221">
        <v>43997</v>
      </c>
      <c r="O1408" s="222">
        <v>2.6704646608509625E-3</v>
      </c>
      <c r="P1408" s="114">
        <v>2.3627221562125114E-2</v>
      </c>
      <c r="Q1408" s="114">
        <v>3.3030796827846071E-2</v>
      </c>
      <c r="R1408" s="114">
        <v>3.1727695717136142E-2</v>
      </c>
      <c r="Y1408" s="114">
        <f t="shared" si="87"/>
        <v>5.4956917353503019E-2</v>
      </c>
      <c r="Z1408" s="114">
        <f t="shared" si="84"/>
        <v>7.6829633421569968E-2</v>
      </c>
      <c r="AA1408" s="114">
        <f t="shared" si="85"/>
        <v>7.3798620238058665E-2</v>
      </c>
      <c r="AB1408" s="114">
        <f t="shared" si="86"/>
        <v>6.5120119250933722E-2</v>
      </c>
    </row>
    <row r="1409" spans="10:28" x14ac:dyDescent="0.25">
      <c r="J1409" s="1">
        <v>45064</v>
      </c>
      <c r="K1409">
        <v>102.58</v>
      </c>
      <c r="L1409" s="114">
        <v>2.1713147410358492E-2</v>
      </c>
      <c r="N1409" s="221">
        <v>43994</v>
      </c>
      <c r="O1409" s="222">
        <v>2.1272727272727304E-2</v>
      </c>
      <c r="P1409" s="114">
        <v>2.3626413542319983E-2</v>
      </c>
      <c r="Q1409" s="114">
        <v>3.3363562887139632E-2</v>
      </c>
      <c r="R1409" s="114">
        <v>3.2717663788292994E-2</v>
      </c>
      <c r="Y1409" s="114">
        <f t="shared" si="87"/>
        <v>5.4955037899436281E-2</v>
      </c>
      <c r="Z1409" s="114">
        <f t="shared" si="84"/>
        <v>7.7603647275486784E-2</v>
      </c>
      <c r="AA1409" s="114">
        <f t="shared" si="85"/>
        <v>7.610128597156951E-2</v>
      </c>
      <c r="AB1409" s="114">
        <f t="shared" si="86"/>
        <v>6.5120119250933722E-2</v>
      </c>
    </row>
    <row r="1410" spans="10:28" x14ac:dyDescent="0.25">
      <c r="J1410" s="1">
        <v>45065</v>
      </c>
      <c r="K1410">
        <v>103.04</v>
      </c>
      <c r="L1410" s="114">
        <v>4.484304932735504E-3</v>
      </c>
      <c r="N1410" s="221">
        <v>43993</v>
      </c>
      <c r="O1410" s="222">
        <v>-6.478490052712127E-2</v>
      </c>
      <c r="P1410" s="114">
        <v>2.3591822809763106E-2</v>
      </c>
      <c r="Q1410" s="114">
        <v>3.3564543002904894E-2</v>
      </c>
      <c r="R1410" s="114">
        <v>3.3314966733112079E-2</v>
      </c>
      <c r="Y1410" s="114">
        <f t="shared" si="87"/>
        <v>5.4874579855508983E-2</v>
      </c>
      <c r="Z1410" s="114">
        <f t="shared" ref="Z1410:Z1473" si="88">Q1410*2.326</f>
        <v>7.8071127024756784E-2</v>
      </c>
      <c r="AA1410" s="114">
        <f t="shared" ref="AA1410:AA1473" si="89">R1410*2.326</f>
        <v>7.7490612621218702E-2</v>
      </c>
      <c r="AB1410" s="114">
        <f t="shared" ref="AB1410:AB1473" si="90">ABS(PERCENTILE(O1410:O1709,0.01))</f>
        <v>6.5120119250933722E-2</v>
      </c>
    </row>
    <row r="1411" spans="10:28" x14ac:dyDescent="0.25">
      <c r="J1411" s="1">
        <v>45068</v>
      </c>
      <c r="K1411">
        <v>104.08</v>
      </c>
      <c r="L1411" s="114">
        <v>1.0093167701863276E-2</v>
      </c>
      <c r="N1411" s="221">
        <v>43992</v>
      </c>
      <c r="O1411" s="222">
        <v>-3.7269185160087896E-3</v>
      </c>
      <c r="P1411" s="114">
        <v>2.3303184881921447E-2</v>
      </c>
      <c r="Q1411" s="114">
        <v>3.2616853102512992E-2</v>
      </c>
      <c r="R1411" s="114">
        <v>3.0213108467475932E-2</v>
      </c>
      <c r="Y1411" s="114">
        <f t="shared" ref="Y1411:Y1474" si="91">P1411*2.326</f>
        <v>5.4203208035349289E-2</v>
      </c>
      <c r="Z1411" s="114">
        <f t="shared" si="88"/>
        <v>7.5866800316445229E-2</v>
      </c>
      <c r="AA1411" s="114">
        <f t="shared" si="89"/>
        <v>7.0275690295349025E-2</v>
      </c>
      <c r="AB1411" s="114">
        <f t="shared" si="90"/>
        <v>5.720058457220209E-2</v>
      </c>
    </row>
    <row r="1412" spans="10:28" x14ac:dyDescent="0.25">
      <c r="J1412" s="1">
        <v>45069</v>
      </c>
      <c r="K1412">
        <v>103.74</v>
      </c>
      <c r="L1412" s="114">
        <v>-3.2667179093005707E-3</v>
      </c>
      <c r="N1412" s="221">
        <v>43991</v>
      </c>
      <c r="O1412" s="222">
        <v>-2.863254895507655E-2</v>
      </c>
      <c r="P1412" s="114">
        <v>2.3313494881317606E-2</v>
      </c>
      <c r="Q1412" s="114">
        <v>3.2943419912459339E-2</v>
      </c>
      <c r="R1412" s="114">
        <v>3.1148213427870993E-2</v>
      </c>
      <c r="Y1412" s="114">
        <f t="shared" si="91"/>
        <v>5.4227189093944757E-2</v>
      </c>
      <c r="Z1412" s="114">
        <f t="shared" si="88"/>
        <v>7.6626394716380428E-2</v>
      </c>
      <c r="AA1412" s="114">
        <f t="shared" si="89"/>
        <v>7.2450744433227937E-2</v>
      </c>
      <c r="AB1412" s="114">
        <f t="shared" si="90"/>
        <v>5.720058457220209E-2</v>
      </c>
    </row>
    <row r="1413" spans="10:28" x14ac:dyDescent="0.25">
      <c r="J1413" s="1">
        <v>45070</v>
      </c>
      <c r="K1413">
        <v>102.54</v>
      </c>
      <c r="L1413" s="114">
        <v>-1.156737998843251E-2</v>
      </c>
      <c r="N1413" s="221">
        <v>43990</v>
      </c>
      <c r="O1413" s="222">
        <v>2.7214334009465966E-2</v>
      </c>
      <c r="P1413" s="114">
        <v>2.3268333082426058E-2</v>
      </c>
      <c r="Q1413" s="114">
        <v>3.3025179228409363E-2</v>
      </c>
      <c r="R1413" s="114">
        <v>3.1301924146305768E-2</v>
      </c>
      <c r="Y1413" s="114">
        <f t="shared" si="91"/>
        <v>5.4122142749723011E-2</v>
      </c>
      <c r="Z1413" s="114">
        <f t="shared" si="88"/>
        <v>7.6816566885280185E-2</v>
      </c>
      <c r="AA1413" s="114">
        <f t="shared" si="89"/>
        <v>7.2808275564307218E-2</v>
      </c>
      <c r="AB1413" s="114">
        <f t="shared" si="90"/>
        <v>5.720058457220209E-2</v>
      </c>
    </row>
    <row r="1414" spans="10:28" x14ac:dyDescent="0.25">
      <c r="J1414" s="1">
        <v>45071</v>
      </c>
      <c r="K1414">
        <v>102.98</v>
      </c>
      <c r="L1414" s="114">
        <v>4.291008386970916E-3</v>
      </c>
      <c r="N1414" s="221">
        <v>43987</v>
      </c>
      <c r="O1414" s="222">
        <v>2.4593003117422838E-2</v>
      </c>
      <c r="P1414" s="114">
        <v>2.3215114565300548E-2</v>
      </c>
      <c r="Q1414" s="114">
        <v>3.3132698896527805E-2</v>
      </c>
      <c r="R1414" s="114">
        <v>3.1544855878240949E-2</v>
      </c>
      <c r="Y1414" s="114">
        <f t="shared" si="91"/>
        <v>5.3998356478889079E-2</v>
      </c>
      <c r="Z1414" s="114">
        <f t="shared" si="88"/>
        <v>7.7066657633323682E-2</v>
      </c>
      <c r="AA1414" s="114">
        <f t="shared" si="89"/>
        <v>7.3373334772788443E-2</v>
      </c>
      <c r="AB1414" s="114">
        <f t="shared" si="90"/>
        <v>5.720058457220209E-2</v>
      </c>
    </row>
    <row r="1415" spans="10:28" x14ac:dyDescent="0.25">
      <c r="J1415" s="1">
        <v>45072</v>
      </c>
      <c r="K1415">
        <v>104.3</v>
      </c>
      <c r="L1415" s="114">
        <v>1.2818022917071209E-2</v>
      </c>
      <c r="N1415" s="221">
        <v>43986</v>
      </c>
      <c r="O1415" s="222">
        <v>3.3014769765422215E-3</v>
      </c>
      <c r="P1415" s="114">
        <v>2.3210947599456515E-2</v>
      </c>
      <c r="Q1415" s="114">
        <v>3.3284172416163264E-2</v>
      </c>
      <c r="R1415" s="114">
        <v>3.1937255378456618E-2</v>
      </c>
      <c r="Y1415" s="114">
        <f t="shared" si="91"/>
        <v>5.3988664116335856E-2</v>
      </c>
      <c r="Z1415" s="114">
        <f t="shared" si="88"/>
        <v>7.7418985039995752E-2</v>
      </c>
      <c r="AA1415" s="114">
        <f t="shared" si="89"/>
        <v>7.4286056010290091E-2</v>
      </c>
      <c r="AB1415" s="114">
        <f t="shared" si="90"/>
        <v>5.720058457220209E-2</v>
      </c>
    </row>
    <row r="1416" spans="10:28" x14ac:dyDescent="0.25">
      <c r="J1416" s="1">
        <v>45075</v>
      </c>
      <c r="K1416">
        <v>104.22</v>
      </c>
      <c r="L1416" s="114">
        <v>-7.6701821668262991E-4</v>
      </c>
      <c r="N1416" s="221">
        <v>43985</v>
      </c>
      <c r="O1416" s="222">
        <v>4.5603197674418568E-2</v>
      </c>
      <c r="P1416" s="114">
        <v>2.3212142567974433E-2</v>
      </c>
      <c r="Q1416" s="114">
        <v>3.3618421942790931E-2</v>
      </c>
      <c r="R1416" s="114">
        <v>3.2930201746293186E-2</v>
      </c>
      <c r="Y1416" s="114">
        <f t="shared" si="91"/>
        <v>5.3991443613108529E-2</v>
      </c>
      <c r="Z1416" s="114">
        <f t="shared" si="88"/>
        <v>7.8196449438931712E-2</v>
      </c>
      <c r="AA1416" s="114">
        <f t="shared" si="89"/>
        <v>7.6595649261877952E-2</v>
      </c>
      <c r="AB1416" s="114">
        <f t="shared" si="90"/>
        <v>5.720058457220209E-2</v>
      </c>
    </row>
    <row r="1417" spans="10:28" x14ac:dyDescent="0.25">
      <c r="J1417" s="1">
        <v>45076</v>
      </c>
      <c r="K1417">
        <v>103.74</v>
      </c>
      <c r="L1417" s="114">
        <v>-4.6056419113414317E-3</v>
      </c>
      <c r="N1417" s="221">
        <v>43984</v>
      </c>
      <c r="O1417" s="222">
        <v>4.4997152078982292E-2</v>
      </c>
      <c r="P1417" s="114">
        <v>2.3057825546010696E-2</v>
      </c>
      <c r="Q1417" s="114">
        <v>3.3328357658570472E-2</v>
      </c>
      <c r="R1417" s="114">
        <v>3.1951077770009044E-2</v>
      </c>
      <c r="Y1417" s="114">
        <f t="shared" si="91"/>
        <v>5.3632502220020882E-2</v>
      </c>
      <c r="Z1417" s="114">
        <f t="shared" si="88"/>
        <v>7.752175991383492E-2</v>
      </c>
      <c r="AA1417" s="114">
        <f t="shared" si="89"/>
        <v>7.4318206893041042E-2</v>
      </c>
      <c r="AB1417" s="114">
        <f t="shared" si="90"/>
        <v>5.720058457220209E-2</v>
      </c>
    </row>
    <row r="1418" spans="10:28" x14ac:dyDescent="0.25">
      <c r="J1418" s="1">
        <v>45077</v>
      </c>
      <c r="K1418">
        <v>102.12</v>
      </c>
      <c r="L1418" s="114">
        <v>-1.5615962984383945E-2</v>
      </c>
      <c r="N1418" s="221">
        <v>43983</v>
      </c>
      <c r="O1418" s="222">
        <v>0</v>
      </c>
      <c r="P1418" s="114">
        <v>2.2905549571468401E-2</v>
      </c>
      <c r="Q1418" s="114">
        <v>3.3046718234010945E-2</v>
      </c>
      <c r="R1418" s="114">
        <v>3.0932093582960892E-2</v>
      </c>
      <c r="Y1418" s="114">
        <f t="shared" si="91"/>
        <v>5.3278308303235503E-2</v>
      </c>
      <c r="Z1418" s="114">
        <f t="shared" si="88"/>
        <v>7.6866666612309467E-2</v>
      </c>
      <c r="AA1418" s="114">
        <f t="shared" si="89"/>
        <v>7.1948049673967035E-2</v>
      </c>
      <c r="AB1418" s="114">
        <f t="shared" si="90"/>
        <v>5.720058457220209E-2</v>
      </c>
    </row>
    <row r="1419" spans="10:28" x14ac:dyDescent="0.25">
      <c r="J1419" s="1">
        <v>45078</v>
      </c>
      <c r="K1419">
        <v>103.38</v>
      </c>
      <c r="L1419" s="114">
        <v>1.2338425381903554E-2</v>
      </c>
      <c r="N1419" s="221">
        <v>43980</v>
      </c>
      <c r="O1419" s="222">
        <v>-2.5171201184527103E-2</v>
      </c>
      <c r="P1419" s="114">
        <v>2.290608250540406E-2</v>
      </c>
      <c r="Q1419" s="114">
        <v>3.3381862896492899E-2</v>
      </c>
      <c r="R1419" s="114">
        <v>3.1904018508297542E-2</v>
      </c>
      <c r="Y1419" s="114">
        <f t="shared" si="91"/>
        <v>5.3279547907569842E-2</v>
      </c>
      <c r="Z1419" s="114">
        <f t="shared" si="88"/>
        <v>7.7646213097242484E-2</v>
      </c>
      <c r="AA1419" s="114">
        <f t="shared" si="89"/>
        <v>7.4208747050300089E-2</v>
      </c>
      <c r="AB1419" s="114">
        <f t="shared" si="90"/>
        <v>5.720058457220209E-2</v>
      </c>
    </row>
    <row r="1420" spans="10:28" x14ac:dyDescent="0.25">
      <c r="J1420" s="1">
        <v>45079</v>
      </c>
      <c r="K1420">
        <v>105.8</v>
      </c>
      <c r="L1420" s="114">
        <v>2.3408783130199281E-2</v>
      </c>
      <c r="N1420" s="221">
        <v>43979</v>
      </c>
      <c r="O1420" s="222">
        <v>-6.2534485929739989E-3</v>
      </c>
      <c r="P1420" s="114">
        <v>2.2863594945192588E-2</v>
      </c>
      <c r="Q1420" s="114">
        <v>3.3528063299243134E-2</v>
      </c>
      <c r="R1420" s="114">
        <v>3.2286138164924719E-2</v>
      </c>
      <c r="Y1420" s="114">
        <f t="shared" si="91"/>
        <v>5.3180721842517965E-2</v>
      </c>
      <c r="Z1420" s="114">
        <f t="shared" si="88"/>
        <v>7.7986275234039532E-2</v>
      </c>
      <c r="AA1420" s="114">
        <f t="shared" si="89"/>
        <v>7.5097557371614901E-2</v>
      </c>
      <c r="AB1420" s="114">
        <f t="shared" si="90"/>
        <v>5.720058457220209E-2</v>
      </c>
    </row>
    <row r="1421" spans="10:28" x14ac:dyDescent="0.25">
      <c r="J1421" s="1">
        <v>45082</v>
      </c>
      <c r="K1421">
        <v>106.26</v>
      </c>
      <c r="L1421" s="114">
        <v>4.3478260869565973E-3</v>
      </c>
      <c r="N1421" s="221">
        <v>43978</v>
      </c>
      <c r="O1421" s="222">
        <v>5.1644100580270684E-2</v>
      </c>
      <c r="P1421" s="114">
        <v>2.2871464183979263E-2</v>
      </c>
      <c r="Q1421" s="114">
        <v>3.3856404854409487E-2</v>
      </c>
      <c r="R1421" s="114">
        <v>3.3263109401622075E-2</v>
      </c>
      <c r="Y1421" s="114">
        <f t="shared" si="91"/>
        <v>5.319902569193577E-2</v>
      </c>
      <c r="Z1421" s="114">
        <f t="shared" si="88"/>
        <v>7.8749997691356474E-2</v>
      </c>
      <c r="AA1421" s="114">
        <f t="shared" si="89"/>
        <v>7.7369992468172943E-2</v>
      </c>
      <c r="AB1421" s="114">
        <f t="shared" si="90"/>
        <v>5.720058457220209E-2</v>
      </c>
    </row>
    <row r="1422" spans="10:28" x14ac:dyDescent="0.25">
      <c r="J1422" s="1">
        <v>45083</v>
      </c>
      <c r="K1422">
        <v>106.4</v>
      </c>
      <c r="L1422" s="114">
        <v>1.3175230566534967E-3</v>
      </c>
      <c r="N1422" s="221">
        <v>43977</v>
      </c>
      <c r="O1422" s="222">
        <v>2.7424483306836299E-2</v>
      </c>
      <c r="P1422" s="114">
        <v>2.2694107788615966E-2</v>
      </c>
      <c r="Q1422" s="114">
        <v>3.3394444136500841E-2</v>
      </c>
      <c r="R1422" s="114">
        <v>3.1730374390083728E-2</v>
      </c>
      <c r="Y1422" s="114">
        <f t="shared" si="91"/>
        <v>5.2786494716320735E-2</v>
      </c>
      <c r="Z1422" s="114">
        <f t="shared" si="88"/>
        <v>7.7675477061500964E-2</v>
      </c>
      <c r="AA1422" s="114">
        <f t="shared" si="89"/>
        <v>7.3804850831334756E-2</v>
      </c>
      <c r="AB1422" s="114">
        <f t="shared" si="90"/>
        <v>5.720058457220209E-2</v>
      </c>
    </row>
    <row r="1423" spans="10:28" x14ac:dyDescent="0.25">
      <c r="J1423" s="1">
        <v>45084</v>
      </c>
      <c r="K1423">
        <v>106.6</v>
      </c>
      <c r="L1423" s="114">
        <v>1.8796992481201937E-3</v>
      </c>
      <c r="N1423" s="221">
        <v>43976</v>
      </c>
      <c r="O1423" s="222">
        <v>3.1897926634769477E-3</v>
      </c>
      <c r="P1423" s="114">
        <v>2.2663003435893059E-2</v>
      </c>
      <c r="Q1423" s="114">
        <v>3.3505036055660513E-2</v>
      </c>
      <c r="R1423" s="114">
        <v>3.1985543971373563E-2</v>
      </c>
      <c r="Y1423" s="114">
        <f t="shared" si="91"/>
        <v>5.2714145991887257E-2</v>
      </c>
      <c r="Z1423" s="114">
        <f t="shared" si="88"/>
        <v>7.7932713865466352E-2</v>
      </c>
      <c r="AA1423" s="114">
        <f t="shared" si="89"/>
        <v>7.4398375277414913E-2</v>
      </c>
      <c r="AB1423" s="114">
        <f t="shared" si="90"/>
        <v>5.720058457220209E-2</v>
      </c>
    </row>
    <row r="1424" spans="10:28" x14ac:dyDescent="0.25">
      <c r="J1424" s="1">
        <v>45085</v>
      </c>
      <c r="K1424">
        <v>107.74</v>
      </c>
      <c r="L1424" s="114">
        <v>1.0694183864915578E-2</v>
      </c>
      <c r="N1424" s="221">
        <v>43973</v>
      </c>
      <c r="O1424" s="222">
        <v>-5.9772863120145727E-4</v>
      </c>
      <c r="P1424" s="114">
        <v>2.267749881784159E-2</v>
      </c>
      <c r="Q1424" s="114">
        <v>3.3841924217830513E-2</v>
      </c>
      <c r="R1424" s="114">
        <v>3.2980725130845961E-2</v>
      </c>
      <c r="Y1424" s="114">
        <f t="shared" si="91"/>
        <v>5.2747862250299538E-2</v>
      </c>
      <c r="Z1424" s="114">
        <f t="shared" si="88"/>
        <v>7.871631573067378E-2</v>
      </c>
      <c r="AA1424" s="114">
        <f t="shared" si="89"/>
        <v>7.6713166654347714E-2</v>
      </c>
      <c r="AB1424" s="114">
        <f t="shared" si="90"/>
        <v>5.720058457220209E-2</v>
      </c>
    </row>
    <row r="1425" spans="10:28" x14ac:dyDescent="0.25">
      <c r="J1425" s="1">
        <v>45086</v>
      </c>
      <c r="K1425">
        <v>108.4</v>
      </c>
      <c r="L1425" s="114">
        <v>6.1258585483572568E-3</v>
      </c>
      <c r="N1425" s="221">
        <v>43972</v>
      </c>
      <c r="O1425" s="222">
        <v>-4.166666666666684E-3</v>
      </c>
      <c r="P1425" s="114">
        <v>2.2687962519577557E-2</v>
      </c>
      <c r="Q1425" s="114">
        <v>3.418514358944573E-2</v>
      </c>
      <c r="R1425" s="114">
        <v>3.4016685411252655E-2</v>
      </c>
      <c r="Y1425" s="114">
        <f t="shared" si="91"/>
        <v>5.27722008205374E-2</v>
      </c>
      <c r="Z1425" s="114">
        <f t="shared" si="88"/>
        <v>7.9514643989050768E-2</v>
      </c>
      <c r="AA1425" s="114">
        <f t="shared" si="89"/>
        <v>7.9122810266573682E-2</v>
      </c>
      <c r="AB1425" s="114">
        <f t="shared" si="90"/>
        <v>5.720058457220209E-2</v>
      </c>
    </row>
    <row r="1426" spans="10:28" x14ac:dyDescent="0.25">
      <c r="J1426" s="1">
        <v>45089</v>
      </c>
      <c r="K1426">
        <v>109.72</v>
      </c>
      <c r="L1426" s="114">
        <v>1.2177121771217648E-2</v>
      </c>
      <c r="N1426" s="221">
        <v>43971</v>
      </c>
      <c r="O1426" s="222">
        <v>7.5969612155137034E-3</v>
      </c>
      <c r="P1426" s="114">
        <v>2.2687109632371558E-2</v>
      </c>
      <c r="Q1426" s="114">
        <v>3.4526723378105688E-2</v>
      </c>
      <c r="R1426" s="114">
        <v>3.5069736292885026E-2</v>
      </c>
      <c r="Y1426" s="114">
        <f t="shared" si="91"/>
        <v>5.2770217004896244E-2</v>
      </c>
      <c r="Z1426" s="114">
        <f t="shared" si="88"/>
        <v>8.0309158577473838E-2</v>
      </c>
      <c r="AA1426" s="114">
        <f t="shared" si="89"/>
        <v>8.1572206617250578E-2</v>
      </c>
      <c r="AB1426" s="114">
        <f t="shared" si="90"/>
        <v>5.720058457220209E-2</v>
      </c>
    </row>
    <row r="1427" spans="10:28" x14ac:dyDescent="0.25">
      <c r="J1427" s="1">
        <v>45090</v>
      </c>
      <c r="K1427">
        <v>111.58</v>
      </c>
      <c r="L1427" s="114">
        <v>1.6952242070725477E-2</v>
      </c>
      <c r="N1427" s="221">
        <v>43970</v>
      </c>
      <c r="O1427" s="222">
        <v>-3.5856573705179222E-3</v>
      </c>
      <c r="P1427" s="114">
        <v>2.2683133868557886E-2</v>
      </c>
      <c r="Q1427" s="114">
        <v>3.4860017653423704E-2</v>
      </c>
      <c r="R1427" s="114">
        <v>3.6120713309765573E-2</v>
      </c>
      <c r="Y1427" s="114">
        <f t="shared" si="91"/>
        <v>5.2760969378265646E-2</v>
      </c>
      <c r="Z1427" s="114">
        <f t="shared" si="88"/>
        <v>8.1084401061863542E-2</v>
      </c>
      <c r="AA1427" s="114">
        <f t="shared" si="89"/>
        <v>8.4016779158514729E-2</v>
      </c>
      <c r="AB1427" s="114">
        <f t="shared" si="90"/>
        <v>5.720058457220209E-2</v>
      </c>
    </row>
    <row r="1428" spans="10:28" x14ac:dyDescent="0.25">
      <c r="J1428" s="1">
        <v>45091</v>
      </c>
      <c r="K1428">
        <v>112.52</v>
      </c>
      <c r="L1428" s="114">
        <v>8.4244488259544517E-3</v>
      </c>
      <c r="N1428" s="221">
        <v>43969</v>
      </c>
      <c r="O1428" s="222">
        <v>7.3452368224099271E-2</v>
      </c>
      <c r="P1428" s="114">
        <v>2.2694954717702508E-2</v>
      </c>
      <c r="Q1428" s="114">
        <v>3.5210007610693414E-2</v>
      </c>
      <c r="R1428" s="114">
        <v>3.7244655671375679E-2</v>
      </c>
      <c r="Y1428" s="114">
        <f t="shared" si="91"/>
        <v>5.2788464673376036E-2</v>
      </c>
      <c r="Z1428" s="114">
        <f t="shared" si="88"/>
        <v>8.1898477702472883E-2</v>
      </c>
      <c r="AA1428" s="114">
        <f t="shared" si="89"/>
        <v>8.6631069091619828E-2</v>
      </c>
      <c r="AB1428" s="114">
        <f t="shared" si="90"/>
        <v>5.720058457220209E-2</v>
      </c>
    </row>
    <row r="1429" spans="10:28" x14ac:dyDescent="0.25">
      <c r="J1429" s="1">
        <v>45092</v>
      </c>
      <c r="K1429">
        <v>112.3</v>
      </c>
      <c r="L1429" s="114">
        <v>-1.9552079630287848E-3</v>
      </c>
      <c r="N1429" s="221">
        <v>43966</v>
      </c>
      <c r="O1429" s="222">
        <v>-1.505897219882048E-2</v>
      </c>
      <c r="P1429" s="114">
        <v>2.2290819575568256E-2</v>
      </c>
      <c r="Q1429" s="114">
        <v>3.3983482934548621E-2</v>
      </c>
      <c r="R1429" s="114">
        <v>3.3635235954640463E-2</v>
      </c>
      <c r="Y1429" s="114">
        <f t="shared" si="91"/>
        <v>5.1848446332771768E-2</v>
      </c>
      <c r="Z1429" s="114">
        <f t="shared" si="88"/>
        <v>7.9045581305760101E-2</v>
      </c>
      <c r="AA1429" s="114">
        <f t="shared" si="89"/>
        <v>7.8235558830493726E-2</v>
      </c>
      <c r="AB1429" s="114">
        <f t="shared" si="90"/>
        <v>5.720058457220209E-2</v>
      </c>
    </row>
    <row r="1430" spans="10:28" x14ac:dyDescent="0.25">
      <c r="J1430" s="1">
        <v>45093</v>
      </c>
      <c r="K1430">
        <v>111.12</v>
      </c>
      <c r="L1430" s="114">
        <v>-1.050756901157607E-2</v>
      </c>
      <c r="N1430" s="221">
        <v>43965</v>
      </c>
      <c r="O1430" s="222">
        <v>-2.4249897246198106E-2</v>
      </c>
      <c r="P1430" s="114">
        <v>2.2307248405201419E-2</v>
      </c>
      <c r="Q1430" s="114">
        <v>3.4261026912351736E-2</v>
      </c>
      <c r="R1430" s="114">
        <v>3.4482847094065405E-2</v>
      </c>
      <c r="Y1430" s="114">
        <f t="shared" si="91"/>
        <v>5.1886659790498502E-2</v>
      </c>
      <c r="Z1430" s="114">
        <f t="shared" si="88"/>
        <v>7.9691148598130146E-2</v>
      </c>
      <c r="AA1430" s="114">
        <f t="shared" si="89"/>
        <v>8.020710234079613E-2</v>
      </c>
      <c r="AB1430" s="114">
        <f t="shared" si="90"/>
        <v>5.720058457220209E-2</v>
      </c>
    </row>
    <row r="1431" spans="10:28" x14ac:dyDescent="0.25">
      <c r="J1431" s="1">
        <v>45096</v>
      </c>
      <c r="K1431">
        <v>110.92</v>
      </c>
      <c r="L1431" s="114">
        <v>-1.7998560115191039E-3</v>
      </c>
      <c r="N1431" s="221">
        <v>43964</v>
      </c>
      <c r="O1431" s="222">
        <v>-4.4570979776163422E-2</v>
      </c>
      <c r="P1431" s="114">
        <v>2.2278653356536886E-2</v>
      </c>
      <c r="Q1431" s="114">
        <v>3.4434783828211038E-2</v>
      </c>
      <c r="R1431" s="114">
        <v>3.503468330996453E-2</v>
      </c>
      <c r="Y1431" s="114">
        <f t="shared" si="91"/>
        <v>5.1820147707304795E-2</v>
      </c>
      <c r="Z1431" s="114">
        <f t="shared" si="88"/>
        <v>8.0095307184418874E-2</v>
      </c>
      <c r="AA1431" s="114">
        <f t="shared" si="89"/>
        <v>8.1490673378977502E-2</v>
      </c>
      <c r="AB1431" s="114">
        <f t="shared" si="90"/>
        <v>5.720058457220209E-2</v>
      </c>
    </row>
    <row r="1432" spans="10:28" x14ac:dyDescent="0.25">
      <c r="J1432" s="1">
        <v>45097</v>
      </c>
      <c r="K1432">
        <v>110.82</v>
      </c>
      <c r="L1432" s="114">
        <v>-9.0155066714757057E-4</v>
      </c>
      <c r="N1432" s="221">
        <v>43963</v>
      </c>
      <c r="O1432" s="222">
        <v>-2.0576923076923083E-2</v>
      </c>
      <c r="P1432" s="114">
        <v>2.2280785929801494E-2</v>
      </c>
      <c r="Q1432" s="114">
        <v>3.4197714258235382E-2</v>
      </c>
      <c r="R1432" s="114">
        <v>3.4336177514500126E-2</v>
      </c>
      <c r="Y1432" s="114">
        <f t="shared" si="91"/>
        <v>5.1825108072718278E-2</v>
      </c>
      <c r="Z1432" s="114">
        <f t="shared" si="88"/>
        <v>7.9543883364655496E-2</v>
      </c>
      <c r="AA1432" s="114">
        <f t="shared" si="89"/>
        <v>7.9865948898727293E-2</v>
      </c>
      <c r="AB1432" s="114">
        <f t="shared" si="90"/>
        <v>5.720058457220209E-2</v>
      </c>
    </row>
    <row r="1433" spans="10:28" x14ac:dyDescent="0.25">
      <c r="J1433" s="1">
        <v>45098</v>
      </c>
      <c r="K1433">
        <v>110.22</v>
      </c>
      <c r="L1433" s="114">
        <v>-5.4141851651325961E-3</v>
      </c>
      <c r="N1433" s="221">
        <v>43962</v>
      </c>
      <c r="O1433" s="222">
        <v>1.9407959223681669E-2</v>
      </c>
      <c r="P1433" s="114">
        <v>2.2272313041787895E-2</v>
      </c>
      <c r="Q1433" s="114">
        <v>3.4419419878715711E-2</v>
      </c>
      <c r="R1433" s="114">
        <v>3.5031422070896011E-2</v>
      </c>
      <c r="Y1433" s="114">
        <f t="shared" si="91"/>
        <v>5.1805400135198645E-2</v>
      </c>
      <c r="Z1433" s="114">
        <f t="shared" si="88"/>
        <v>8.0059570637892749E-2</v>
      </c>
      <c r="AA1433" s="114">
        <f t="shared" si="89"/>
        <v>8.1483087736904117E-2</v>
      </c>
      <c r="AB1433" s="114">
        <f t="shared" si="90"/>
        <v>5.720058457220209E-2</v>
      </c>
    </row>
    <row r="1434" spans="10:28" x14ac:dyDescent="0.25">
      <c r="J1434" s="1">
        <v>45099</v>
      </c>
      <c r="K1434">
        <v>108.92</v>
      </c>
      <c r="L1434" s="114">
        <v>-1.1794592632915961E-2</v>
      </c>
      <c r="N1434" s="221">
        <v>43959</v>
      </c>
      <c r="O1434" s="222">
        <v>2.501758263840043E-2</v>
      </c>
      <c r="P1434" s="114">
        <v>2.2243769039244344E-2</v>
      </c>
      <c r="Q1434" s="114">
        <v>3.4657775892191912E-2</v>
      </c>
      <c r="R1434" s="114">
        <v>3.5797901982680499E-2</v>
      </c>
      <c r="Y1434" s="114">
        <f t="shared" si="91"/>
        <v>5.1739006785282343E-2</v>
      </c>
      <c r="Z1434" s="114">
        <f t="shared" si="88"/>
        <v>8.0613986725238396E-2</v>
      </c>
      <c r="AA1434" s="114">
        <f t="shared" si="89"/>
        <v>8.3265920011714845E-2</v>
      </c>
      <c r="AB1434" s="114">
        <f t="shared" si="90"/>
        <v>5.720058457220209E-2</v>
      </c>
    </row>
    <row r="1435" spans="10:28" x14ac:dyDescent="0.25">
      <c r="J1435" s="1">
        <v>45100</v>
      </c>
      <c r="K1435">
        <v>108.6</v>
      </c>
      <c r="L1435" s="114">
        <v>-2.9379360998898953E-3</v>
      </c>
      <c r="N1435" s="221">
        <v>43958</v>
      </c>
      <c r="O1435" s="222">
        <v>-2.3832875637504834E-2</v>
      </c>
      <c r="P1435" s="114">
        <v>2.2194858717778317E-2</v>
      </c>
      <c r="Q1435" s="114">
        <v>3.4826342741966464E-2</v>
      </c>
      <c r="R1435" s="114">
        <v>3.6377702716465635E-2</v>
      </c>
      <c r="Y1435" s="114">
        <f t="shared" si="91"/>
        <v>5.1625241377552367E-2</v>
      </c>
      <c r="Z1435" s="114">
        <f t="shared" si="88"/>
        <v>8.1006073217814001E-2</v>
      </c>
      <c r="AA1435" s="114">
        <f t="shared" si="89"/>
        <v>8.4614536518499067E-2</v>
      </c>
      <c r="AB1435" s="114">
        <f t="shared" si="90"/>
        <v>5.720058457220209E-2</v>
      </c>
    </row>
    <row r="1436" spans="10:28" x14ac:dyDescent="0.25">
      <c r="J1436" s="1">
        <v>45103</v>
      </c>
      <c r="K1436">
        <v>109.18</v>
      </c>
      <c r="L1436" s="114">
        <v>5.3406998158380525E-3</v>
      </c>
      <c r="N1436" s="221">
        <v>43957</v>
      </c>
      <c r="O1436" s="222">
        <v>-4.6389824167602019E-2</v>
      </c>
      <c r="P1436" s="114">
        <v>2.2157094443820594E-2</v>
      </c>
      <c r="Q1436" s="114">
        <v>3.501439584695825E-2</v>
      </c>
      <c r="R1436" s="114">
        <v>3.7034441948265343E-2</v>
      </c>
      <c r="Y1436" s="114">
        <f t="shared" si="91"/>
        <v>5.15374016763267E-2</v>
      </c>
      <c r="Z1436" s="114">
        <f t="shared" si="88"/>
        <v>8.1443484740024899E-2</v>
      </c>
      <c r="AA1436" s="114">
        <f t="shared" si="89"/>
        <v>8.6142111971665186E-2</v>
      </c>
      <c r="AB1436" s="114">
        <f t="shared" si="90"/>
        <v>5.720058457220209E-2</v>
      </c>
    </row>
    <row r="1437" spans="10:28" x14ac:dyDescent="0.25">
      <c r="J1437" s="1">
        <v>45104</v>
      </c>
      <c r="K1437">
        <v>107.92</v>
      </c>
      <c r="L1437" s="114">
        <v>-1.1540575196922559E-2</v>
      </c>
      <c r="N1437" s="221">
        <v>43956</v>
      </c>
      <c r="O1437" s="222">
        <v>2.8868360277136258E-2</v>
      </c>
      <c r="P1437" s="114">
        <v>2.2003912532689417E-2</v>
      </c>
      <c r="Q1437" s="114">
        <v>3.4742947030803932E-2</v>
      </c>
      <c r="R1437" s="114">
        <v>3.6355644926631472E-2</v>
      </c>
      <c r="Y1437" s="114">
        <f t="shared" si="91"/>
        <v>5.1181100551035585E-2</v>
      </c>
      <c r="Z1437" s="114">
        <f t="shared" si="88"/>
        <v>8.0812094793649952E-2</v>
      </c>
      <c r="AA1437" s="114">
        <f t="shared" si="89"/>
        <v>8.4563230099344813E-2</v>
      </c>
      <c r="AB1437" s="114">
        <f t="shared" si="90"/>
        <v>5.720058457220209E-2</v>
      </c>
    </row>
    <row r="1438" spans="10:28" x14ac:dyDescent="0.25">
      <c r="J1438" s="1">
        <v>45105</v>
      </c>
      <c r="K1438">
        <v>109.36</v>
      </c>
      <c r="L1438" s="114">
        <v>1.3343217197924367E-2</v>
      </c>
      <c r="N1438" s="221">
        <v>43955</v>
      </c>
      <c r="O1438" s="222">
        <v>-3.5276643148904545E-2</v>
      </c>
      <c r="P1438" s="114">
        <v>2.1937324147004195E-2</v>
      </c>
      <c r="Q1438" s="114">
        <v>3.4852109212304666E-2</v>
      </c>
      <c r="R1438" s="114">
        <v>3.6781846590020657E-2</v>
      </c>
      <c r="Y1438" s="114">
        <f t="shared" si="91"/>
        <v>5.1026215965931758E-2</v>
      </c>
      <c r="Z1438" s="114">
        <f t="shared" si="88"/>
        <v>8.1066006027820658E-2</v>
      </c>
      <c r="AA1438" s="114">
        <f t="shared" si="89"/>
        <v>8.5554575168388047E-2</v>
      </c>
      <c r="AB1438" s="114">
        <f t="shared" si="90"/>
        <v>5.720058457220209E-2</v>
      </c>
    </row>
    <row r="1439" spans="10:28" x14ac:dyDescent="0.25">
      <c r="J1439" s="1">
        <v>45106</v>
      </c>
      <c r="K1439">
        <v>111.26</v>
      </c>
      <c r="L1439" s="114">
        <v>1.737381126554504E-2</v>
      </c>
      <c r="N1439" s="221">
        <v>43952</v>
      </c>
      <c r="O1439" s="222">
        <v>0</v>
      </c>
      <c r="P1439" s="114">
        <v>2.187064631273988E-2</v>
      </c>
      <c r="Q1439" s="114">
        <v>3.4843159607226074E-2</v>
      </c>
      <c r="R1439" s="114">
        <v>3.6875837463761656E-2</v>
      </c>
      <c r="Y1439" s="114">
        <f t="shared" si="91"/>
        <v>5.0871123323432958E-2</v>
      </c>
      <c r="Z1439" s="114">
        <f t="shared" si="88"/>
        <v>8.1045189246407856E-2</v>
      </c>
      <c r="AA1439" s="114">
        <f t="shared" si="89"/>
        <v>8.5773197940709617E-2</v>
      </c>
      <c r="AB1439" s="114">
        <f t="shared" si="90"/>
        <v>5.720058457220209E-2</v>
      </c>
    </row>
    <row r="1440" spans="10:28" x14ac:dyDescent="0.25">
      <c r="J1440" s="1">
        <v>45107</v>
      </c>
      <c r="K1440">
        <v>112.3</v>
      </c>
      <c r="L1440" s="114">
        <v>9.3474743843249327E-3</v>
      </c>
      <c r="N1440" s="221">
        <v>43951</v>
      </c>
      <c r="O1440" s="222">
        <v>-2.2149600580973108E-2</v>
      </c>
      <c r="P1440" s="114">
        <v>2.1877927617924599E-2</v>
      </c>
      <c r="Q1440" s="114">
        <v>3.5196668610206268E-2</v>
      </c>
      <c r="R1440" s="114">
        <v>3.8034522231072933E-2</v>
      </c>
      <c r="Y1440" s="114">
        <f t="shared" si="91"/>
        <v>5.0888059639292618E-2</v>
      </c>
      <c r="Z1440" s="114">
        <f t="shared" si="88"/>
        <v>8.1867451187339776E-2</v>
      </c>
      <c r="AA1440" s="114">
        <f t="shared" si="89"/>
        <v>8.8468298709475646E-2</v>
      </c>
      <c r="AB1440" s="114">
        <f t="shared" si="90"/>
        <v>5.720058457220209E-2</v>
      </c>
    </row>
    <row r="1441" spans="10:28" x14ac:dyDescent="0.25">
      <c r="J1441" s="1">
        <v>45110</v>
      </c>
      <c r="K1441">
        <v>112.06</v>
      </c>
      <c r="L1441" s="114">
        <v>-2.1371326803205242E-3</v>
      </c>
      <c r="N1441" s="221">
        <v>43950</v>
      </c>
      <c r="O1441" s="222">
        <v>4.9542682926829298E-2</v>
      </c>
      <c r="P1441" s="114">
        <v>2.1867497801889148E-2</v>
      </c>
      <c r="Q1441" s="114">
        <v>3.5412817461389801E-2</v>
      </c>
      <c r="R1441" s="114">
        <v>3.8828435962288611E-2</v>
      </c>
      <c r="Y1441" s="114">
        <f t="shared" si="91"/>
        <v>5.086379988719416E-2</v>
      </c>
      <c r="Z1441" s="114">
        <f t="shared" si="88"/>
        <v>8.2370213415192683E-2</v>
      </c>
      <c r="AA1441" s="114">
        <f t="shared" si="89"/>
        <v>9.0314942048283317E-2</v>
      </c>
      <c r="AB1441" s="114">
        <f t="shared" si="90"/>
        <v>5.720058457220209E-2</v>
      </c>
    </row>
    <row r="1442" spans="10:28" x14ac:dyDescent="0.25">
      <c r="J1442" s="1">
        <v>45111</v>
      </c>
      <c r="K1442">
        <v>111.66</v>
      </c>
      <c r="L1442" s="114">
        <v>-3.5695163305372629E-3</v>
      </c>
      <c r="N1442" s="221">
        <v>43949</v>
      </c>
      <c r="O1442" s="222">
        <v>2.5801407349491799E-2</v>
      </c>
      <c r="P1442" s="114">
        <v>2.1678767174364948E-2</v>
      </c>
      <c r="Q1442" s="114">
        <v>3.5064687190641881E-2</v>
      </c>
      <c r="R1442" s="114">
        <v>3.8042232874011567E-2</v>
      </c>
      <c r="Y1442" s="114">
        <f t="shared" si="91"/>
        <v>5.0424812447572867E-2</v>
      </c>
      <c r="Z1442" s="114">
        <f t="shared" si="88"/>
        <v>8.1560462405433021E-2</v>
      </c>
      <c r="AA1442" s="114">
        <f t="shared" si="89"/>
        <v>8.8486233664950911E-2</v>
      </c>
      <c r="AB1442" s="114">
        <f t="shared" si="90"/>
        <v>5.720058457220209E-2</v>
      </c>
    </row>
    <row r="1443" spans="10:28" x14ac:dyDescent="0.25">
      <c r="J1443" s="1">
        <v>45112</v>
      </c>
      <c r="K1443">
        <v>112.08</v>
      </c>
      <c r="L1443" s="114">
        <v>3.7614185921547708E-3</v>
      </c>
      <c r="N1443" s="221">
        <v>43948</v>
      </c>
      <c r="O1443" s="222">
        <v>4.1318949725218684E-2</v>
      </c>
      <c r="P1443" s="114">
        <v>2.162983584167406E-2</v>
      </c>
      <c r="Q1443" s="114">
        <v>3.5228038312351051E-2</v>
      </c>
      <c r="R1443" s="114">
        <v>3.8692303986827957E-2</v>
      </c>
      <c r="Y1443" s="114">
        <f t="shared" si="91"/>
        <v>5.0310998167733864E-2</v>
      </c>
      <c r="Z1443" s="114">
        <f t="shared" si="88"/>
        <v>8.1940417114528541E-2</v>
      </c>
      <c r="AA1443" s="114">
        <f t="shared" si="89"/>
        <v>8.9998299073361834E-2</v>
      </c>
      <c r="AB1443" s="114">
        <f t="shared" si="90"/>
        <v>5.720058457220209E-2</v>
      </c>
    </row>
    <row r="1444" spans="10:28" x14ac:dyDescent="0.25">
      <c r="J1444" s="1">
        <v>45113</v>
      </c>
      <c r="K1444">
        <v>108.56</v>
      </c>
      <c r="L1444" s="114">
        <v>-3.1406138472519593E-2</v>
      </c>
      <c r="N1444" s="221">
        <v>43945</v>
      </c>
      <c r="O1444" s="222">
        <v>-1.0273972602739686E-2</v>
      </c>
      <c r="P1444" s="114">
        <v>2.1490715570100162E-2</v>
      </c>
      <c r="Q1444" s="114">
        <v>3.5092218949977494E-2</v>
      </c>
      <c r="R1444" s="114">
        <v>3.8518564895864582E-2</v>
      </c>
      <c r="Y1444" s="114">
        <f t="shared" si="91"/>
        <v>4.9987404416052976E-2</v>
      </c>
      <c r="Z1444" s="114">
        <f t="shared" si="88"/>
        <v>8.1624501277647657E-2</v>
      </c>
      <c r="AA1444" s="114">
        <f t="shared" si="89"/>
        <v>8.9594181947781015E-2</v>
      </c>
      <c r="AB1444" s="114">
        <f t="shared" si="90"/>
        <v>5.720058457220209E-2</v>
      </c>
    </row>
    <row r="1445" spans="10:28" x14ac:dyDescent="0.25">
      <c r="J1445" s="1">
        <v>45114</v>
      </c>
      <c r="K1445">
        <v>107.74</v>
      </c>
      <c r="L1445" s="114">
        <v>-7.5534266764923303E-3</v>
      </c>
      <c r="N1445" s="221">
        <v>43944</v>
      </c>
      <c r="O1445" s="222">
        <v>7.2030029420717054E-3</v>
      </c>
      <c r="P1445" s="114">
        <v>2.1487808026378334E-2</v>
      </c>
      <c r="Q1445" s="114">
        <v>3.5417803613825377E-2</v>
      </c>
      <c r="R1445" s="114">
        <v>3.9643981736245691E-2</v>
      </c>
      <c r="Y1445" s="114">
        <f t="shared" si="91"/>
        <v>4.9980641469356005E-2</v>
      </c>
      <c r="Z1445" s="114">
        <f t="shared" si="88"/>
        <v>8.2381811205757827E-2</v>
      </c>
      <c r="AA1445" s="114">
        <f t="shared" si="89"/>
        <v>9.2211901518507486E-2</v>
      </c>
      <c r="AB1445" s="114">
        <f t="shared" si="90"/>
        <v>5.720058457220209E-2</v>
      </c>
    </row>
    <row r="1446" spans="10:28" x14ac:dyDescent="0.25">
      <c r="J1446" s="1">
        <v>45117</v>
      </c>
      <c r="K1446">
        <v>107.78</v>
      </c>
      <c r="L1446" s="114">
        <v>3.7126415444594632E-4</v>
      </c>
      <c r="N1446" s="221">
        <v>43943</v>
      </c>
      <c r="O1446" s="222">
        <v>4.4838479567919877E-3</v>
      </c>
      <c r="P1446" s="114">
        <v>2.1483117158561164E-2</v>
      </c>
      <c r="Q1446" s="114">
        <v>3.5762272238147451E-2</v>
      </c>
      <c r="R1446" s="114">
        <v>4.0849129428737502E-2</v>
      </c>
      <c r="Y1446" s="114">
        <f t="shared" si="91"/>
        <v>4.9969730510813271E-2</v>
      </c>
      <c r="Z1446" s="114">
        <f t="shared" si="88"/>
        <v>8.3183045225930979E-2</v>
      </c>
      <c r="AA1446" s="114">
        <f t="shared" si="89"/>
        <v>9.5015075051243431E-2</v>
      </c>
      <c r="AB1446" s="114">
        <f t="shared" si="90"/>
        <v>5.720058457220209E-2</v>
      </c>
    </row>
    <row r="1447" spans="10:28" x14ac:dyDescent="0.25">
      <c r="J1447" s="1">
        <v>45118</v>
      </c>
      <c r="K1447">
        <v>106.36</v>
      </c>
      <c r="L1447" s="114">
        <v>-1.3174986082761195E-2</v>
      </c>
      <c r="N1447" s="221">
        <v>43942</v>
      </c>
      <c r="O1447" s="222">
        <v>-4.7466511357018064E-2</v>
      </c>
      <c r="P1447" s="114">
        <v>2.1481138742240571E-2</v>
      </c>
      <c r="Q1447" s="114">
        <v>3.6119365292759713E-2</v>
      </c>
      <c r="R1447" s="114">
        <v>4.2117428056082797E-2</v>
      </c>
      <c r="Y1447" s="114">
        <f t="shared" si="91"/>
        <v>4.9965128714451572E-2</v>
      </c>
      <c r="Z1447" s="114">
        <f t="shared" si="88"/>
        <v>8.4013643670959093E-2</v>
      </c>
      <c r="AA1447" s="114">
        <f t="shared" si="89"/>
        <v>9.7965137658448581E-2</v>
      </c>
      <c r="AB1447" s="114">
        <f t="shared" si="90"/>
        <v>5.720058457220209E-2</v>
      </c>
    </row>
    <row r="1448" spans="10:28" x14ac:dyDescent="0.25">
      <c r="J1448" s="1">
        <v>45119</v>
      </c>
      <c r="K1448">
        <v>107.12</v>
      </c>
      <c r="L1448" s="114">
        <v>7.1455434373825224E-3</v>
      </c>
      <c r="N1448" s="221">
        <v>43941</v>
      </c>
      <c r="O1448" s="222">
        <v>-9.0419392073874359E-3</v>
      </c>
      <c r="P1448" s="114">
        <v>2.13153124831322E-2</v>
      </c>
      <c r="Q1448" s="114">
        <v>3.5849891079702767E-2</v>
      </c>
      <c r="R1448" s="114">
        <v>4.1752736739808047E-2</v>
      </c>
      <c r="Y1448" s="114">
        <f t="shared" si="91"/>
        <v>4.95794168357655E-2</v>
      </c>
      <c r="Z1448" s="114">
        <f t="shared" si="88"/>
        <v>8.3386846651388638E-2</v>
      </c>
      <c r="AA1448" s="114">
        <f t="shared" si="89"/>
        <v>9.7116865656793519E-2</v>
      </c>
      <c r="AB1448" s="114">
        <f t="shared" si="90"/>
        <v>5.720058457220209E-2</v>
      </c>
    </row>
    <row r="1449" spans="10:28" x14ac:dyDescent="0.25">
      <c r="J1449" s="1">
        <v>45120</v>
      </c>
      <c r="K1449">
        <v>106.9</v>
      </c>
      <c r="L1449" s="114">
        <v>-2.0537714712471886E-3</v>
      </c>
      <c r="N1449" s="221">
        <v>43938</v>
      </c>
      <c r="O1449" s="222">
        <v>5.6396707651661389E-2</v>
      </c>
      <c r="P1449" s="114">
        <v>2.1314892787882272E-2</v>
      </c>
      <c r="Q1449" s="114">
        <v>3.6190545770981922E-2</v>
      </c>
      <c r="R1449" s="114">
        <v>4.300402783180883E-2</v>
      </c>
      <c r="Y1449" s="114">
        <f t="shared" si="91"/>
        <v>4.9578440624614167E-2</v>
      </c>
      <c r="Z1449" s="114">
        <f t="shared" si="88"/>
        <v>8.4179209463303956E-2</v>
      </c>
      <c r="AA1449" s="114">
        <f t="shared" si="89"/>
        <v>0.10002736873678734</v>
      </c>
      <c r="AB1449" s="114">
        <f t="shared" si="90"/>
        <v>5.720058457220209E-2</v>
      </c>
    </row>
    <row r="1450" spans="10:28" x14ac:dyDescent="0.25">
      <c r="J1450" s="1">
        <v>45121</v>
      </c>
      <c r="K1450">
        <v>106.48</v>
      </c>
      <c r="L1450" s="114">
        <v>-3.9289055191768169E-3</v>
      </c>
      <c r="N1450" s="221">
        <v>43937</v>
      </c>
      <c r="O1450" s="222">
        <v>4.1836734693877203E-3</v>
      </c>
      <c r="P1450" s="114">
        <v>2.1056785786253855E-2</v>
      </c>
      <c r="Q1450" s="114">
        <v>3.5658504623473988E-2</v>
      </c>
      <c r="R1450" s="114">
        <v>4.2004446211018183E-2</v>
      </c>
      <c r="Y1450" s="114">
        <f t="shared" si="91"/>
        <v>4.8978083738826471E-2</v>
      </c>
      <c r="Z1450" s="114">
        <f t="shared" si="88"/>
        <v>8.2941681754200497E-2</v>
      </c>
      <c r="AA1450" s="114">
        <f t="shared" si="89"/>
        <v>9.7702341886828289E-2</v>
      </c>
      <c r="AB1450" s="114">
        <f t="shared" si="90"/>
        <v>5.720058457220209E-2</v>
      </c>
    </row>
    <row r="1451" spans="10:28" x14ac:dyDescent="0.25">
      <c r="J1451" s="1">
        <v>45124</v>
      </c>
      <c r="K1451">
        <v>106.88</v>
      </c>
      <c r="L1451" s="114">
        <v>3.7565740045078086E-3</v>
      </c>
      <c r="N1451" s="221">
        <v>43936</v>
      </c>
      <c r="O1451" s="222">
        <v>-5.6785370548604476E-2</v>
      </c>
      <c r="P1451" s="114">
        <v>2.1058959571106407E-2</v>
      </c>
      <c r="Q1451" s="114">
        <v>3.6015306971836761E-2</v>
      </c>
      <c r="R1451" s="114">
        <v>4.3311382635653303E-2</v>
      </c>
      <c r="Y1451" s="114">
        <f t="shared" si="91"/>
        <v>4.8983139962393507E-2</v>
      </c>
      <c r="Z1451" s="114">
        <f t="shared" si="88"/>
        <v>8.3771604016492307E-2</v>
      </c>
      <c r="AA1451" s="114">
        <f t="shared" si="89"/>
        <v>0.10074227601052958</v>
      </c>
      <c r="AB1451" s="114">
        <f t="shared" si="90"/>
        <v>5.720058457220209E-2</v>
      </c>
    </row>
    <row r="1452" spans="10:28" x14ac:dyDescent="0.25">
      <c r="J1452" s="1">
        <v>45125</v>
      </c>
      <c r="K1452">
        <v>106.86</v>
      </c>
      <c r="L1452" s="114">
        <v>-1.8712574850295678E-4</v>
      </c>
      <c r="N1452" s="221">
        <v>43935</v>
      </c>
      <c r="O1452" s="222">
        <v>1.2670565302144362E-2</v>
      </c>
      <c r="P1452" s="114">
        <v>2.0845100510599485E-2</v>
      </c>
      <c r="Q1452" s="114">
        <v>3.5464673189683001E-2</v>
      </c>
      <c r="R1452" s="114">
        <v>4.2305891738155292E-2</v>
      </c>
      <c r="Y1452" s="114">
        <f t="shared" si="91"/>
        <v>4.8485703787654405E-2</v>
      </c>
      <c r="Z1452" s="114">
        <f t="shared" si="88"/>
        <v>8.2490829839202667E-2</v>
      </c>
      <c r="AA1452" s="114">
        <f t="shared" si="89"/>
        <v>9.8403504182949214E-2</v>
      </c>
      <c r="AB1452" s="114">
        <f t="shared" si="90"/>
        <v>5.6791891258495354E-2</v>
      </c>
    </row>
    <row r="1453" spans="10:28" x14ac:dyDescent="0.25">
      <c r="J1453" s="1">
        <v>45126</v>
      </c>
      <c r="K1453">
        <v>106.84</v>
      </c>
      <c r="L1453" s="114">
        <v>-1.8716077110233971E-4</v>
      </c>
      <c r="N1453" s="221">
        <v>43934</v>
      </c>
      <c r="O1453" s="222">
        <v>0</v>
      </c>
      <c r="P1453" s="114">
        <v>2.0834621970801371E-2</v>
      </c>
      <c r="Q1453" s="114">
        <v>3.5778696228428095E-2</v>
      </c>
      <c r="R1453" s="114">
        <v>4.3517615436071327E-2</v>
      </c>
      <c r="Y1453" s="114">
        <f t="shared" si="91"/>
        <v>4.8461330704083989E-2</v>
      </c>
      <c r="Z1453" s="114">
        <f t="shared" si="88"/>
        <v>8.3221247427323744E-2</v>
      </c>
      <c r="AA1453" s="114">
        <f t="shared" si="89"/>
        <v>0.10122197350430191</v>
      </c>
      <c r="AB1453" s="114">
        <f t="shared" si="90"/>
        <v>5.6791891258495354E-2</v>
      </c>
    </row>
    <row r="1454" spans="10:28" x14ac:dyDescent="0.25">
      <c r="J1454" s="1">
        <v>45127</v>
      </c>
      <c r="K1454">
        <v>107.16</v>
      </c>
      <c r="L1454" s="114">
        <v>2.9951329090227739E-3</v>
      </c>
      <c r="N1454" s="221">
        <v>43931</v>
      </c>
      <c r="O1454" s="222">
        <v>0</v>
      </c>
      <c r="P1454" s="114">
        <v>2.0834570224789042E-2</v>
      </c>
      <c r="Q1454" s="114">
        <v>3.6141655944741613E-2</v>
      </c>
      <c r="R1454" s="114">
        <v>4.4884993144613201E-2</v>
      </c>
      <c r="Y1454" s="114">
        <f t="shared" si="91"/>
        <v>4.8461210342859315E-2</v>
      </c>
      <c r="Z1454" s="114">
        <f t="shared" si="88"/>
        <v>8.4065491727468994E-2</v>
      </c>
      <c r="AA1454" s="114">
        <f t="shared" si="89"/>
        <v>0.10440249405437031</v>
      </c>
      <c r="AB1454" s="114">
        <f t="shared" si="90"/>
        <v>5.6791891258495354E-2</v>
      </c>
    </row>
    <row r="1455" spans="10:28" x14ac:dyDescent="0.25">
      <c r="J1455" s="1">
        <v>45128</v>
      </c>
      <c r="K1455">
        <v>107.76</v>
      </c>
      <c r="L1455" s="114">
        <v>5.5991041433371457E-3</v>
      </c>
      <c r="N1455" s="221">
        <v>43930</v>
      </c>
      <c r="O1455" s="222">
        <v>3.7831276552700736E-2</v>
      </c>
      <c r="P1455" s="114">
        <v>2.0858239435800164E-2</v>
      </c>
      <c r="Q1455" s="114">
        <v>3.65085090017142E-2</v>
      </c>
      <c r="R1455" s="114">
        <v>4.6295335566633719E-2</v>
      </c>
      <c r="Y1455" s="114">
        <f t="shared" si="91"/>
        <v>4.8516264927671179E-2</v>
      </c>
      <c r="Z1455" s="114">
        <f t="shared" si="88"/>
        <v>8.4918791937987237E-2</v>
      </c>
      <c r="AA1455" s="114">
        <f t="shared" si="89"/>
        <v>0.10768295052799004</v>
      </c>
      <c r="AB1455" s="114">
        <f t="shared" si="90"/>
        <v>5.6791891258495354E-2</v>
      </c>
    </row>
    <row r="1456" spans="10:28" x14ac:dyDescent="0.25">
      <c r="J1456" s="1">
        <v>45131</v>
      </c>
      <c r="K1456">
        <v>108.2</v>
      </c>
      <c r="L1456" s="114">
        <v>4.0831477357089613E-3</v>
      </c>
      <c r="N1456" s="221">
        <v>43929</v>
      </c>
      <c r="O1456" s="222">
        <v>-3.3269482810767042E-3</v>
      </c>
      <c r="P1456" s="114">
        <v>2.0748071519857129E-2</v>
      </c>
      <c r="Q1456" s="114">
        <v>3.6480681077731107E-2</v>
      </c>
      <c r="R1456" s="114">
        <v>4.6783632411351306E-2</v>
      </c>
      <c r="Y1456" s="114">
        <f t="shared" si="91"/>
        <v>4.8260014355187682E-2</v>
      </c>
      <c r="Z1456" s="114">
        <f t="shared" si="88"/>
        <v>8.4854064186802552E-2</v>
      </c>
      <c r="AA1456" s="114">
        <f t="shared" si="89"/>
        <v>0.10881872898880314</v>
      </c>
      <c r="AB1456" s="114">
        <f t="shared" si="90"/>
        <v>5.6791891258495354E-2</v>
      </c>
    </row>
    <row r="1457" spans="10:28" x14ac:dyDescent="0.25">
      <c r="J1457" s="1">
        <v>45132</v>
      </c>
      <c r="K1457">
        <v>108.66</v>
      </c>
      <c r="L1457" s="114">
        <v>4.2513863216265598E-3</v>
      </c>
      <c r="N1457" s="221">
        <v>43928</v>
      </c>
      <c r="O1457" s="222">
        <v>1.4731457800511485E-2</v>
      </c>
      <c r="P1457" s="114">
        <v>2.0755610905777686E-2</v>
      </c>
      <c r="Q1457" s="114">
        <v>3.6847772164723104E-2</v>
      </c>
      <c r="R1457" s="114">
        <v>4.8246311140316356E-2</v>
      </c>
      <c r="Y1457" s="114">
        <f t="shared" si="91"/>
        <v>4.8277550966838903E-2</v>
      </c>
      <c r="Z1457" s="114">
        <f t="shared" si="88"/>
        <v>8.5707918055145937E-2</v>
      </c>
      <c r="AA1457" s="114">
        <f t="shared" si="89"/>
        <v>0.11222091971237584</v>
      </c>
      <c r="AB1457" s="114">
        <f t="shared" si="90"/>
        <v>5.6791891258495354E-2</v>
      </c>
    </row>
    <row r="1458" spans="10:28" x14ac:dyDescent="0.25">
      <c r="J1458" s="1">
        <v>45133</v>
      </c>
      <c r="K1458">
        <v>107.4</v>
      </c>
      <c r="L1458" s="114">
        <v>-1.1595803423522831E-2</v>
      </c>
      <c r="N1458" s="221">
        <v>43927</v>
      </c>
      <c r="O1458" s="222">
        <v>9.8314606741573038E-2</v>
      </c>
      <c r="P1458" s="114">
        <v>2.0737466897459079E-2</v>
      </c>
      <c r="Q1458" s="114">
        <v>3.7162038737656368E-2</v>
      </c>
      <c r="R1458" s="114">
        <v>4.9622892661068632E-2</v>
      </c>
      <c r="Y1458" s="114">
        <f t="shared" si="91"/>
        <v>4.8235348003489817E-2</v>
      </c>
      <c r="Z1458" s="114">
        <f t="shared" si="88"/>
        <v>8.6438902103788712E-2</v>
      </c>
      <c r="AA1458" s="114">
        <f t="shared" si="89"/>
        <v>0.11542284832964564</v>
      </c>
      <c r="AB1458" s="114">
        <f t="shared" si="90"/>
        <v>5.6791891258495354E-2</v>
      </c>
    </row>
    <row r="1459" spans="10:28" x14ac:dyDescent="0.25">
      <c r="J1459" s="1">
        <v>45134</v>
      </c>
      <c r="K1459">
        <v>109.56</v>
      </c>
      <c r="L1459" s="114">
        <v>2.0111731843575387E-2</v>
      </c>
      <c r="N1459" s="221">
        <v>43924</v>
      </c>
      <c r="O1459" s="222">
        <v>-5.1419628884416925E-3</v>
      </c>
      <c r="P1459" s="114">
        <v>1.9924128974014244E-2</v>
      </c>
      <c r="Q1459" s="114">
        <v>3.4811537404991211E-2</v>
      </c>
      <c r="R1459" s="114">
        <v>4.475091537912982E-2</v>
      </c>
      <c r="Y1459" s="114">
        <f t="shared" si="91"/>
        <v>4.634352399355713E-2</v>
      </c>
      <c r="Z1459" s="114">
        <f t="shared" si="88"/>
        <v>8.0971636004009556E-2</v>
      </c>
      <c r="AA1459" s="114">
        <f t="shared" si="89"/>
        <v>0.10409062917185596</v>
      </c>
      <c r="AB1459" s="114">
        <f t="shared" si="90"/>
        <v>5.6791891258495354E-2</v>
      </c>
    </row>
    <row r="1460" spans="10:28" x14ac:dyDescent="0.25">
      <c r="J1460" s="1">
        <v>45135</v>
      </c>
      <c r="K1460">
        <v>110.64</v>
      </c>
      <c r="L1460" s="114">
        <v>9.8576122672508065E-3</v>
      </c>
      <c r="N1460" s="221">
        <v>43923</v>
      </c>
      <c r="O1460" s="222">
        <v>6.2992125984250623E-3</v>
      </c>
      <c r="P1460" s="114">
        <v>1.9962293463582054E-2</v>
      </c>
      <c r="Q1460" s="114">
        <v>3.5157429743204432E-2</v>
      </c>
      <c r="R1460" s="114">
        <v>4.6138759729458065E-2</v>
      </c>
      <c r="Y1460" s="114">
        <f t="shared" si="91"/>
        <v>4.6432294596291855E-2</v>
      </c>
      <c r="Z1460" s="114">
        <f t="shared" si="88"/>
        <v>8.1776181582693508E-2</v>
      </c>
      <c r="AA1460" s="114">
        <f t="shared" si="89"/>
        <v>0.10731875513071946</v>
      </c>
      <c r="AB1460" s="114">
        <f t="shared" si="90"/>
        <v>5.6791891258495354E-2</v>
      </c>
    </row>
    <row r="1461" spans="10:28" x14ac:dyDescent="0.25">
      <c r="J1461" s="1">
        <v>45138</v>
      </c>
      <c r="K1461">
        <v>110.34</v>
      </c>
      <c r="L1461" s="114">
        <v>-2.7114967462038789E-3</v>
      </c>
      <c r="N1461" s="221">
        <v>43922</v>
      </c>
      <c r="O1461" s="222">
        <v>-4.5727780163160058E-2</v>
      </c>
      <c r="P1461" s="114">
        <v>2.0026574581954247E-2</v>
      </c>
      <c r="Q1461" s="114">
        <v>3.5503392517621774E-2</v>
      </c>
      <c r="R1461" s="114">
        <v>4.7561878451207421E-2</v>
      </c>
      <c r="Y1461" s="114">
        <f t="shared" si="91"/>
        <v>4.6581812477625578E-2</v>
      </c>
      <c r="Z1461" s="114">
        <f t="shared" si="88"/>
        <v>8.2580890995988254E-2</v>
      </c>
      <c r="AA1461" s="114">
        <f t="shared" si="89"/>
        <v>0.11062892927750846</v>
      </c>
      <c r="AB1461" s="114">
        <f t="shared" si="90"/>
        <v>5.6791891258495354E-2</v>
      </c>
    </row>
    <row r="1462" spans="10:28" x14ac:dyDescent="0.25">
      <c r="J1462" s="1">
        <v>45139</v>
      </c>
      <c r="K1462">
        <v>105.14</v>
      </c>
      <c r="L1462" s="114">
        <v>-4.7127061808954165E-2</v>
      </c>
      <c r="N1462" s="221">
        <v>43921</v>
      </c>
      <c r="O1462" s="222">
        <v>2.1043402016659381E-2</v>
      </c>
      <c r="P1462" s="114">
        <v>1.9862640235469711E-2</v>
      </c>
      <c r="Q1462" s="114">
        <v>3.5263404692754519E-2</v>
      </c>
      <c r="R1462" s="114">
        <v>4.7676553058378431E-2</v>
      </c>
      <c r="Y1462" s="114">
        <f t="shared" si="91"/>
        <v>4.6200501187702546E-2</v>
      </c>
      <c r="Z1462" s="114">
        <f t="shared" si="88"/>
        <v>8.2022679315347014E-2</v>
      </c>
      <c r="AA1462" s="114">
        <f t="shared" si="89"/>
        <v>0.11089566241378823</v>
      </c>
      <c r="AB1462" s="114">
        <f t="shared" si="90"/>
        <v>5.6791891258495354E-2</v>
      </c>
    </row>
    <row r="1463" spans="10:28" x14ac:dyDescent="0.25">
      <c r="J1463" s="1">
        <v>45140</v>
      </c>
      <c r="K1463">
        <v>104.88</v>
      </c>
      <c r="L1463" s="114">
        <v>-2.4728932851436668E-3</v>
      </c>
      <c r="N1463" s="221">
        <v>43920</v>
      </c>
      <c r="O1463" s="222">
        <v>-1.8597527622798567E-3</v>
      </c>
      <c r="P1463" s="114">
        <v>1.9831199387395762E-2</v>
      </c>
      <c r="Q1463" s="114">
        <v>3.5494101334432947E-2</v>
      </c>
      <c r="R1463" s="114">
        <v>4.8886366559414786E-2</v>
      </c>
      <c r="Y1463" s="114">
        <f t="shared" si="91"/>
        <v>4.6127369775082541E-2</v>
      </c>
      <c r="Z1463" s="114">
        <f t="shared" si="88"/>
        <v>8.2559279703891042E-2</v>
      </c>
      <c r="AA1463" s="114">
        <f t="shared" si="89"/>
        <v>0.1137096886171988</v>
      </c>
      <c r="AB1463" s="114">
        <f t="shared" si="90"/>
        <v>5.6791891258495354E-2</v>
      </c>
    </row>
    <row r="1464" spans="10:28" x14ac:dyDescent="0.25">
      <c r="J1464" s="1">
        <v>45141</v>
      </c>
      <c r="K1464">
        <v>102.66</v>
      </c>
      <c r="L1464" s="114">
        <v>-2.1167048054919899E-2</v>
      </c>
      <c r="N1464" s="221">
        <v>43917</v>
      </c>
      <c r="O1464" s="222">
        <v>-2.9926774912448342E-2</v>
      </c>
      <c r="P1464" s="114">
        <v>1.9838895731415038E-2</v>
      </c>
      <c r="Q1464" s="114">
        <v>3.5853300937187867E-2</v>
      </c>
      <c r="R1464" s="114">
        <v>5.0420247900230628E-2</v>
      </c>
      <c r="Y1464" s="114">
        <f t="shared" si="91"/>
        <v>4.6145271471271378E-2</v>
      </c>
      <c r="Z1464" s="114">
        <f t="shared" si="88"/>
        <v>8.3394777979898985E-2</v>
      </c>
      <c r="AA1464" s="114">
        <f t="shared" si="89"/>
        <v>0.11727749661593645</v>
      </c>
      <c r="AB1464" s="114">
        <f t="shared" si="90"/>
        <v>5.6791891258495354E-2</v>
      </c>
    </row>
    <row r="1465" spans="10:28" x14ac:dyDescent="0.25">
      <c r="J1465" s="1">
        <v>45142</v>
      </c>
      <c r="K1465">
        <v>103.34</v>
      </c>
      <c r="L1465" s="114">
        <v>6.6238067406975149E-3</v>
      </c>
      <c r="N1465" s="221">
        <v>43916</v>
      </c>
      <c r="O1465" s="222">
        <v>-8.1052631578946953E-3</v>
      </c>
      <c r="P1465" s="114">
        <v>1.9771615498244608E-2</v>
      </c>
      <c r="Q1465" s="114">
        <v>3.5963742407513814E-2</v>
      </c>
      <c r="R1465" s="114">
        <v>5.1451947078715886E-2</v>
      </c>
      <c r="Y1465" s="114">
        <f t="shared" si="91"/>
        <v>4.5988777648916956E-2</v>
      </c>
      <c r="Z1465" s="114">
        <f t="shared" si="88"/>
        <v>8.3651664839877141E-2</v>
      </c>
      <c r="AA1465" s="114">
        <f t="shared" si="89"/>
        <v>0.11967722890509315</v>
      </c>
      <c r="AB1465" s="114">
        <f t="shared" si="90"/>
        <v>5.6791891258495354E-2</v>
      </c>
    </row>
    <row r="1466" spans="10:28" x14ac:dyDescent="0.25">
      <c r="J1466" s="1">
        <v>45145</v>
      </c>
      <c r="K1466">
        <v>103.68</v>
      </c>
      <c r="L1466" s="114">
        <v>3.2901103154635513E-3</v>
      </c>
      <c r="N1466" s="221">
        <v>43915</v>
      </c>
      <c r="O1466" s="222">
        <v>5.2048726467331149E-2</v>
      </c>
      <c r="P1466" s="114">
        <v>1.9769972073752203E-2</v>
      </c>
      <c r="Q1466" s="114">
        <v>3.631016056283113E-2</v>
      </c>
      <c r="R1466" s="114">
        <v>5.3029108230547906E-2</v>
      </c>
      <c r="Y1466" s="114">
        <f t="shared" si="91"/>
        <v>4.5984955043547625E-2</v>
      </c>
      <c r="Z1466" s="114">
        <f t="shared" si="88"/>
        <v>8.4457433469145207E-2</v>
      </c>
      <c r="AA1466" s="114">
        <f t="shared" si="89"/>
        <v>0.12334570574425444</v>
      </c>
      <c r="AB1466" s="114">
        <f t="shared" si="90"/>
        <v>5.6791891258495354E-2</v>
      </c>
    </row>
    <row r="1467" spans="10:28" x14ac:dyDescent="0.25">
      <c r="J1467" s="1">
        <v>45146</v>
      </c>
      <c r="K1467">
        <v>102.2</v>
      </c>
      <c r="L1467" s="114">
        <v>-1.4274691358024729E-2</v>
      </c>
      <c r="N1467" s="221">
        <v>43914</v>
      </c>
      <c r="O1467" s="222">
        <v>0.11757425742574258</v>
      </c>
      <c r="P1467" s="114">
        <v>1.9530185301135285E-2</v>
      </c>
      <c r="Q1467" s="114">
        <v>3.5916697594027339E-2</v>
      </c>
      <c r="R1467" s="114">
        <v>5.309107113154711E-2</v>
      </c>
      <c r="Y1467" s="114">
        <f t="shared" si="91"/>
        <v>4.5427211010440678E-2</v>
      </c>
      <c r="Z1467" s="114">
        <f t="shared" si="88"/>
        <v>8.3542238603707589E-2</v>
      </c>
      <c r="AA1467" s="114">
        <f t="shared" si="89"/>
        <v>0.12348983145197859</v>
      </c>
      <c r="AB1467" s="114">
        <f t="shared" si="90"/>
        <v>5.6791891258495354E-2</v>
      </c>
    </row>
    <row r="1468" spans="10:28" x14ac:dyDescent="0.25">
      <c r="J1468" s="1">
        <v>45147</v>
      </c>
      <c r="K1468">
        <v>102.04</v>
      </c>
      <c r="L1468" s="114">
        <v>-1.5655577299412582E-3</v>
      </c>
      <c r="N1468" s="221">
        <v>43913</v>
      </c>
      <c r="O1468" s="222">
        <v>4.975124378109346E-3</v>
      </c>
      <c r="P1468" s="114">
        <v>1.8272791908315933E-2</v>
      </c>
      <c r="Q1468" s="114">
        <v>3.2157283215096144E-2</v>
      </c>
      <c r="R1468" s="114">
        <v>4.6002306518964191E-2</v>
      </c>
      <c r="Y1468" s="114">
        <f t="shared" si="91"/>
        <v>4.2502513978742863E-2</v>
      </c>
      <c r="Z1468" s="114">
        <f t="shared" si="88"/>
        <v>7.4797840758313638E-2</v>
      </c>
      <c r="AA1468" s="114">
        <f t="shared" si="89"/>
        <v>0.10700136496311072</v>
      </c>
      <c r="AB1468" s="114">
        <f t="shared" si="90"/>
        <v>5.6791891258495354E-2</v>
      </c>
    </row>
    <row r="1469" spans="10:28" x14ac:dyDescent="0.25">
      <c r="J1469" s="1">
        <v>45148</v>
      </c>
      <c r="K1469">
        <v>102.08</v>
      </c>
      <c r="L1469" s="114">
        <v>3.9200313602501019E-4</v>
      </c>
      <c r="N1469" s="221">
        <v>43910</v>
      </c>
      <c r="O1469" s="222">
        <v>4.3613707165109025E-2</v>
      </c>
      <c r="P1469" s="114">
        <v>1.8268619012742262E-2</v>
      </c>
      <c r="Q1469" s="114">
        <v>3.2475741488479329E-2</v>
      </c>
      <c r="R1469" s="114">
        <v>4.7431104494337031E-2</v>
      </c>
      <c r="Y1469" s="114">
        <f t="shared" si="91"/>
        <v>4.2492807823638505E-2</v>
      </c>
      <c r="Z1469" s="114">
        <f t="shared" si="88"/>
        <v>7.5538574702202918E-2</v>
      </c>
      <c r="AA1469" s="114">
        <f t="shared" si="89"/>
        <v>0.11032474905382794</v>
      </c>
      <c r="AB1469" s="114">
        <f t="shared" si="90"/>
        <v>5.6791891258495354E-2</v>
      </c>
    </row>
    <row r="1470" spans="10:28" x14ac:dyDescent="0.25">
      <c r="J1470" s="1">
        <v>45149</v>
      </c>
      <c r="K1470">
        <v>100.24</v>
      </c>
      <c r="L1470" s="114">
        <v>-1.8025078369905991E-2</v>
      </c>
      <c r="N1470" s="221">
        <v>43909</v>
      </c>
      <c r="O1470" s="222">
        <v>5.1948051948060069E-4</v>
      </c>
      <c r="P1470" s="114">
        <v>1.8126952825528245E-2</v>
      </c>
      <c r="Q1470" s="114">
        <v>3.220825341490028E-2</v>
      </c>
      <c r="R1470" s="114">
        <v>4.7664389071306185E-2</v>
      </c>
      <c r="Y1470" s="114">
        <f t="shared" si="91"/>
        <v>4.2163292272178701E-2</v>
      </c>
      <c r="Z1470" s="114">
        <f t="shared" si="88"/>
        <v>7.4916397443058058E-2</v>
      </c>
      <c r="AA1470" s="114">
        <f t="shared" si="89"/>
        <v>0.11086736897985819</v>
      </c>
      <c r="AB1470" s="114">
        <f t="shared" si="90"/>
        <v>5.6791891258495354E-2</v>
      </c>
    </row>
    <row r="1471" spans="10:28" x14ac:dyDescent="0.25">
      <c r="J1471" s="1">
        <v>45152</v>
      </c>
      <c r="K1471">
        <v>99.98</v>
      </c>
      <c r="L1471" s="114">
        <v>-2.5937749401435646E-3</v>
      </c>
      <c r="N1471" s="221">
        <v>43908</v>
      </c>
      <c r="O1471" s="222">
        <v>-5.6372549019607775E-2</v>
      </c>
      <c r="P1471" s="114">
        <v>1.8140113174267308E-2</v>
      </c>
      <c r="Q1471" s="114">
        <v>3.253501823445093E-2</v>
      </c>
      <c r="R1471" s="114">
        <v>4.9161888389581285E-2</v>
      </c>
      <c r="Y1471" s="114">
        <f t="shared" si="91"/>
        <v>4.2193903243345758E-2</v>
      </c>
      <c r="Z1471" s="114">
        <f t="shared" si="88"/>
        <v>7.5676452413332859E-2</v>
      </c>
      <c r="AA1471" s="114">
        <f t="shared" si="89"/>
        <v>0.11435055239416607</v>
      </c>
      <c r="AB1471" s="114">
        <f t="shared" si="90"/>
        <v>5.6791891258495354E-2</v>
      </c>
    </row>
    <row r="1472" spans="10:28" x14ac:dyDescent="0.25">
      <c r="J1472" s="1">
        <v>45153</v>
      </c>
      <c r="K1472">
        <v>99.1</v>
      </c>
      <c r="L1472" s="114">
        <v>-8.8017603520705104E-3</v>
      </c>
      <c r="N1472" s="221">
        <v>43907</v>
      </c>
      <c r="O1472" s="222">
        <v>2.0637898686679066E-2</v>
      </c>
      <c r="P1472" s="114">
        <v>1.7870160515266468E-2</v>
      </c>
      <c r="Q1472" s="114">
        <v>3.186286362782019E-2</v>
      </c>
      <c r="R1472" s="114">
        <v>4.8665372949479604E-2</v>
      </c>
      <c r="Y1472" s="114">
        <f t="shared" si="91"/>
        <v>4.1565993358509808E-2</v>
      </c>
      <c r="Z1472" s="114">
        <f t="shared" si="88"/>
        <v>7.4113020798309767E-2</v>
      </c>
      <c r="AA1472" s="114">
        <f t="shared" si="89"/>
        <v>0.11319565748048957</v>
      </c>
      <c r="AB1472" s="114">
        <f t="shared" si="90"/>
        <v>5.571592487194086E-2</v>
      </c>
    </row>
    <row r="1473" spans="10:28" x14ac:dyDescent="0.25">
      <c r="J1473" s="1">
        <v>45154</v>
      </c>
      <c r="K1473">
        <v>99.59</v>
      </c>
      <c r="L1473" s="114">
        <v>4.9445005045409595E-3</v>
      </c>
      <c r="N1473" s="221">
        <v>43906</v>
      </c>
      <c r="O1473" s="222">
        <v>-0.12908496732026137</v>
      </c>
      <c r="P1473" s="114">
        <v>1.7823570981576255E-2</v>
      </c>
      <c r="Q1473" s="114">
        <v>3.2050753989724429E-2</v>
      </c>
      <c r="R1473" s="114">
        <v>4.9922952897120058E-2</v>
      </c>
      <c r="Y1473" s="114">
        <f t="shared" si="91"/>
        <v>4.1457626103146371E-2</v>
      </c>
      <c r="Z1473" s="114">
        <f t="shared" si="88"/>
        <v>7.4550053780099018E-2</v>
      </c>
      <c r="AA1473" s="114">
        <f t="shared" si="89"/>
        <v>0.11612078843870126</v>
      </c>
      <c r="AB1473" s="114">
        <f t="shared" si="90"/>
        <v>5.571592487194086E-2</v>
      </c>
    </row>
    <row r="1474" spans="10:28" x14ac:dyDescent="0.25">
      <c r="J1474" s="1">
        <v>45155</v>
      </c>
      <c r="K1474">
        <v>99.2</v>
      </c>
      <c r="L1474" s="114">
        <v>-3.9160558288984897E-3</v>
      </c>
      <c r="N1474" s="221">
        <v>43903</v>
      </c>
      <c r="O1474" s="222">
        <v>1.4028498840163437E-2</v>
      </c>
      <c r="P1474" s="114">
        <v>1.6228278570918284E-2</v>
      </c>
      <c r="Q1474" s="114">
        <v>2.6608527941650362E-2</v>
      </c>
      <c r="R1474" s="114">
        <v>3.9847121389899737E-2</v>
      </c>
      <c r="Y1474" s="114">
        <f t="shared" si="91"/>
        <v>3.7746975955955928E-2</v>
      </c>
      <c r="Z1474" s="114">
        <f t="shared" ref="Z1474:Z1537" si="92">Q1474*2.326</f>
        <v>6.189143599227874E-2</v>
      </c>
      <c r="AA1474" s="114">
        <f t="shared" ref="AA1474:AA1537" si="93">R1474*2.326</f>
        <v>9.2684404352906785E-2</v>
      </c>
      <c r="AB1474" s="114">
        <f t="shared" ref="AB1474:AB1537" si="94">ABS(PERCENTILE(O1474:O1773,0.01))</f>
        <v>4.6538564770634082E-2</v>
      </c>
    </row>
    <row r="1475" spans="10:28" x14ac:dyDescent="0.25">
      <c r="J1475" s="1">
        <v>45156</v>
      </c>
      <c r="K1475">
        <v>98.4</v>
      </c>
      <c r="L1475" s="114">
        <v>-8.0645161290322284E-3</v>
      </c>
      <c r="N1475" s="221">
        <v>43902</v>
      </c>
      <c r="O1475" s="222">
        <v>-9.8306772908366577E-2</v>
      </c>
      <c r="P1475" s="114">
        <v>1.6309293233981007E-2</v>
      </c>
      <c r="Q1475" s="114">
        <v>2.680457060808827E-2</v>
      </c>
      <c r="R1475" s="114">
        <v>4.094606151860012E-2</v>
      </c>
      <c r="Y1475" s="114">
        <f t="shared" ref="Y1475:Y1538" si="95">P1475*2.326</f>
        <v>3.7935416062239824E-2</v>
      </c>
      <c r="Z1475" s="114">
        <f t="shared" si="92"/>
        <v>6.2347431234413317E-2</v>
      </c>
      <c r="AA1475" s="114">
        <f t="shared" si="93"/>
        <v>9.5240539092263876E-2</v>
      </c>
      <c r="AB1475" s="114">
        <f t="shared" si="94"/>
        <v>4.6538564770634082E-2</v>
      </c>
    </row>
    <row r="1476" spans="10:28" x14ac:dyDescent="0.25">
      <c r="J1476" s="1">
        <v>45159</v>
      </c>
      <c r="K1476">
        <v>99.27</v>
      </c>
      <c r="L1476" s="114">
        <v>8.8414634146340484E-3</v>
      </c>
      <c r="N1476" s="221">
        <v>43901</v>
      </c>
      <c r="O1476" s="222">
        <v>-3.7392138063278922E-2</v>
      </c>
      <c r="P1476" s="114">
        <v>1.531466043576123E-2</v>
      </c>
      <c r="Q1476" s="114">
        <v>2.3148100622058805E-2</v>
      </c>
      <c r="R1476" s="114">
        <v>3.4157436770524824E-2</v>
      </c>
      <c r="Y1476" s="114">
        <f t="shared" si="95"/>
        <v>3.562190017358062E-2</v>
      </c>
      <c r="Z1476" s="114">
        <f t="shared" si="92"/>
        <v>5.3842482046908779E-2</v>
      </c>
      <c r="AA1476" s="114">
        <f t="shared" si="93"/>
        <v>7.9450197928240748E-2</v>
      </c>
      <c r="AB1476" s="114">
        <f t="shared" si="94"/>
        <v>4.4911880943150254E-2</v>
      </c>
    </row>
    <row r="1477" spans="10:28" x14ac:dyDescent="0.25">
      <c r="J1477" s="1">
        <v>45160</v>
      </c>
      <c r="K1477">
        <v>99.82</v>
      </c>
      <c r="L1477" s="114">
        <v>5.5404452503273619E-3</v>
      </c>
      <c r="N1477" s="221">
        <v>43900</v>
      </c>
      <c r="O1477" s="222">
        <v>3.2877797583679869E-2</v>
      </c>
      <c r="P1477" s="114">
        <v>1.5169487852451561E-2</v>
      </c>
      <c r="Q1477" s="114">
        <v>2.276432590333986E-2</v>
      </c>
      <c r="R1477" s="114">
        <v>3.3940501244427254E-2</v>
      </c>
      <c r="Y1477" s="114">
        <f t="shared" si="95"/>
        <v>3.5284228744802332E-2</v>
      </c>
      <c r="Z1477" s="114">
        <f t="shared" si="92"/>
        <v>5.2949822051168514E-2</v>
      </c>
      <c r="AA1477" s="114">
        <f t="shared" si="93"/>
        <v>7.8945605894537793E-2</v>
      </c>
      <c r="AB1477" s="114">
        <f t="shared" si="94"/>
        <v>4.4911880943150254E-2</v>
      </c>
    </row>
    <row r="1478" spans="10:28" x14ac:dyDescent="0.25">
      <c r="J1478" s="1">
        <v>45161</v>
      </c>
      <c r="K1478">
        <v>98.33</v>
      </c>
      <c r="L1478" s="114">
        <v>-1.4926868363053446E-2</v>
      </c>
      <c r="N1478" s="221">
        <v>43899</v>
      </c>
      <c r="O1478" s="222">
        <v>-0.11884816753926694</v>
      </c>
      <c r="P1478" s="114">
        <v>1.5043733180306286E-2</v>
      </c>
      <c r="Q1478" s="114">
        <v>2.2510233180561588E-2</v>
      </c>
      <c r="R1478" s="114">
        <v>3.4007205903134809E-2</v>
      </c>
      <c r="Y1478" s="114">
        <f t="shared" si="95"/>
        <v>3.4991723377392418E-2</v>
      </c>
      <c r="Z1478" s="114">
        <f t="shared" si="92"/>
        <v>5.2358802377986256E-2</v>
      </c>
      <c r="AA1478" s="114">
        <f t="shared" si="93"/>
        <v>7.9100760930691572E-2</v>
      </c>
      <c r="AB1478" s="114">
        <f t="shared" si="94"/>
        <v>4.4911880943150254E-2</v>
      </c>
    </row>
    <row r="1479" spans="10:28" x14ac:dyDescent="0.25">
      <c r="J1479" s="1">
        <v>45162</v>
      </c>
      <c r="K1479">
        <v>96.82</v>
      </c>
      <c r="L1479" s="114">
        <v>-1.5356452761110598E-2</v>
      </c>
      <c r="N1479" s="221">
        <v>43896</v>
      </c>
      <c r="O1479" s="222">
        <v>-9.336099585062348E-3</v>
      </c>
      <c r="P1479" s="114">
        <v>1.3408050306528438E-2</v>
      </c>
      <c r="Q1479" s="114">
        <v>1.5121836282668735E-2</v>
      </c>
      <c r="R1479" s="114">
        <v>1.8130638145848085E-2</v>
      </c>
      <c r="Y1479" s="114">
        <f t="shared" si="95"/>
        <v>3.1187125012985147E-2</v>
      </c>
      <c r="Z1479" s="114">
        <f t="shared" si="92"/>
        <v>3.5173391193487481E-2</v>
      </c>
      <c r="AA1479" s="114">
        <f t="shared" si="93"/>
        <v>4.2171864327242646E-2</v>
      </c>
      <c r="AB1479" s="114">
        <f t="shared" si="94"/>
        <v>3.7441845984963376E-2</v>
      </c>
    </row>
    <row r="1480" spans="10:28" x14ac:dyDescent="0.25">
      <c r="J1480" s="1">
        <v>45163</v>
      </c>
      <c r="K1480">
        <v>96.34</v>
      </c>
      <c r="L1480" s="114">
        <v>-4.957653377401258E-3</v>
      </c>
      <c r="N1480" s="221">
        <v>43895</v>
      </c>
      <c r="O1480" s="222">
        <v>-2.2972972972972964E-2</v>
      </c>
      <c r="P1480" s="114">
        <v>1.3406445907702073E-2</v>
      </c>
      <c r="Q1480" s="114">
        <v>1.5216854604095366E-2</v>
      </c>
      <c r="R1480" s="114">
        <v>1.8550972739080837E-2</v>
      </c>
      <c r="Y1480" s="114">
        <f t="shared" si="95"/>
        <v>3.1183393181315022E-2</v>
      </c>
      <c r="Z1480" s="114">
        <f t="shared" si="92"/>
        <v>3.539440380912582E-2</v>
      </c>
      <c r="AA1480" s="114">
        <f t="shared" si="93"/>
        <v>4.3149562591102031E-2</v>
      </c>
      <c r="AB1480" s="114">
        <f t="shared" si="94"/>
        <v>3.7441845984963376E-2</v>
      </c>
    </row>
    <row r="1481" spans="10:28" x14ac:dyDescent="0.25">
      <c r="J1481" s="1">
        <v>45166</v>
      </c>
      <c r="K1481">
        <v>96.31</v>
      </c>
      <c r="L1481" s="114">
        <v>-3.1139713514636842E-4</v>
      </c>
      <c r="N1481" s="221">
        <v>43894</v>
      </c>
      <c r="O1481" s="222">
        <v>2.9386193705442615E-2</v>
      </c>
      <c r="P1481" s="114">
        <v>1.3347341093061528E-2</v>
      </c>
      <c r="Q1481" s="114">
        <v>1.5016557723411119E-2</v>
      </c>
      <c r="R1481" s="114">
        <v>1.8232340340780855E-2</v>
      </c>
      <c r="Y1481" s="114">
        <f t="shared" si="95"/>
        <v>3.1045915382461115E-2</v>
      </c>
      <c r="Z1481" s="114">
        <f t="shared" si="92"/>
        <v>3.4928513264654265E-2</v>
      </c>
      <c r="AA1481" s="114">
        <f t="shared" si="93"/>
        <v>4.2408423632656268E-2</v>
      </c>
      <c r="AB1481" s="114">
        <f t="shared" si="94"/>
        <v>3.7441845984963376E-2</v>
      </c>
    </row>
    <row r="1482" spans="10:28" x14ac:dyDescent="0.25">
      <c r="J1482" s="1">
        <v>45167</v>
      </c>
      <c r="K1482">
        <v>97.78</v>
      </c>
      <c r="L1482" s="114">
        <v>1.5263212542830432E-2</v>
      </c>
      <c r="N1482" s="221">
        <v>43893</v>
      </c>
      <c r="O1482" s="222">
        <v>-1.1515984874527358E-2</v>
      </c>
      <c r="P1482" s="114">
        <v>1.3242214436874374E-2</v>
      </c>
      <c r="Q1482" s="114">
        <v>1.4576117575183803E-2</v>
      </c>
      <c r="R1482" s="114">
        <v>1.7277624546940099E-2</v>
      </c>
      <c r="Y1482" s="114">
        <f t="shared" si="95"/>
        <v>3.0801390780169795E-2</v>
      </c>
      <c r="Z1482" s="114">
        <f t="shared" si="92"/>
        <v>3.3904049479877525E-2</v>
      </c>
      <c r="AA1482" s="114">
        <f t="shared" si="93"/>
        <v>4.0187754696182673E-2</v>
      </c>
      <c r="AB1482" s="114">
        <f t="shared" si="94"/>
        <v>3.7441845984963376E-2</v>
      </c>
    </row>
    <row r="1483" spans="10:28" x14ac:dyDescent="0.25">
      <c r="J1483" s="1">
        <v>45168</v>
      </c>
      <c r="K1483">
        <v>96.81</v>
      </c>
      <c r="L1483" s="114">
        <v>-9.9202290857025865E-3</v>
      </c>
      <c r="N1483" s="221">
        <v>43892</v>
      </c>
      <c r="O1483" s="222">
        <v>-1.3731140871334162E-2</v>
      </c>
      <c r="P1483" s="114">
        <v>1.322897600274334E-2</v>
      </c>
      <c r="Q1483" s="114">
        <v>1.4631623358509673E-2</v>
      </c>
      <c r="R1483" s="114">
        <v>1.7581398397730704E-2</v>
      </c>
      <c r="Y1483" s="114">
        <f t="shared" si="95"/>
        <v>3.0770598182381009E-2</v>
      </c>
      <c r="Z1483" s="114">
        <f t="shared" si="92"/>
        <v>3.4033155931893502E-2</v>
      </c>
      <c r="AA1483" s="114">
        <f t="shared" si="93"/>
        <v>4.0894332673121619E-2</v>
      </c>
      <c r="AB1483" s="114">
        <f t="shared" si="94"/>
        <v>3.7441845984963376E-2</v>
      </c>
    </row>
    <row r="1484" spans="10:28" x14ac:dyDescent="0.25">
      <c r="J1484" s="1">
        <v>45169</v>
      </c>
      <c r="K1484">
        <v>97</v>
      </c>
      <c r="L1484" s="114">
        <v>1.9626071686808977E-3</v>
      </c>
      <c r="N1484" s="221">
        <v>43889</v>
      </c>
      <c r="O1484" s="222">
        <v>-1.1892797319933012E-2</v>
      </c>
      <c r="P1484" s="114">
        <v>1.3221114758324793E-2</v>
      </c>
      <c r="Q1484" s="114">
        <v>1.4649281721694322E-2</v>
      </c>
      <c r="R1484" s="114">
        <v>1.7798903737457711E-2</v>
      </c>
      <c r="Y1484" s="114">
        <f t="shared" si="95"/>
        <v>3.0752312927863467E-2</v>
      </c>
      <c r="Z1484" s="114">
        <f t="shared" si="92"/>
        <v>3.4074229284660994E-2</v>
      </c>
      <c r="AA1484" s="114">
        <f t="shared" si="93"/>
        <v>4.1400250093326638E-2</v>
      </c>
      <c r="AB1484" s="114">
        <f t="shared" si="94"/>
        <v>3.7441845984963376E-2</v>
      </c>
    </row>
    <row r="1485" spans="10:28" x14ac:dyDescent="0.25">
      <c r="J1485" s="1">
        <v>45170</v>
      </c>
      <c r="K1485">
        <v>94.38</v>
      </c>
      <c r="L1485" s="114">
        <v>-2.7010309278350561E-2</v>
      </c>
      <c r="N1485" s="221">
        <v>43888</v>
      </c>
      <c r="O1485" s="222">
        <v>-2.1952817824377396E-2</v>
      </c>
      <c r="P1485" s="114">
        <v>1.3373778190371131E-2</v>
      </c>
      <c r="Q1485" s="114">
        <v>1.4702312398020318E-2</v>
      </c>
      <c r="R1485" s="114">
        <v>1.811061335688428E-2</v>
      </c>
      <c r="Y1485" s="114">
        <f t="shared" si="95"/>
        <v>3.1107408070803252E-2</v>
      </c>
      <c r="Z1485" s="114">
        <f t="shared" si="92"/>
        <v>3.419757863779526E-2</v>
      </c>
      <c r="AA1485" s="114">
        <f t="shared" si="93"/>
        <v>4.2125286668112834E-2</v>
      </c>
      <c r="AB1485" s="114">
        <f t="shared" si="94"/>
        <v>3.7441845984963376E-2</v>
      </c>
    </row>
    <row r="1486" spans="10:28" x14ac:dyDescent="0.25">
      <c r="J1486" s="1">
        <v>45173</v>
      </c>
      <c r="K1486">
        <v>94.41</v>
      </c>
      <c r="L1486" s="114">
        <v>3.1786395422760263E-4</v>
      </c>
      <c r="N1486" s="221">
        <v>43887</v>
      </c>
      <c r="O1486" s="222">
        <v>4.6082949308755951E-3</v>
      </c>
      <c r="P1486" s="114">
        <v>1.3330343445643393E-2</v>
      </c>
      <c r="Q1486" s="114">
        <v>1.4516506443604232E-2</v>
      </c>
      <c r="R1486" s="114">
        <v>1.7837288921356553E-2</v>
      </c>
      <c r="Y1486" s="114">
        <f t="shared" si="95"/>
        <v>3.1006378854566533E-2</v>
      </c>
      <c r="Z1486" s="114">
        <f t="shared" si="92"/>
        <v>3.3765393987823446E-2</v>
      </c>
      <c r="AA1486" s="114">
        <f t="shared" si="93"/>
        <v>4.1489534031075345E-2</v>
      </c>
      <c r="AB1486" s="114">
        <f t="shared" si="94"/>
        <v>3.7441845984963376E-2</v>
      </c>
    </row>
    <row r="1487" spans="10:28" x14ac:dyDescent="0.25">
      <c r="J1487" s="1">
        <v>45174</v>
      </c>
      <c r="K1487">
        <v>97</v>
      </c>
      <c r="L1487" s="114">
        <v>2.7433534583200969E-2</v>
      </c>
      <c r="N1487" s="221">
        <v>43886</v>
      </c>
      <c r="O1487" s="222">
        <v>-1.0101010101010175E-2</v>
      </c>
      <c r="P1487" s="114">
        <v>1.3330330525413369E-2</v>
      </c>
      <c r="Q1487" s="114">
        <v>1.4648859184318521E-2</v>
      </c>
      <c r="R1487" s="114">
        <v>1.8360882709982065E-2</v>
      </c>
      <c r="Y1487" s="114">
        <f t="shared" si="95"/>
        <v>3.1006348802111495E-2</v>
      </c>
      <c r="Z1487" s="114">
        <f t="shared" si="92"/>
        <v>3.4073246462724881E-2</v>
      </c>
      <c r="AA1487" s="114">
        <f t="shared" si="93"/>
        <v>4.2707413183418287E-2</v>
      </c>
      <c r="AB1487" s="114">
        <f t="shared" si="94"/>
        <v>3.7441845984963376E-2</v>
      </c>
    </row>
    <row r="1488" spans="10:28" x14ac:dyDescent="0.25">
      <c r="J1488" s="1">
        <v>45175</v>
      </c>
      <c r="K1488">
        <v>96.39</v>
      </c>
      <c r="L1488" s="114">
        <v>-6.2886597938144268E-3</v>
      </c>
      <c r="N1488" s="221">
        <v>43885</v>
      </c>
      <c r="O1488" s="222">
        <v>-4.6450209725027211E-2</v>
      </c>
      <c r="P1488" s="114">
        <v>1.3318522401767539E-2</v>
      </c>
      <c r="Q1488" s="114">
        <v>1.4726744322915139E-2</v>
      </c>
      <c r="R1488" s="114">
        <v>1.8765070241292391E-2</v>
      </c>
      <c r="Y1488" s="114">
        <f t="shared" si="95"/>
        <v>3.0978883106511295E-2</v>
      </c>
      <c r="Z1488" s="114">
        <f t="shared" si="92"/>
        <v>3.4254407295100611E-2</v>
      </c>
      <c r="AA1488" s="114">
        <f t="shared" si="93"/>
        <v>4.3647553381246103E-2</v>
      </c>
      <c r="AB1488" s="114">
        <f t="shared" si="94"/>
        <v>3.7441845984963376E-2</v>
      </c>
    </row>
    <row r="1489" spans="10:28" x14ac:dyDescent="0.25">
      <c r="J1489" s="1">
        <v>45176</v>
      </c>
      <c r="K1489">
        <v>95.29</v>
      </c>
      <c r="L1489" s="114">
        <v>-1.1411972196285862E-2</v>
      </c>
      <c r="N1489" s="221">
        <v>43882</v>
      </c>
      <c r="O1489" s="222">
        <v>-2.0541692026780193E-2</v>
      </c>
      <c r="P1489" s="114">
        <v>1.3048363593586625E-2</v>
      </c>
      <c r="Q1489" s="114">
        <v>1.3313335382664784E-2</v>
      </c>
      <c r="R1489" s="114">
        <v>1.5391021906274354E-2</v>
      </c>
      <c r="Y1489" s="114">
        <f t="shared" si="95"/>
        <v>3.0350493718682491E-2</v>
      </c>
      <c r="Z1489" s="114">
        <f t="shared" si="92"/>
        <v>3.096681810007829E-2</v>
      </c>
      <c r="AA1489" s="114">
        <f t="shared" si="93"/>
        <v>3.5799516953994151E-2</v>
      </c>
      <c r="AB1489" s="114">
        <f t="shared" si="94"/>
        <v>3.40515619471485E-2</v>
      </c>
    </row>
    <row r="1490" spans="10:28" x14ac:dyDescent="0.25">
      <c r="J1490" s="1">
        <v>45177</v>
      </c>
      <c r="K1490">
        <v>95.41</v>
      </c>
      <c r="L1490" s="114">
        <v>1.2593136740475426E-3</v>
      </c>
      <c r="N1490" s="221">
        <v>43881</v>
      </c>
      <c r="O1490" s="222">
        <v>5.5079559363525009E-3</v>
      </c>
      <c r="P1490" s="114">
        <v>1.303615407477357E-2</v>
      </c>
      <c r="Q1490" s="114">
        <v>1.3124664625729209E-2</v>
      </c>
      <c r="R1490" s="114">
        <v>1.5002336297227747E-2</v>
      </c>
      <c r="Y1490" s="114">
        <f t="shared" si="95"/>
        <v>3.0322094377923325E-2</v>
      </c>
      <c r="Z1490" s="114">
        <f t="shared" si="92"/>
        <v>3.0527969919446143E-2</v>
      </c>
      <c r="AA1490" s="114">
        <f t="shared" si="93"/>
        <v>3.4895434227351745E-2</v>
      </c>
      <c r="AB1490" s="114">
        <f t="shared" si="94"/>
        <v>3.40515619471485E-2</v>
      </c>
    </row>
    <row r="1491" spans="10:28" x14ac:dyDescent="0.25">
      <c r="J1491" s="1">
        <v>45180</v>
      </c>
      <c r="K1491">
        <v>96.47</v>
      </c>
      <c r="L1491" s="114">
        <v>1.1109946546483621E-2</v>
      </c>
      <c r="N1491" s="221">
        <v>43880</v>
      </c>
      <c r="O1491" s="222">
        <v>1.0721396844845027E-3</v>
      </c>
      <c r="P1491" s="114">
        <v>1.3154800805390617E-2</v>
      </c>
      <c r="Q1491" s="114">
        <v>1.3236257224768615E-2</v>
      </c>
      <c r="R1491" s="114">
        <v>1.5411029488497013E-2</v>
      </c>
      <c r="Y1491" s="114">
        <f t="shared" si="95"/>
        <v>3.0598066673338576E-2</v>
      </c>
      <c r="Z1491" s="114">
        <f t="shared" si="92"/>
        <v>3.0787534304811799E-2</v>
      </c>
      <c r="AA1491" s="114">
        <f t="shared" si="93"/>
        <v>3.5846054590244057E-2</v>
      </c>
      <c r="AB1491" s="114">
        <f t="shared" si="94"/>
        <v>3.40515619471485E-2</v>
      </c>
    </row>
    <row r="1492" spans="10:28" x14ac:dyDescent="0.25">
      <c r="J1492" s="1">
        <v>45181</v>
      </c>
      <c r="K1492">
        <v>96.5</v>
      </c>
      <c r="L1492" s="114">
        <v>3.1097750596041396E-4</v>
      </c>
      <c r="N1492" s="221">
        <v>43879</v>
      </c>
      <c r="O1492" s="222">
        <v>-1.9669669669669491E-2</v>
      </c>
      <c r="P1492" s="114">
        <v>1.3154595278816182E-2</v>
      </c>
      <c r="Q1492" s="114">
        <v>1.3369453095240402E-2</v>
      </c>
      <c r="R1492" s="114">
        <v>1.5892955109807261E-2</v>
      </c>
      <c r="Y1492" s="114">
        <f t="shared" si="95"/>
        <v>3.059758861852644E-2</v>
      </c>
      <c r="Z1492" s="114">
        <f t="shared" si="92"/>
        <v>3.1097347899529178E-2</v>
      </c>
      <c r="AA1492" s="114">
        <f t="shared" si="93"/>
        <v>3.6967013585411691E-2</v>
      </c>
      <c r="AB1492" s="114">
        <f t="shared" si="94"/>
        <v>3.40515619471485E-2</v>
      </c>
    </row>
    <row r="1493" spans="10:28" x14ac:dyDescent="0.25">
      <c r="J1493" s="1">
        <v>45182</v>
      </c>
      <c r="K1493">
        <v>96</v>
      </c>
      <c r="L1493" s="114">
        <v>-5.1813471502590676E-3</v>
      </c>
      <c r="N1493" s="221">
        <v>43878</v>
      </c>
      <c r="O1493" s="222">
        <v>9.8559514783925928E-3</v>
      </c>
      <c r="P1493" s="114">
        <v>1.3106258237579578E-2</v>
      </c>
      <c r="Q1493" s="114">
        <v>1.320920303306891E-2</v>
      </c>
      <c r="R1493" s="114">
        <v>1.5620917091306852E-2</v>
      </c>
      <c r="Y1493" s="114">
        <f t="shared" si="95"/>
        <v>3.0485156660610101E-2</v>
      </c>
      <c r="Z1493" s="114">
        <f t="shared" si="92"/>
        <v>3.0724606254918286E-2</v>
      </c>
      <c r="AA1493" s="114">
        <f t="shared" si="93"/>
        <v>3.6334253154379742E-2</v>
      </c>
      <c r="AB1493" s="114">
        <f t="shared" si="94"/>
        <v>3.40515619471485E-2</v>
      </c>
    </row>
    <row r="1494" spans="10:28" x14ac:dyDescent="0.25">
      <c r="J1494" s="1">
        <v>45183</v>
      </c>
      <c r="K1494">
        <v>96.01</v>
      </c>
      <c r="L1494" s="114">
        <v>1.0416666666671996E-4</v>
      </c>
      <c r="N1494" s="221">
        <v>43875</v>
      </c>
      <c r="O1494" s="222">
        <v>-8.2706766917292809E-3</v>
      </c>
      <c r="P1494" s="114">
        <v>1.3093428792416092E-2</v>
      </c>
      <c r="Q1494" s="114">
        <v>1.3268478357398944E-2</v>
      </c>
      <c r="R1494" s="114">
        <v>1.5918163849148875E-2</v>
      </c>
      <c r="Y1494" s="114">
        <f t="shared" si="95"/>
        <v>3.0455315371159829E-2</v>
      </c>
      <c r="Z1494" s="114">
        <f t="shared" si="92"/>
        <v>3.0862480659309945E-2</v>
      </c>
      <c r="AA1494" s="114">
        <f t="shared" si="93"/>
        <v>3.7025649113120285E-2</v>
      </c>
      <c r="AB1494" s="114">
        <f t="shared" si="94"/>
        <v>3.40515619471485E-2</v>
      </c>
    </row>
    <row r="1495" spans="10:28" x14ac:dyDescent="0.25">
      <c r="J1495" s="1">
        <v>45184</v>
      </c>
      <c r="K1495">
        <v>97.24</v>
      </c>
      <c r="L1495" s="114">
        <v>1.2811165503593269E-2</v>
      </c>
      <c r="N1495" s="221">
        <v>43874</v>
      </c>
      <c r="O1495" s="222">
        <v>-1.2180629827688551E-2</v>
      </c>
      <c r="P1495" s="114">
        <v>1.3086510969584688E-2</v>
      </c>
      <c r="Q1495" s="114">
        <v>1.3350705452859185E-2</v>
      </c>
      <c r="R1495" s="114">
        <v>1.6284821763168818E-2</v>
      </c>
      <c r="Y1495" s="114">
        <f t="shared" si="95"/>
        <v>3.0439224515253986E-2</v>
      </c>
      <c r="Z1495" s="114">
        <f t="shared" si="92"/>
        <v>3.1053740883350466E-2</v>
      </c>
      <c r="AA1495" s="114">
        <f t="shared" si="93"/>
        <v>3.787849542113067E-2</v>
      </c>
      <c r="AB1495" s="114">
        <f t="shared" si="94"/>
        <v>3.40515619471485E-2</v>
      </c>
    </row>
    <row r="1496" spans="10:28" x14ac:dyDescent="0.25">
      <c r="J1496" s="1">
        <v>45187</v>
      </c>
      <c r="K1496">
        <v>96.56</v>
      </c>
      <c r="L1496" s="114">
        <v>-6.9930069930069175E-3</v>
      </c>
      <c r="N1496" s="221">
        <v>43873</v>
      </c>
      <c r="O1496" s="222">
        <v>4.5341614906832098E-2</v>
      </c>
      <c r="P1496" s="114">
        <v>1.321240040908968E-2</v>
      </c>
      <c r="Q1496" s="114">
        <v>1.3375542514694526E-2</v>
      </c>
      <c r="R1496" s="114">
        <v>1.6512192652215218E-2</v>
      </c>
      <c r="Y1496" s="114">
        <f t="shared" si="95"/>
        <v>3.0732043351542594E-2</v>
      </c>
      <c r="Z1496" s="114">
        <f t="shared" si="92"/>
        <v>3.1111511889179468E-2</v>
      </c>
      <c r="AA1496" s="114">
        <f t="shared" si="93"/>
        <v>3.8407360109052595E-2</v>
      </c>
      <c r="AB1496" s="114">
        <f t="shared" si="94"/>
        <v>3.40515619471485E-2</v>
      </c>
    </row>
    <row r="1497" spans="10:28" x14ac:dyDescent="0.25">
      <c r="J1497" s="1">
        <v>45188</v>
      </c>
      <c r="K1497">
        <v>97.77</v>
      </c>
      <c r="L1497" s="114">
        <v>1.2531068765534318E-2</v>
      </c>
      <c r="N1497" s="221">
        <v>43872</v>
      </c>
      <c r="O1497" s="222">
        <v>7.8247261345854007E-3</v>
      </c>
      <c r="P1497" s="114">
        <v>1.2946541503417501E-2</v>
      </c>
      <c r="Q1497" s="114">
        <v>1.1856452637997717E-2</v>
      </c>
      <c r="R1497" s="114">
        <v>1.2602802098750695E-2</v>
      </c>
      <c r="Y1497" s="114">
        <f t="shared" si="95"/>
        <v>3.011365553694911E-2</v>
      </c>
      <c r="Z1497" s="114">
        <f t="shared" si="92"/>
        <v>2.757810883598269E-2</v>
      </c>
      <c r="AA1497" s="114">
        <f t="shared" si="93"/>
        <v>2.9314117681694118E-2</v>
      </c>
      <c r="AB1497" s="114">
        <f t="shared" si="94"/>
        <v>3.40515619471485E-2</v>
      </c>
    </row>
    <row r="1498" spans="10:28" x14ac:dyDescent="0.25">
      <c r="J1498" s="1">
        <v>45189</v>
      </c>
      <c r="K1498">
        <v>100.2</v>
      </c>
      <c r="L1498" s="114">
        <v>2.4854249769868129E-2</v>
      </c>
      <c r="N1498" s="221">
        <v>43871</v>
      </c>
      <c r="O1498" s="222">
        <v>-1.3584439641864812E-2</v>
      </c>
      <c r="P1498" s="114">
        <v>1.2940727278964684E-2</v>
      </c>
      <c r="Q1498" s="114">
        <v>1.1924250956459466E-2</v>
      </c>
      <c r="R1498" s="114">
        <v>1.2847594373738867E-2</v>
      </c>
      <c r="Y1498" s="114">
        <f t="shared" si="95"/>
        <v>3.0100131650871855E-2</v>
      </c>
      <c r="Z1498" s="114">
        <f t="shared" si="92"/>
        <v>2.7735807724724719E-2</v>
      </c>
      <c r="AA1498" s="114">
        <f t="shared" si="93"/>
        <v>2.9883504513316606E-2</v>
      </c>
      <c r="AB1498" s="114">
        <f t="shared" si="94"/>
        <v>3.40515619471485E-2</v>
      </c>
    </row>
    <row r="1499" spans="10:28" x14ac:dyDescent="0.25">
      <c r="J1499" s="1">
        <v>45190</v>
      </c>
      <c r="K1499">
        <v>99.7</v>
      </c>
      <c r="L1499" s="114">
        <v>-4.9900199600798403E-3</v>
      </c>
      <c r="N1499" s="221">
        <v>43868</v>
      </c>
      <c r="O1499" s="222">
        <v>-2.4544496310796499E-2</v>
      </c>
      <c r="P1499" s="114">
        <v>1.2921575128201622E-2</v>
      </c>
      <c r="Q1499" s="114">
        <v>1.1887616901213361E-2</v>
      </c>
      <c r="R1499" s="114">
        <v>1.279912152444327E-2</v>
      </c>
      <c r="Y1499" s="114">
        <f t="shared" si="95"/>
        <v>3.0055583748196973E-2</v>
      </c>
      <c r="Z1499" s="114">
        <f t="shared" si="92"/>
        <v>2.765059691222228E-2</v>
      </c>
      <c r="AA1499" s="114">
        <f t="shared" si="93"/>
        <v>2.9770756665855047E-2</v>
      </c>
      <c r="AB1499" s="114">
        <f t="shared" si="94"/>
        <v>3.40515619471485E-2</v>
      </c>
    </row>
    <row r="1500" spans="10:28" x14ac:dyDescent="0.25">
      <c r="J1500" s="1">
        <v>45191</v>
      </c>
      <c r="K1500">
        <v>99.53</v>
      </c>
      <c r="L1500" s="114">
        <v>-1.7051153460381314E-3</v>
      </c>
      <c r="N1500" s="221">
        <v>43867</v>
      </c>
      <c r="O1500" s="222">
        <v>1.5080681646809579E-3</v>
      </c>
      <c r="P1500" s="114">
        <v>1.2847326326307399E-2</v>
      </c>
      <c r="Q1500" s="114">
        <v>1.1484481283885482E-2</v>
      </c>
      <c r="R1500" s="114">
        <v>1.1654219113421236E-2</v>
      </c>
      <c r="Y1500" s="114">
        <f t="shared" si="95"/>
        <v>2.988288103499101E-2</v>
      </c>
      <c r="Z1500" s="114">
        <f t="shared" si="92"/>
        <v>2.6712903466317633E-2</v>
      </c>
      <c r="AA1500" s="114">
        <f t="shared" si="93"/>
        <v>2.7107713657817795E-2</v>
      </c>
      <c r="AB1500" s="114">
        <f t="shared" si="94"/>
        <v>3.40515619471485E-2</v>
      </c>
    </row>
    <row r="1501" spans="10:28" x14ac:dyDescent="0.25">
      <c r="J1501" s="1">
        <v>45194</v>
      </c>
      <c r="K1501">
        <v>97.48</v>
      </c>
      <c r="L1501" s="114">
        <v>-2.0596804983422055E-2</v>
      </c>
      <c r="N1501" s="221">
        <v>43866</v>
      </c>
      <c r="O1501" s="222">
        <v>2.1568325373594297E-2</v>
      </c>
      <c r="P1501" s="114">
        <v>1.287748752289887E-2</v>
      </c>
      <c r="Q1501" s="114">
        <v>1.1599283045544443E-2</v>
      </c>
      <c r="R1501" s="114">
        <v>1.2014369366888156E-2</v>
      </c>
      <c r="Y1501" s="114">
        <f t="shared" si="95"/>
        <v>2.9953035978262772E-2</v>
      </c>
      <c r="Z1501" s="114">
        <f t="shared" si="92"/>
        <v>2.6979932363936376E-2</v>
      </c>
      <c r="AA1501" s="114">
        <f t="shared" si="93"/>
        <v>2.794542314738185E-2</v>
      </c>
      <c r="AB1501" s="114">
        <f t="shared" si="94"/>
        <v>3.40515619471485E-2</v>
      </c>
    </row>
    <row r="1502" spans="10:28" x14ac:dyDescent="0.25">
      <c r="J1502" s="1">
        <v>45195</v>
      </c>
      <c r="K1502">
        <v>95.59</v>
      </c>
      <c r="L1502" s="114">
        <v>-1.9388592531801401E-2</v>
      </c>
      <c r="N1502" s="221">
        <v>43865</v>
      </c>
      <c r="O1502" s="222">
        <v>6.8248797890491349E-3</v>
      </c>
      <c r="P1502" s="114">
        <v>1.2921589313911509E-2</v>
      </c>
      <c r="Q1502" s="114">
        <v>1.1306121180734163E-2</v>
      </c>
      <c r="R1502" s="114">
        <v>1.112948508966459E-2</v>
      </c>
      <c r="Y1502" s="114">
        <f t="shared" si="95"/>
        <v>3.0055616744158169E-2</v>
      </c>
      <c r="Z1502" s="114">
        <f t="shared" si="92"/>
        <v>2.6298037866387663E-2</v>
      </c>
      <c r="AA1502" s="114">
        <f t="shared" si="93"/>
        <v>2.5887182318559836E-2</v>
      </c>
      <c r="AB1502" s="114">
        <f t="shared" si="94"/>
        <v>3.40515619471485E-2</v>
      </c>
    </row>
    <row r="1503" spans="10:28" x14ac:dyDescent="0.25">
      <c r="J1503" s="1">
        <v>45196</v>
      </c>
      <c r="K1503">
        <v>96.86</v>
      </c>
      <c r="L1503" s="114">
        <v>1.3285908567841783E-2</v>
      </c>
      <c r="N1503" s="221">
        <v>43864</v>
      </c>
      <c r="O1503" s="222">
        <v>6.2082880645649601E-4</v>
      </c>
      <c r="P1503" s="114">
        <v>1.2919875499578881E-2</v>
      </c>
      <c r="Q1503" s="114">
        <v>1.137893155709736E-2</v>
      </c>
      <c r="R1503" s="114">
        <v>1.1348947802163861E-2</v>
      </c>
      <c r="Y1503" s="114">
        <f t="shared" si="95"/>
        <v>3.0051630412020476E-2</v>
      </c>
      <c r="Z1503" s="114">
        <f t="shared" si="92"/>
        <v>2.6467394801808458E-2</v>
      </c>
      <c r="AA1503" s="114">
        <f t="shared" si="93"/>
        <v>2.639765258783314E-2</v>
      </c>
      <c r="AB1503" s="114">
        <f t="shared" si="94"/>
        <v>3.40515619471485E-2</v>
      </c>
    </row>
    <row r="1504" spans="10:28" x14ac:dyDescent="0.25">
      <c r="J1504" s="1">
        <v>45197</v>
      </c>
      <c r="K1504">
        <v>97.44</v>
      </c>
      <c r="L1504" s="114">
        <v>5.9880239520957905E-3</v>
      </c>
      <c r="N1504" s="221">
        <v>43861</v>
      </c>
      <c r="O1504" s="222">
        <v>-1.8583396801218566E-2</v>
      </c>
      <c r="P1504" s="114">
        <v>1.2957846380357182E-2</v>
      </c>
      <c r="Q1504" s="114">
        <v>1.1494496157502112E-2</v>
      </c>
      <c r="R1504" s="114">
        <v>1.1704494980822237E-2</v>
      </c>
      <c r="Y1504" s="114">
        <f t="shared" si="95"/>
        <v>3.0139950680710806E-2</v>
      </c>
      <c r="Z1504" s="114">
        <f t="shared" si="92"/>
        <v>2.6736198062349913E-2</v>
      </c>
      <c r="AA1504" s="114">
        <f t="shared" si="93"/>
        <v>2.7224655325392522E-2</v>
      </c>
      <c r="AB1504" s="114">
        <f t="shared" si="94"/>
        <v>3.40515619471485E-2</v>
      </c>
    </row>
    <row r="1505" spans="10:28" x14ac:dyDescent="0.25">
      <c r="J1505" s="1">
        <v>45198</v>
      </c>
      <c r="K1505">
        <v>96.46</v>
      </c>
      <c r="L1505" s="114">
        <v>-1.0057471264367858E-2</v>
      </c>
      <c r="N1505" s="221">
        <v>43860</v>
      </c>
      <c r="O1505" s="222">
        <v>-1.4855942376950704E-2</v>
      </c>
      <c r="P1505" s="114">
        <v>1.2915989024450862E-2</v>
      </c>
      <c r="Q1505" s="114">
        <v>1.1303193313282748E-2</v>
      </c>
      <c r="R1505" s="114">
        <v>1.11218896903312E-2</v>
      </c>
      <c r="Y1505" s="114">
        <f t="shared" si="95"/>
        <v>3.0042590470872706E-2</v>
      </c>
      <c r="Z1505" s="114">
        <f t="shared" si="92"/>
        <v>2.6291227646695673E-2</v>
      </c>
      <c r="AA1505" s="114">
        <f t="shared" si="93"/>
        <v>2.586951541971037E-2</v>
      </c>
      <c r="AB1505" s="114">
        <f t="shared" si="94"/>
        <v>3.40515619471485E-2</v>
      </c>
    </row>
    <row r="1506" spans="10:28" x14ac:dyDescent="0.25">
      <c r="J1506" s="1">
        <v>45201</v>
      </c>
      <c r="K1506">
        <v>95.81</v>
      </c>
      <c r="L1506" s="114">
        <v>-6.7385444743934429E-3</v>
      </c>
      <c r="N1506" s="221">
        <v>43859</v>
      </c>
      <c r="O1506" s="222">
        <v>-1.9469821776246137E-3</v>
      </c>
      <c r="P1506" s="114">
        <v>1.2999781873274515E-2</v>
      </c>
      <c r="Q1506" s="114">
        <v>1.1220713032553958E-2</v>
      </c>
      <c r="R1506" s="114">
        <v>1.0839961982598078E-2</v>
      </c>
      <c r="Y1506" s="114">
        <f t="shared" si="95"/>
        <v>3.0237492637236525E-2</v>
      </c>
      <c r="Z1506" s="114">
        <f t="shared" si="92"/>
        <v>2.6099378513720507E-2</v>
      </c>
      <c r="AA1506" s="114">
        <f t="shared" si="93"/>
        <v>2.521375157152313E-2</v>
      </c>
      <c r="AB1506" s="114">
        <f t="shared" si="94"/>
        <v>3.40515619471485E-2</v>
      </c>
    </row>
    <row r="1507" spans="10:28" x14ac:dyDescent="0.25">
      <c r="J1507" s="1">
        <v>45202</v>
      </c>
      <c r="K1507">
        <v>95.62</v>
      </c>
      <c r="L1507" s="114">
        <v>-1.9830915353303176E-3</v>
      </c>
      <c r="N1507" s="221">
        <v>43858</v>
      </c>
      <c r="O1507" s="222">
        <v>-1.8088235294117707E-2</v>
      </c>
      <c r="P1507" s="114">
        <v>1.300655242116682E-2</v>
      </c>
      <c r="Q1507" s="114">
        <v>1.1330990326539569E-2</v>
      </c>
      <c r="R1507" s="114">
        <v>1.1169741199144934E-2</v>
      </c>
      <c r="Y1507" s="114">
        <f t="shared" si="95"/>
        <v>3.0253240931634024E-2</v>
      </c>
      <c r="Z1507" s="114">
        <f t="shared" si="92"/>
        <v>2.6355883499531038E-2</v>
      </c>
      <c r="AA1507" s="114">
        <f t="shared" si="93"/>
        <v>2.5980818029211115E-2</v>
      </c>
      <c r="AB1507" s="114">
        <f t="shared" si="94"/>
        <v>3.40515619471485E-2</v>
      </c>
    </row>
    <row r="1508" spans="10:28" x14ac:dyDescent="0.25">
      <c r="J1508" s="1">
        <v>45203</v>
      </c>
      <c r="K1508">
        <v>95.64</v>
      </c>
      <c r="L1508" s="114">
        <v>2.0916126333398892E-4</v>
      </c>
      <c r="N1508" s="221">
        <v>43857</v>
      </c>
      <c r="O1508" s="222">
        <v>-1.3921113689095039E-2</v>
      </c>
      <c r="P1508" s="114">
        <v>1.3066844716718991E-2</v>
      </c>
      <c r="Q1508" s="114">
        <v>1.1152047509904128E-2</v>
      </c>
      <c r="R1508" s="114">
        <v>1.0575567156218673E-2</v>
      </c>
      <c r="Y1508" s="114">
        <f t="shared" si="95"/>
        <v>3.0393480811088374E-2</v>
      </c>
      <c r="Z1508" s="114">
        <f t="shared" si="92"/>
        <v>2.5939662508037E-2</v>
      </c>
      <c r="AA1508" s="114">
        <f t="shared" si="93"/>
        <v>2.4598769205364635E-2</v>
      </c>
      <c r="AB1508" s="114">
        <f t="shared" si="94"/>
        <v>3.40515619471485E-2</v>
      </c>
    </row>
    <row r="1509" spans="10:28" x14ac:dyDescent="0.25">
      <c r="J1509" s="1">
        <v>45204</v>
      </c>
      <c r="K1509">
        <v>94.52</v>
      </c>
      <c r="L1509" s="114">
        <v>-1.1710581346716903E-2</v>
      </c>
      <c r="N1509" s="221">
        <v>43854</v>
      </c>
      <c r="O1509" s="222">
        <v>-1.0474960539532271E-2</v>
      </c>
      <c r="P1509" s="114">
        <v>1.3355382926458685E-2</v>
      </c>
      <c r="Q1509" s="114">
        <v>1.1094033311631547E-2</v>
      </c>
      <c r="R1509" s="114">
        <v>1.0325282827736055E-2</v>
      </c>
      <c r="Y1509" s="114">
        <f t="shared" si="95"/>
        <v>3.1064620686942903E-2</v>
      </c>
      <c r="Z1509" s="114">
        <f t="shared" si="92"/>
        <v>2.5804721482854977E-2</v>
      </c>
      <c r="AA1509" s="114">
        <f t="shared" si="93"/>
        <v>2.4016607857314066E-2</v>
      </c>
      <c r="AB1509" s="114">
        <f t="shared" si="94"/>
        <v>3.40515619471485E-2</v>
      </c>
    </row>
    <row r="1510" spans="10:28" x14ac:dyDescent="0.25">
      <c r="J1510" s="1">
        <v>45205</v>
      </c>
      <c r="K1510">
        <v>95.7</v>
      </c>
      <c r="L1510" s="114">
        <v>1.2484130342784668E-2</v>
      </c>
      <c r="N1510" s="221">
        <v>43853</v>
      </c>
      <c r="O1510" s="222">
        <v>-1.9141449683321599E-2</v>
      </c>
      <c r="P1510" s="114">
        <v>1.3346289641356359E-2</v>
      </c>
      <c r="Q1510" s="114">
        <v>1.1105978798550865E-2</v>
      </c>
      <c r="R1510" s="114">
        <v>1.0315655191011942E-2</v>
      </c>
      <c r="Y1510" s="114">
        <f t="shared" si="95"/>
        <v>3.1043469705794892E-2</v>
      </c>
      <c r="Z1510" s="114">
        <f t="shared" si="92"/>
        <v>2.5832506685429312E-2</v>
      </c>
      <c r="AA1510" s="114">
        <f t="shared" si="93"/>
        <v>2.3994213974293778E-2</v>
      </c>
      <c r="AB1510" s="114">
        <f t="shared" si="94"/>
        <v>3.40515619471485E-2</v>
      </c>
    </row>
    <row r="1511" spans="10:28" x14ac:dyDescent="0.25">
      <c r="J1511" s="1">
        <v>45208</v>
      </c>
      <c r="K1511">
        <v>94.62</v>
      </c>
      <c r="L1511" s="114">
        <v>-1.1285266457680233E-2</v>
      </c>
      <c r="N1511" s="221">
        <v>43852</v>
      </c>
      <c r="O1511" s="222">
        <v>-4.3441704035874756E-3</v>
      </c>
      <c r="P1511" s="114">
        <v>1.3351501898362275E-2</v>
      </c>
      <c r="Q1511" s="114">
        <v>1.0880890883256618E-2</v>
      </c>
      <c r="R1511" s="114">
        <v>9.4772424159463922E-3</v>
      </c>
      <c r="Y1511" s="114">
        <f t="shared" si="95"/>
        <v>3.1055593415590652E-2</v>
      </c>
      <c r="Z1511" s="114">
        <f t="shared" si="92"/>
        <v>2.5308952194454892E-2</v>
      </c>
      <c r="AA1511" s="114">
        <f t="shared" si="93"/>
        <v>2.204406585949131E-2</v>
      </c>
      <c r="AB1511" s="114">
        <f t="shared" si="94"/>
        <v>3.40515619471485E-2</v>
      </c>
    </row>
    <row r="1512" spans="10:28" x14ac:dyDescent="0.25">
      <c r="J1512" s="1">
        <v>45209</v>
      </c>
      <c r="K1512">
        <v>97.3</v>
      </c>
      <c r="L1512" s="114">
        <v>2.8323821602198186E-2</v>
      </c>
      <c r="N1512" s="221">
        <v>43851</v>
      </c>
      <c r="O1512" s="222">
        <v>-5.2969054920545787E-3</v>
      </c>
      <c r="P1512" s="114">
        <v>1.3354774041517709E-2</v>
      </c>
      <c r="Q1512" s="114">
        <v>1.0973543909433645E-2</v>
      </c>
      <c r="R1512" s="114">
        <v>9.7132183872317025E-3</v>
      </c>
      <c r="Y1512" s="114">
        <f t="shared" si="95"/>
        <v>3.1063204420570194E-2</v>
      </c>
      <c r="Z1512" s="114">
        <f t="shared" si="92"/>
        <v>2.5524463133342661E-2</v>
      </c>
      <c r="AA1512" s="114">
        <f t="shared" si="93"/>
        <v>2.2592945968700942E-2</v>
      </c>
      <c r="AB1512" s="114">
        <f t="shared" si="94"/>
        <v>3.40515619471485E-2</v>
      </c>
    </row>
    <row r="1513" spans="10:28" x14ac:dyDescent="0.25">
      <c r="J1513" s="1">
        <v>45210</v>
      </c>
      <c r="K1513">
        <v>98.5</v>
      </c>
      <c r="L1513" s="114">
        <v>1.2332990750256966E-2</v>
      </c>
      <c r="N1513" s="221">
        <v>43850</v>
      </c>
      <c r="O1513" s="222">
        <v>9.5693779904305176E-3</v>
      </c>
      <c r="P1513" s="114">
        <v>1.3373581283883461E-2</v>
      </c>
      <c r="Q1513" s="114">
        <v>1.1059149757198187E-2</v>
      </c>
      <c r="R1513" s="114">
        <v>9.9286378709946294E-3</v>
      </c>
      <c r="Y1513" s="114">
        <f t="shared" si="95"/>
        <v>3.1106950066312932E-2</v>
      </c>
      <c r="Z1513" s="114">
        <f t="shared" si="92"/>
        <v>2.5723582335242984E-2</v>
      </c>
      <c r="AA1513" s="114">
        <f t="shared" si="93"/>
        <v>2.309401168793351E-2</v>
      </c>
      <c r="AB1513" s="114">
        <f t="shared" si="94"/>
        <v>3.40515619471485E-2</v>
      </c>
    </row>
    <row r="1514" spans="10:28" x14ac:dyDescent="0.25">
      <c r="J1514" s="1">
        <v>45211</v>
      </c>
      <c r="K1514">
        <v>98.1</v>
      </c>
      <c r="L1514" s="114">
        <v>-4.0609137055838138E-3</v>
      </c>
      <c r="N1514" s="221">
        <v>43847</v>
      </c>
      <c r="O1514" s="222">
        <v>-4.7619047619048092E-3</v>
      </c>
      <c r="P1514" s="114">
        <v>1.3406389945727222E-2</v>
      </c>
      <c r="Q1514" s="114">
        <v>1.1087936874809108E-2</v>
      </c>
      <c r="R1514" s="114">
        <v>9.9511290049144798E-3</v>
      </c>
      <c r="Y1514" s="114">
        <f t="shared" si="95"/>
        <v>3.1183263013761519E-2</v>
      </c>
      <c r="Z1514" s="114">
        <f t="shared" si="92"/>
        <v>2.5790541170805988E-2</v>
      </c>
      <c r="AA1514" s="114">
        <f t="shared" si="93"/>
        <v>2.3146326065431079E-2</v>
      </c>
      <c r="AB1514" s="114">
        <f t="shared" si="94"/>
        <v>3.40515619471485E-2</v>
      </c>
    </row>
    <row r="1515" spans="10:28" x14ac:dyDescent="0.25">
      <c r="J1515" s="1">
        <v>45212</v>
      </c>
      <c r="K1515">
        <v>97.58</v>
      </c>
      <c r="L1515" s="114">
        <v>-5.3007135575942515E-3</v>
      </c>
      <c r="N1515" s="221">
        <v>43846</v>
      </c>
      <c r="O1515" s="222">
        <v>-8.3333333333332552E-3</v>
      </c>
      <c r="P1515" s="114">
        <v>1.3406372390861369E-2</v>
      </c>
      <c r="Q1515" s="114">
        <v>1.1179495401143571E-2</v>
      </c>
      <c r="R1515" s="114">
        <v>1.0193052711931541E-2</v>
      </c>
      <c r="Y1515" s="114">
        <f t="shared" si="95"/>
        <v>3.1183222181143545E-2</v>
      </c>
      <c r="Z1515" s="114">
        <f t="shared" si="92"/>
        <v>2.6003506303059948E-2</v>
      </c>
      <c r="AA1515" s="114">
        <f t="shared" si="93"/>
        <v>2.3709040607952765E-2</v>
      </c>
      <c r="AB1515" s="114">
        <f t="shared" si="94"/>
        <v>3.40515619471485E-2</v>
      </c>
    </row>
    <row r="1516" spans="10:28" x14ac:dyDescent="0.25">
      <c r="J1516" s="1">
        <v>45215</v>
      </c>
      <c r="K1516">
        <v>98.5</v>
      </c>
      <c r="L1516" s="114">
        <v>9.4281615085058598E-3</v>
      </c>
      <c r="N1516" s="221">
        <v>43845</v>
      </c>
      <c r="O1516" s="222">
        <v>-1.7735334242837617E-2</v>
      </c>
      <c r="P1516" s="114">
        <v>1.3408737786048329E-2</v>
      </c>
      <c r="Q1516" s="114">
        <v>1.1229885205022475E-2</v>
      </c>
      <c r="R1516" s="114">
        <v>1.0300364426239762E-2</v>
      </c>
      <c r="Y1516" s="114">
        <f t="shared" si="95"/>
        <v>3.1188724090348414E-2</v>
      </c>
      <c r="Z1516" s="114">
        <f t="shared" si="92"/>
        <v>2.6120712986882278E-2</v>
      </c>
      <c r="AA1516" s="114">
        <f t="shared" si="93"/>
        <v>2.3958647655433686E-2</v>
      </c>
      <c r="AB1516" s="114">
        <f t="shared" si="94"/>
        <v>3.40515619471485E-2</v>
      </c>
    </row>
    <row r="1517" spans="10:28" x14ac:dyDescent="0.25">
      <c r="J1517" s="1">
        <v>45216</v>
      </c>
      <c r="K1517">
        <v>98.47</v>
      </c>
      <c r="L1517" s="114">
        <v>-3.0456852791879328E-4</v>
      </c>
      <c r="N1517" s="221">
        <v>43844</v>
      </c>
      <c r="O1517" s="222">
        <v>-5.9669107675616728E-3</v>
      </c>
      <c r="P1517" s="114">
        <v>1.3378414256729603E-2</v>
      </c>
      <c r="Q1517" s="114">
        <v>1.1057024522806873E-2</v>
      </c>
      <c r="R1517" s="114">
        <v>9.632888169048278E-3</v>
      </c>
      <c r="Y1517" s="114">
        <f t="shared" si="95"/>
        <v>3.1118191561153058E-2</v>
      </c>
      <c r="Z1517" s="114">
        <f t="shared" si="92"/>
        <v>2.5718639040048785E-2</v>
      </c>
      <c r="AA1517" s="114">
        <f t="shared" si="93"/>
        <v>2.2406097881206295E-2</v>
      </c>
      <c r="AB1517" s="114">
        <f t="shared" si="94"/>
        <v>3.40515619471485E-2</v>
      </c>
    </row>
    <row r="1518" spans="10:28" x14ac:dyDescent="0.25">
      <c r="J1518" s="1">
        <v>45217</v>
      </c>
      <c r="K1518">
        <v>98.07</v>
      </c>
      <c r="L1518" s="114">
        <v>-4.062150908906324E-3</v>
      </c>
      <c r="N1518" s="221">
        <v>43843</v>
      </c>
      <c r="O1518" s="222">
        <v>-1.2057877813504899E-2</v>
      </c>
      <c r="P1518" s="114">
        <v>1.337941202763674E-2</v>
      </c>
      <c r="Q1518" s="114">
        <v>1.1136419925958464E-2</v>
      </c>
      <c r="R1518" s="114">
        <v>9.8205328191344598E-3</v>
      </c>
      <c r="Y1518" s="114">
        <f t="shared" si="95"/>
        <v>3.112051237628306E-2</v>
      </c>
      <c r="Z1518" s="114">
        <f t="shared" si="92"/>
        <v>2.5903312747779388E-2</v>
      </c>
      <c r="AA1518" s="114">
        <f t="shared" si="93"/>
        <v>2.2842559337306754E-2</v>
      </c>
      <c r="AB1518" s="114">
        <f t="shared" si="94"/>
        <v>3.40515619471485E-2</v>
      </c>
    </row>
    <row r="1519" spans="10:28" x14ac:dyDescent="0.25">
      <c r="J1519" s="1">
        <v>45218</v>
      </c>
      <c r="K1519">
        <v>95.1</v>
      </c>
      <c r="L1519" s="114">
        <v>-3.0284490669929633E-2</v>
      </c>
      <c r="N1519" s="221">
        <v>43840</v>
      </c>
      <c r="O1519" s="222">
        <v>4.3057050592035448E-3</v>
      </c>
      <c r="P1519" s="114">
        <v>1.3361032328821505E-2</v>
      </c>
      <c r="Q1519" s="114">
        <v>1.111638598723287E-2</v>
      </c>
      <c r="R1519" s="114">
        <v>9.6601462321489334E-3</v>
      </c>
      <c r="Y1519" s="114">
        <f t="shared" si="95"/>
        <v>3.1077761196838822E-2</v>
      </c>
      <c r="Z1519" s="114">
        <f t="shared" si="92"/>
        <v>2.5856713806303656E-2</v>
      </c>
      <c r="AA1519" s="114">
        <f t="shared" si="93"/>
        <v>2.2469500135978419E-2</v>
      </c>
      <c r="AB1519" s="114">
        <f t="shared" si="94"/>
        <v>3.40515619471485E-2</v>
      </c>
    </row>
    <row r="1520" spans="10:28" x14ac:dyDescent="0.25">
      <c r="J1520" s="1">
        <v>45219</v>
      </c>
      <c r="K1520">
        <v>93.8</v>
      </c>
      <c r="L1520" s="114">
        <v>-1.3669821240799129E-2</v>
      </c>
      <c r="N1520" s="221">
        <v>43839</v>
      </c>
      <c r="O1520" s="222">
        <v>-1.2358803986711055E-2</v>
      </c>
      <c r="P1520" s="114">
        <v>1.336411865373506E-2</v>
      </c>
      <c r="Q1520" s="114">
        <v>1.1212103602245451E-2</v>
      </c>
      <c r="R1520" s="114">
        <v>9.9041190330898532E-3</v>
      </c>
      <c r="Y1520" s="114">
        <f t="shared" si="95"/>
        <v>3.1084939988587752E-2</v>
      </c>
      <c r="Z1520" s="114">
        <f t="shared" si="92"/>
        <v>2.6079352978822919E-2</v>
      </c>
      <c r="AA1520" s="114">
        <f t="shared" si="93"/>
        <v>2.3036980870966998E-2</v>
      </c>
      <c r="AB1520" s="114">
        <f t="shared" si="94"/>
        <v>3.40515619471485E-2</v>
      </c>
    </row>
    <row r="1521" spans="10:28" x14ac:dyDescent="0.25">
      <c r="J1521" s="1">
        <v>45222</v>
      </c>
      <c r="K1521">
        <v>93.56</v>
      </c>
      <c r="L1521" s="114">
        <v>-2.5586353944562355E-3</v>
      </c>
      <c r="N1521" s="221">
        <v>43838</v>
      </c>
      <c r="O1521" s="222">
        <v>1.2922331403957378E-2</v>
      </c>
      <c r="P1521" s="114">
        <v>1.3345912760807562E-2</v>
      </c>
      <c r="Q1521" s="114">
        <v>1.1187069235952795E-2</v>
      </c>
      <c r="R1521" s="114">
        <v>9.7264265797809592E-3</v>
      </c>
      <c r="Y1521" s="114">
        <f t="shared" si="95"/>
        <v>3.1042593081638391E-2</v>
      </c>
      <c r="Z1521" s="114">
        <f t="shared" si="92"/>
        <v>2.6021123042826201E-2</v>
      </c>
      <c r="AA1521" s="114">
        <f t="shared" si="93"/>
        <v>2.2623668224570511E-2</v>
      </c>
      <c r="AB1521" s="114">
        <f t="shared" si="94"/>
        <v>3.40515619471485E-2</v>
      </c>
    </row>
    <row r="1522" spans="10:28" x14ac:dyDescent="0.25">
      <c r="J1522" s="1">
        <v>45223</v>
      </c>
      <c r="K1522">
        <v>92.8</v>
      </c>
      <c r="L1522" s="114">
        <v>-8.1231295425396016E-3</v>
      </c>
      <c r="N1522" s="221">
        <v>43837</v>
      </c>
      <c r="O1522" s="222">
        <v>1.8368745716244049E-2</v>
      </c>
      <c r="P1522" s="114">
        <v>1.3335735381019455E-2</v>
      </c>
      <c r="Q1522" s="114">
        <v>1.1148616507202575E-2</v>
      </c>
      <c r="R1522" s="114">
        <v>9.485945652469966E-3</v>
      </c>
      <c r="Y1522" s="114">
        <f t="shared" si="95"/>
        <v>3.1018920496251254E-2</v>
      </c>
      <c r="Z1522" s="114">
        <f t="shared" si="92"/>
        <v>2.593168199575319E-2</v>
      </c>
      <c r="AA1522" s="114">
        <f t="shared" si="93"/>
        <v>2.2064309587645142E-2</v>
      </c>
      <c r="AB1522" s="114">
        <f t="shared" si="94"/>
        <v>3.40515619471485E-2</v>
      </c>
    </row>
    <row r="1523" spans="10:28" x14ac:dyDescent="0.25">
      <c r="J1523" s="1">
        <v>45224</v>
      </c>
      <c r="K1523">
        <v>91.23</v>
      </c>
      <c r="L1523" s="114">
        <v>-1.6918103448275788E-2</v>
      </c>
      <c r="N1523" s="221">
        <v>43836</v>
      </c>
      <c r="O1523" s="222">
        <v>-6.4015254698991941E-3</v>
      </c>
      <c r="P1523" s="114">
        <v>1.3325472581530435E-2</v>
      </c>
      <c r="Q1523" s="114">
        <v>1.0951954981676126E-2</v>
      </c>
      <c r="R1523" s="114">
        <v>8.6133565138321894E-3</v>
      </c>
      <c r="Y1523" s="114">
        <f t="shared" si="95"/>
        <v>3.0995049224639793E-2</v>
      </c>
      <c r="Z1523" s="114">
        <f t="shared" si="92"/>
        <v>2.5474247287378668E-2</v>
      </c>
      <c r="AA1523" s="114">
        <f t="shared" si="93"/>
        <v>2.0034667251173675E-2</v>
      </c>
      <c r="AB1523" s="114">
        <f t="shared" si="94"/>
        <v>3.40515619471485E-2</v>
      </c>
    </row>
    <row r="1524" spans="10:28" x14ac:dyDescent="0.25">
      <c r="J1524" s="1">
        <v>45225</v>
      </c>
      <c r="K1524">
        <v>88.68</v>
      </c>
      <c r="L1524" s="114">
        <v>-2.7951331798750378E-2</v>
      </c>
      <c r="N1524" s="221">
        <v>43833</v>
      </c>
      <c r="O1524" s="222">
        <v>-1.2242701466433427E-2</v>
      </c>
      <c r="P1524" s="114">
        <v>1.3329664613364675E-2</v>
      </c>
      <c r="Q1524" s="114">
        <v>1.1025071106438912E-2</v>
      </c>
      <c r="R1524" s="114">
        <v>8.7355436007664055E-3</v>
      </c>
      <c r="Y1524" s="114">
        <f t="shared" si="95"/>
        <v>3.1004799890686236E-2</v>
      </c>
      <c r="Z1524" s="114">
        <f t="shared" si="92"/>
        <v>2.5644315393576912E-2</v>
      </c>
      <c r="AA1524" s="114">
        <f t="shared" si="93"/>
        <v>2.0318874415382659E-2</v>
      </c>
      <c r="AB1524" s="114">
        <f t="shared" si="94"/>
        <v>3.40515619471485E-2</v>
      </c>
    </row>
    <row r="1525" spans="10:28" x14ac:dyDescent="0.25">
      <c r="J1525" s="1">
        <v>45226</v>
      </c>
      <c r="K1525">
        <v>88.43</v>
      </c>
      <c r="L1525" s="114">
        <v>-2.8191249436175011E-3</v>
      </c>
      <c r="N1525" s="221">
        <v>43832</v>
      </c>
      <c r="O1525" s="222">
        <v>1.3775231860338315E-2</v>
      </c>
      <c r="P1525" s="114">
        <v>1.3317954474458101E-2</v>
      </c>
      <c r="Q1525" s="114">
        <v>1.0998524977149858E-2</v>
      </c>
      <c r="R1525" s="114">
        <v>8.4624764737114035E-3</v>
      </c>
      <c r="Y1525" s="114">
        <f t="shared" si="95"/>
        <v>3.0977562107589545E-2</v>
      </c>
      <c r="Z1525" s="114">
        <f t="shared" si="92"/>
        <v>2.5582569096850572E-2</v>
      </c>
      <c r="AA1525" s="114">
        <f t="shared" si="93"/>
        <v>1.9683720277852725E-2</v>
      </c>
      <c r="AB1525" s="114">
        <f t="shared" si="94"/>
        <v>3.40515619471485E-2</v>
      </c>
    </row>
    <row r="1526" spans="10:28" x14ac:dyDescent="0.25">
      <c r="J1526" s="1">
        <v>45229</v>
      </c>
      <c r="K1526">
        <v>88.01</v>
      </c>
      <c r="L1526" s="114">
        <v>-4.7495193938708775E-3</v>
      </c>
      <c r="N1526" s="221">
        <v>43831</v>
      </c>
      <c r="O1526" s="222">
        <v>0</v>
      </c>
      <c r="P1526" s="114">
        <v>1.3305004298909507E-2</v>
      </c>
      <c r="Q1526" s="114">
        <v>1.0934276549072478E-2</v>
      </c>
      <c r="R1526" s="114">
        <v>8.0045257974803077E-3</v>
      </c>
      <c r="Y1526" s="114">
        <f t="shared" si="95"/>
        <v>3.0947439999263516E-2</v>
      </c>
      <c r="Z1526" s="114">
        <f t="shared" si="92"/>
        <v>2.5433127253142587E-2</v>
      </c>
      <c r="AA1526" s="114">
        <f t="shared" si="93"/>
        <v>1.8618527004939198E-2</v>
      </c>
      <c r="AB1526" s="114">
        <f t="shared" si="94"/>
        <v>3.40515619471485E-2</v>
      </c>
    </row>
    <row r="1527" spans="10:28" x14ac:dyDescent="0.25">
      <c r="J1527" s="1">
        <v>45230</v>
      </c>
      <c r="K1527">
        <v>87.99</v>
      </c>
      <c r="L1527" s="114">
        <v>-2.272469037610525E-4</v>
      </c>
      <c r="N1527" s="221">
        <v>43830</v>
      </c>
      <c r="O1527" s="222">
        <v>0</v>
      </c>
      <c r="P1527" s="114">
        <v>1.3427714490001692E-2</v>
      </c>
      <c r="Q1527" s="114">
        <v>1.1047367857311394E-2</v>
      </c>
      <c r="R1527" s="114">
        <v>8.2560380024681457E-3</v>
      </c>
      <c r="Y1527" s="114">
        <f t="shared" si="95"/>
        <v>3.1232863903743937E-2</v>
      </c>
      <c r="Z1527" s="114">
        <f t="shared" si="92"/>
        <v>2.5696177636106304E-2</v>
      </c>
      <c r="AA1527" s="114">
        <f t="shared" si="93"/>
        <v>1.9203544393740907E-2</v>
      </c>
      <c r="AB1527" s="114">
        <f t="shared" si="94"/>
        <v>3.40515619471485E-2</v>
      </c>
    </row>
    <row r="1528" spans="10:28" x14ac:dyDescent="0.25">
      <c r="J1528" s="1">
        <v>45231</v>
      </c>
      <c r="K1528">
        <v>89.44</v>
      </c>
      <c r="L1528" s="114">
        <v>1.6479145357427012E-2</v>
      </c>
      <c r="N1528" s="221">
        <v>43829</v>
      </c>
      <c r="O1528" s="222">
        <v>-1.0899182561309605E-3</v>
      </c>
      <c r="P1528" s="114">
        <v>1.3431454856915184E-2</v>
      </c>
      <c r="Q1528" s="114">
        <v>1.1159218624020417E-2</v>
      </c>
      <c r="R1528" s="114">
        <v>8.515453000858729E-3</v>
      </c>
      <c r="Y1528" s="114">
        <f t="shared" si="95"/>
        <v>3.1241563997184717E-2</v>
      </c>
      <c r="Z1528" s="114">
        <f t="shared" si="92"/>
        <v>2.595634251947149E-2</v>
      </c>
      <c r="AA1528" s="114">
        <f t="shared" si="93"/>
        <v>1.9806943679997403E-2</v>
      </c>
      <c r="AB1528" s="114">
        <f t="shared" si="94"/>
        <v>3.40515619471485E-2</v>
      </c>
    </row>
    <row r="1529" spans="10:28" x14ac:dyDescent="0.25">
      <c r="J1529" s="1">
        <v>45232</v>
      </c>
      <c r="K1529">
        <v>91.73</v>
      </c>
      <c r="L1529" s="114">
        <v>2.5603756708407942E-2</v>
      </c>
      <c r="N1529" s="221">
        <v>43826</v>
      </c>
      <c r="O1529" s="222">
        <v>-4.0855236279451363E-4</v>
      </c>
      <c r="P1529" s="114">
        <v>1.3447858315067535E-2</v>
      </c>
      <c r="Q1529" s="114">
        <v>1.1271387966274379E-2</v>
      </c>
      <c r="R1529" s="114">
        <v>8.7787015276951669E-3</v>
      </c>
      <c r="Y1529" s="114">
        <f t="shared" si="95"/>
        <v>3.1279718440847086E-2</v>
      </c>
      <c r="Z1529" s="114">
        <f t="shared" si="92"/>
        <v>2.6217248409554205E-2</v>
      </c>
      <c r="AA1529" s="114">
        <f t="shared" si="93"/>
        <v>2.0419259753418958E-2</v>
      </c>
      <c r="AB1529" s="114">
        <f t="shared" si="94"/>
        <v>3.40515619471485E-2</v>
      </c>
    </row>
    <row r="1530" spans="10:28" x14ac:dyDescent="0.25">
      <c r="J1530" s="1">
        <v>45233</v>
      </c>
      <c r="K1530">
        <v>93.12</v>
      </c>
      <c r="L1530" s="114">
        <v>1.5153166902867115E-2</v>
      </c>
      <c r="N1530" s="221">
        <v>43825</v>
      </c>
      <c r="O1530" s="222">
        <v>0</v>
      </c>
      <c r="P1530" s="114">
        <v>1.3486520666765889E-2</v>
      </c>
      <c r="Q1530" s="114">
        <v>1.1386044505643336E-2</v>
      </c>
      <c r="R1530" s="114">
        <v>9.0539509234717642E-3</v>
      </c>
      <c r="Y1530" s="114">
        <f t="shared" si="95"/>
        <v>3.1369647070897462E-2</v>
      </c>
      <c r="Z1530" s="114">
        <f t="shared" si="92"/>
        <v>2.6483939520126402E-2</v>
      </c>
      <c r="AA1530" s="114">
        <f t="shared" si="93"/>
        <v>2.1059489847995324E-2</v>
      </c>
      <c r="AB1530" s="114">
        <f t="shared" si="94"/>
        <v>3.40515619471485E-2</v>
      </c>
    </row>
    <row r="1531" spans="10:28" x14ac:dyDescent="0.25">
      <c r="J1531" s="1">
        <v>45236</v>
      </c>
      <c r="K1531">
        <v>92.56</v>
      </c>
      <c r="L1531" s="114">
        <v>-6.0137457044673777E-3</v>
      </c>
      <c r="N1531" s="221">
        <v>43824</v>
      </c>
      <c r="O1531" s="222">
        <v>0</v>
      </c>
      <c r="P1531" s="114">
        <v>1.3489327818806292E-2</v>
      </c>
      <c r="Q1531" s="114">
        <v>1.1501318893780385E-2</v>
      </c>
      <c r="R1531" s="114">
        <v>9.3384373403508272E-3</v>
      </c>
      <c r="Y1531" s="114">
        <f t="shared" si="95"/>
        <v>3.1376176506543438E-2</v>
      </c>
      <c r="Z1531" s="114">
        <f t="shared" si="92"/>
        <v>2.6752067746933176E-2</v>
      </c>
      <c r="AA1531" s="114">
        <f t="shared" si="93"/>
        <v>2.1721205253656024E-2</v>
      </c>
      <c r="AB1531" s="114">
        <f t="shared" si="94"/>
        <v>3.40515619471485E-2</v>
      </c>
    </row>
    <row r="1532" spans="10:28" x14ac:dyDescent="0.25">
      <c r="J1532" s="1">
        <v>45237</v>
      </c>
      <c r="K1532">
        <v>91.4</v>
      </c>
      <c r="L1532" s="114">
        <v>-1.2532411408815867E-2</v>
      </c>
      <c r="N1532" s="221">
        <v>43823</v>
      </c>
      <c r="O1532" s="222">
        <v>0</v>
      </c>
      <c r="P1532" s="114">
        <v>1.3489512887687011E-2</v>
      </c>
      <c r="Q1532" s="114">
        <v>1.1617717109313707E-2</v>
      </c>
      <c r="R1532" s="114">
        <v>9.6318626745049742E-3</v>
      </c>
      <c r="Y1532" s="114">
        <f t="shared" si="95"/>
        <v>3.1376606976759987E-2</v>
      </c>
      <c r="Z1532" s="114">
        <f t="shared" si="92"/>
        <v>2.7022809996263684E-2</v>
      </c>
      <c r="AA1532" s="114">
        <f t="shared" si="93"/>
        <v>2.2403712580898572E-2</v>
      </c>
      <c r="AB1532" s="114">
        <f t="shared" si="94"/>
        <v>3.40515619471485E-2</v>
      </c>
    </row>
    <row r="1533" spans="10:28" x14ac:dyDescent="0.25">
      <c r="J1533" s="1">
        <v>45238</v>
      </c>
      <c r="K1533">
        <v>92.05</v>
      </c>
      <c r="L1533" s="114">
        <v>7.1115973741793376E-3</v>
      </c>
      <c r="N1533" s="221">
        <v>43822</v>
      </c>
      <c r="O1533" s="222">
        <v>-6.6287878787878096E-3</v>
      </c>
      <c r="P1533" s="114">
        <v>1.3490306671911074E-2</v>
      </c>
      <c r="Q1533" s="114">
        <v>1.1735312165337269E-2</v>
      </c>
      <c r="R1533" s="114">
        <v>9.9345077986416636E-3</v>
      </c>
      <c r="Y1533" s="114">
        <f t="shared" si="95"/>
        <v>3.1378453318865157E-2</v>
      </c>
      <c r="Z1533" s="114">
        <f t="shared" si="92"/>
        <v>2.7296336096574489E-2</v>
      </c>
      <c r="AA1533" s="114">
        <f t="shared" si="93"/>
        <v>2.310766513964051E-2</v>
      </c>
      <c r="AB1533" s="114">
        <f t="shared" si="94"/>
        <v>3.40515619471485E-2</v>
      </c>
    </row>
    <row r="1534" spans="10:28" x14ac:dyDescent="0.25">
      <c r="J1534" s="1">
        <v>45239</v>
      </c>
      <c r="K1534">
        <v>92</v>
      </c>
      <c r="L1534" s="114">
        <v>-5.4318305268872527E-4</v>
      </c>
      <c r="N1534" s="221">
        <v>43819</v>
      </c>
      <c r="O1534" s="222">
        <v>-3.5049878673497586E-3</v>
      </c>
      <c r="P1534" s="114">
        <v>1.3504592157129784E-2</v>
      </c>
      <c r="Q1534" s="114">
        <v>1.1816563523305621E-2</v>
      </c>
      <c r="R1534" s="114">
        <v>1.0108875154083577E-2</v>
      </c>
      <c r="Y1534" s="114">
        <f t="shared" si="95"/>
        <v>3.141168135748388E-2</v>
      </c>
      <c r="Z1534" s="114">
        <f t="shared" si="92"/>
        <v>2.7485326755208875E-2</v>
      </c>
      <c r="AA1534" s="114">
        <f t="shared" si="93"/>
        <v>2.3513243608398401E-2</v>
      </c>
      <c r="AB1534" s="114">
        <f t="shared" si="94"/>
        <v>3.40515619471485E-2</v>
      </c>
    </row>
    <row r="1535" spans="10:28" x14ac:dyDescent="0.25">
      <c r="J1535" s="1">
        <v>45240</v>
      </c>
      <c r="K1535">
        <v>91.05</v>
      </c>
      <c r="L1535" s="114">
        <v>-1.032608695652177E-2</v>
      </c>
      <c r="N1535" s="221">
        <v>43818</v>
      </c>
      <c r="O1535" s="222">
        <v>-1.1592271818787346E-2</v>
      </c>
      <c r="P1535" s="114">
        <v>1.3511736845360622E-2</v>
      </c>
      <c r="Q1535" s="114">
        <v>1.1925822097951667E-2</v>
      </c>
      <c r="R1535" s="114">
        <v>1.0388837116107457E-2</v>
      </c>
      <c r="Y1535" s="114">
        <f t="shared" si="95"/>
        <v>3.1428299902308804E-2</v>
      </c>
      <c r="Z1535" s="114">
        <f t="shared" si="92"/>
        <v>2.7739462199835578E-2</v>
      </c>
      <c r="AA1535" s="114">
        <f t="shared" si="93"/>
        <v>2.4164435132065946E-2</v>
      </c>
      <c r="AB1535" s="114">
        <f t="shared" si="94"/>
        <v>3.40515619471485E-2</v>
      </c>
    </row>
    <row r="1536" spans="10:28" x14ac:dyDescent="0.25">
      <c r="J1536" s="1">
        <v>45243</v>
      </c>
      <c r="K1536">
        <v>92.32</v>
      </c>
      <c r="L1536" s="114">
        <v>1.3948380010982933E-2</v>
      </c>
      <c r="N1536" s="221">
        <v>43817</v>
      </c>
      <c r="O1536" s="222">
        <v>-6.6577896138478245E-4</v>
      </c>
      <c r="P1536" s="114">
        <v>1.3568469647795962E-2</v>
      </c>
      <c r="Q1536" s="114">
        <v>1.1933521039180594E-2</v>
      </c>
      <c r="R1536" s="114">
        <v>1.0307252708920732E-2</v>
      </c>
      <c r="Y1536" s="114">
        <f t="shared" si="95"/>
        <v>3.1560260400773407E-2</v>
      </c>
      <c r="Z1536" s="114">
        <f t="shared" si="92"/>
        <v>2.7757369937134062E-2</v>
      </c>
      <c r="AA1536" s="114">
        <f t="shared" si="93"/>
        <v>2.3974669800949623E-2</v>
      </c>
      <c r="AB1536" s="114">
        <f t="shared" si="94"/>
        <v>3.40515619471485E-2</v>
      </c>
    </row>
    <row r="1537" spans="10:28" x14ac:dyDescent="0.25">
      <c r="J1537" s="1">
        <v>45244</v>
      </c>
      <c r="K1537">
        <v>93.98</v>
      </c>
      <c r="L1537" s="114">
        <v>1.7980935875216757E-2</v>
      </c>
      <c r="N1537" s="221">
        <v>43816</v>
      </c>
      <c r="O1537" s="222">
        <v>-9.8879367172050106E-3</v>
      </c>
      <c r="P1537" s="114">
        <v>1.3596206354349803E-2</v>
      </c>
      <c r="Q1537" s="114">
        <v>1.2054447219252713E-2</v>
      </c>
      <c r="R1537" s="114">
        <v>1.0629788669733088E-2</v>
      </c>
      <c r="Y1537" s="114">
        <f t="shared" si="95"/>
        <v>3.1624775980217644E-2</v>
      </c>
      <c r="Z1537" s="114">
        <f t="shared" si="92"/>
        <v>2.803864423198181E-2</v>
      </c>
      <c r="AA1537" s="114">
        <f t="shared" si="93"/>
        <v>2.4724888445799162E-2</v>
      </c>
      <c r="AB1537" s="114">
        <f t="shared" si="94"/>
        <v>3.40515619471485E-2</v>
      </c>
    </row>
    <row r="1538" spans="10:28" x14ac:dyDescent="0.25">
      <c r="J1538" s="1">
        <v>45245</v>
      </c>
      <c r="K1538">
        <v>96.2</v>
      </c>
      <c r="L1538" s="114">
        <v>2.3622047244094474E-2</v>
      </c>
      <c r="N1538" s="221">
        <v>43815</v>
      </c>
      <c r="O1538" s="222">
        <v>-1.3182177695762084E-4</v>
      </c>
      <c r="P1538" s="114">
        <v>1.3591034928504041E-2</v>
      </c>
      <c r="Q1538" s="114">
        <v>1.209435520312227E-2</v>
      </c>
      <c r="R1538" s="114">
        <v>1.0675390746935494E-2</v>
      </c>
      <c r="Y1538" s="114">
        <f t="shared" si="95"/>
        <v>3.1612747243700404E-2</v>
      </c>
      <c r="Z1538" s="114">
        <f t="shared" ref="Z1538:Z1601" si="96">Q1538*2.326</f>
        <v>2.81314702024624E-2</v>
      </c>
      <c r="AA1538" s="114">
        <f t="shared" ref="AA1538:AA1601" si="97">R1538*2.326</f>
        <v>2.483095887737196E-2</v>
      </c>
      <c r="AB1538" s="114">
        <f t="shared" ref="AB1538:AB1601" si="98">ABS(PERCENTILE(O1538:O1837,0.01))</f>
        <v>3.40515619471485E-2</v>
      </c>
    </row>
    <row r="1539" spans="10:28" x14ac:dyDescent="0.25">
      <c r="J1539" s="1">
        <v>45246</v>
      </c>
      <c r="K1539">
        <v>94.2</v>
      </c>
      <c r="L1539" s="114">
        <v>-2.0790020790020788E-2</v>
      </c>
      <c r="N1539" s="221">
        <v>43812</v>
      </c>
      <c r="O1539" s="222">
        <v>1.6208975217682435E-2</v>
      </c>
      <c r="P1539" s="114">
        <v>1.3591596643396531E-2</v>
      </c>
      <c r="Q1539" s="114">
        <v>1.2216778618255722E-2</v>
      </c>
      <c r="R1539" s="114">
        <v>1.1010774456643224E-2</v>
      </c>
      <c r="Y1539" s="114">
        <f t="shared" ref="Y1539:Y1602" si="99">P1539*2.326</f>
        <v>3.1614053792540335E-2</v>
      </c>
      <c r="Z1539" s="114">
        <f t="shared" si="96"/>
        <v>2.841622706606281E-2</v>
      </c>
      <c r="AA1539" s="114">
        <f t="shared" si="97"/>
        <v>2.5611061386152139E-2</v>
      </c>
      <c r="AB1539" s="114">
        <f t="shared" si="98"/>
        <v>3.40515619471485E-2</v>
      </c>
    </row>
    <row r="1540" spans="10:28" x14ac:dyDescent="0.25">
      <c r="J1540" s="1">
        <v>45247</v>
      </c>
      <c r="K1540">
        <v>95.31</v>
      </c>
      <c r="L1540" s="114">
        <v>1.1783439490445854E-2</v>
      </c>
      <c r="N1540" s="221">
        <v>43811</v>
      </c>
      <c r="O1540" s="222">
        <v>5.9291200646814715E-3</v>
      </c>
      <c r="P1540" s="114">
        <v>1.3561753975449627E-2</v>
      </c>
      <c r="Q1540" s="114">
        <v>1.2121213425905169E-2</v>
      </c>
      <c r="R1540" s="114">
        <v>1.0592716354665238E-2</v>
      </c>
      <c r="Y1540" s="114">
        <f t="shared" si="99"/>
        <v>3.1544639746895829E-2</v>
      </c>
      <c r="Z1540" s="114">
        <f t="shared" si="96"/>
        <v>2.8193942428655423E-2</v>
      </c>
      <c r="AA1540" s="114">
        <f t="shared" si="97"/>
        <v>2.4638658240951346E-2</v>
      </c>
      <c r="AB1540" s="114">
        <f t="shared" si="98"/>
        <v>3.40515619471485E-2</v>
      </c>
    </row>
    <row r="1541" spans="10:28" x14ac:dyDescent="0.25">
      <c r="J1541" s="1">
        <v>45250</v>
      </c>
      <c r="K1541">
        <v>94.99</v>
      </c>
      <c r="L1541" s="114">
        <v>-3.3574651138391291E-3</v>
      </c>
      <c r="N1541" s="221">
        <v>43810</v>
      </c>
      <c r="O1541" s="222">
        <v>1.5184678522571812E-2</v>
      </c>
      <c r="P1541" s="114">
        <v>1.3563216384054135E-2</v>
      </c>
      <c r="Q1541" s="114">
        <v>1.221467686984744E-2</v>
      </c>
      <c r="R1541" s="114">
        <v>1.0822374961272247E-2</v>
      </c>
      <c r="Y1541" s="114">
        <f t="shared" si="99"/>
        <v>3.1548041309309917E-2</v>
      </c>
      <c r="Z1541" s="114">
        <f t="shared" si="96"/>
        <v>2.8411338399265147E-2</v>
      </c>
      <c r="AA1541" s="114">
        <f t="shared" si="97"/>
        <v>2.5172844159919248E-2</v>
      </c>
      <c r="AB1541" s="114">
        <f t="shared" si="98"/>
        <v>3.40515619471485E-2</v>
      </c>
    </row>
    <row r="1542" spans="10:28" x14ac:dyDescent="0.25">
      <c r="J1542" s="1">
        <v>45251</v>
      </c>
      <c r="K1542">
        <v>93.76</v>
      </c>
      <c r="L1542" s="114">
        <v>-1.2948731445415199E-2</v>
      </c>
      <c r="N1542" s="221">
        <v>43809</v>
      </c>
      <c r="O1542" s="222">
        <v>-2.4563318777293505E-3</v>
      </c>
      <c r="P1542" s="114">
        <v>1.3537392930833054E-2</v>
      </c>
      <c r="Q1542" s="114">
        <v>1.2146119449274967E-2</v>
      </c>
      <c r="R1542" s="114">
        <v>1.0482474330384741E-2</v>
      </c>
      <c r="Y1542" s="114">
        <f t="shared" si="99"/>
        <v>3.1487975957117685E-2</v>
      </c>
      <c r="Z1542" s="114">
        <f t="shared" si="96"/>
        <v>2.8251873839013574E-2</v>
      </c>
      <c r="AA1542" s="114">
        <f t="shared" si="97"/>
        <v>2.4382235292474908E-2</v>
      </c>
      <c r="AB1542" s="114">
        <f t="shared" si="98"/>
        <v>3.40515619471485E-2</v>
      </c>
    </row>
    <row r="1543" spans="10:28" x14ac:dyDescent="0.25">
      <c r="J1543" s="1">
        <v>45252</v>
      </c>
      <c r="K1543">
        <v>94.44</v>
      </c>
      <c r="L1543" s="114">
        <v>7.2525597269623779E-3</v>
      </c>
      <c r="N1543" s="221">
        <v>43808</v>
      </c>
      <c r="O1543" s="222">
        <v>-5.4288816503800987E-3</v>
      </c>
      <c r="P1543" s="114">
        <v>1.3543033845928004E-2</v>
      </c>
      <c r="Q1543" s="114">
        <v>1.2264173151314402E-2</v>
      </c>
      <c r="R1543" s="114">
        <v>1.079402188970776E-2</v>
      </c>
      <c r="Y1543" s="114">
        <f t="shared" si="99"/>
        <v>3.1501096725628536E-2</v>
      </c>
      <c r="Z1543" s="114">
        <f t="shared" si="96"/>
        <v>2.8526466749957298E-2</v>
      </c>
      <c r="AA1543" s="114">
        <f t="shared" si="97"/>
        <v>2.510689491546025E-2</v>
      </c>
      <c r="AB1543" s="114">
        <f t="shared" si="98"/>
        <v>3.40515619471485E-2</v>
      </c>
    </row>
    <row r="1544" spans="10:28" x14ac:dyDescent="0.25">
      <c r="J1544" s="1">
        <v>45253</v>
      </c>
      <c r="K1544">
        <v>94.21</v>
      </c>
      <c r="L1544" s="114">
        <v>-2.4354087251165181E-3</v>
      </c>
      <c r="N1544" s="221">
        <v>43805</v>
      </c>
      <c r="O1544" s="222">
        <v>1.0006854009595667E-2</v>
      </c>
      <c r="P1544" s="114">
        <v>1.3562499880104963E-2</v>
      </c>
      <c r="Q1544" s="114">
        <v>1.2364445800206441E-2</v>
      </c>
      <c r="R1544" s="114">
        <v>1.1048372519217271E-2</v>
      </c>
      <c r="Y1544" s="114">
        <f t="shared" si="99"/>
        <v>3.1546374721124149E-2</v>
      </c>
      <c r="Z1544" s="114">
        <f t="shared" si="96"/>
        <v>2.8759700931280184E-2</v>
      </c>
      <c r="AA1544" s="114">
        <f t="shared" si="97"/>
        <v>2.5698514479699373E-2</v>
      </c>
      <c r="AB1544" s="114">
        <f t="shared" si="98"/>
        <v>3.40515619471485E-2</v>
      </c>
    </row>
    <row r="1545" spans="10:28" x14ac:dyDescent="0.25">
      <c r="J1545" s="1">
        <v>45254</v>
      </c>
      <c r="K1545">
        <v>94.13</v>
      </c>
      <c r="L1545" s="114">
        <v>-8.4916675512151896E-4</v>
      </c>
      <c r="N1545" s="221">
        <v>43804</v>
      </c>
      <c r="O1545" s="222">
        <v>3.9911918524636152E-3</v>
      </c>
      <c r="P1545" s="114">
        <v>1.3553656615776776E-2</v>
      </c>
      <c r="Q1545" s="114">
        <v>1.2407573406866759E-2</v>
      </c>
      <c r="R1545" s="114">
        <v>1.1111538358444457E-2</v>
      </c>
      <c r="Y1545" s="114">
        <f t="shared" si="99"/>
        <v>3.1525805288296779E-2</v>
      </c>
      <c r="Z1545" s="114">
        <f t="shared" si="96"/>
        <v>2.8860015744372081E-2</v>
      </c>
      <c r="AA1545" s="114">
        <f t="shared" si="97"/>
        <v>2.5845438221741807E-2</v>
      </c>
      <c r="AB1545" s="114">
        <f t="shared" si="98"/>
        <v>3.40515619471485E-2</v>
      </c>
    </row>
    <row r="1546" spans="10:28" x14ac:dyDescent="0.25">
      <c r="J1546" s="1">
        <v>45257</v>
      </c>
      <c r="K1546">
        <v>93.63</v>
      </c>
      <c r="L1546" s="114">
        <v>-5.3118028258791038E-3</v>
      </c>
      <c r="N1546" s="221">
        <v>43803</v>
      </c>
      <c r="O1546" s="222">
        <v>9.0265240938757312E-3</v>
      </c>
      <c r="P1546" s="114">
        <v>1.3564496729869934E-2</v>
      </c>
      <c r="Q1546" s="114">
        <v>1.2520442273100821E-2</v>
      </c>
      <c r="R1546" s="114">
        <v>1.1416230882461192E-2</v>
      </c>
      <c r="Y1546" s="114">
        <f t="shared" si="99"/>
        <v>3.1551019393677465E-2</v>
      </c>
      <c r="Z1546" s="114">
        <f t="shared" si="96"/>
        <v>2.9122548727232512E-2</v>
      </c>
      <c r="AA1546" s="114">
        <f t="shared" si="97"/>
        <v>2.6554153032604732E-2</v>
      </c>
      <c r="AB1546" s="114">
        <f t="shared" si="98"/>
        <v>3.40515619471485E-2</v>
      </c>
    </row>
    <row r="1547" spans="10:28" x14ac:dyDescent="0.25">
      <c r="J1547" s="1">
        <v>45258</v>
      </c>
      <c r="K1547">
        <v>92.92</v>
      </c>
      <c r="L1547" s="114">
        <v>-7.5830396240520537E-3</v>
      </c>
      <c r="N1547" s="221">
        <v>43802</v>
      </c>
      <c r="O1547" s="222">
        <v>0</v>
      </c>
      <c r="P1547" s="114">
        <v>1.3568370429419113E-2</v>
      </c>
      <c r="Q1547" s="114">
        <v>1.2581528397532189E-2</v>
      </c>
      <c r="R1547" s="114">
        <v>1.1551993440106637E-2</v>
      </c>
      <c r="Y1547" s="114">
        <f t="shared" si="99"/>
        <v>3.156002961882886E-2</v>
      </c>
      <c r="Z1547" s="114">
        <f t="shared" si="96"/>
        <v>2.9264635052659874E-2</v>
      </c>
      <c r="AA1547" s="114">
        <f t="shared" si="97"/>
        <v>2.6869936741688038E-2</v>
      </c>
      <c r="AB1547" s="114">
        <f t="shared" si="98"/>
        <v>3.40515619471485E-2</v>
      </c>
    </row>
    <row r="1548" spans="10:28" x14ac:dyDescent="0.25">
      <c r="J1548" s="1">
        <v>45259</v>
      </c>
      <c r="K1548">
        <v>96.05</v>
      </c>
      <c r="L1548" s="114">
        <v>3.36848902281532E-2</v>
      </c>
      <c r="N1548" s="221">
        <v>43801</v>
      </c>
      <c r="O1548" s="222">
        <v>-1.6256830601092863E-2</v>
      </c>
      <c r="P1548" s="114">
        <v>1.357541544772378E-2</v>
      </c>
      <c r="Q1548" s="114">
        <v>1.2709046022547675E-2</v>
      </c>
      <c r="R1548" s="114">
        <v>1.1914971467928264E-2</v>
      </c>
      <c r="Y1548" s="114">
        <f t="shared" si="99"/>
        <v>3.1576416331405517E-2</v>
      </c>
      <c r="Z1548" s="114">
        <f t="shared" si="96"/>
        <v>2.9561241048445895E-2</v>
      </c>
      <c r="AA1548" s="114">
        <f t="shared" si="97"/>
        <v>2.7714223634401142E-2</v>
      </c>
      <c r="AB1548" s="114">
        <f t="shared" si="98"/>
        <v>3.40515619471485E-2</v>
      </c>
    </row>
    <row r="1549" spans="10:28" x14ac:dyDescent="0.25">
      <c r="J1549" s="1">
        <v>45260</v>
      </c>
      <c r="K1549">
        <v>95.5</v>
      </c>
      <c r="L1549" s="114">
        <v>-5.7261842790213135E-3</v>
      </c>
      <c r="N1549" s="221">
        <v>43798</v>
      </c>
      <c r="O1549" s="222">
        <v>-3.810560696788257E-3</v>
      </c>
      <c r="P1549" s="114">
        <v>1.3553646217061744E-2</v>
      </c>
      <c r="Q1549" s="114">
        <v>1.2626027127490561E-2</v>
      </c>
      <c r="R1549" s="114">
        <v>1.1582703197241079E-2</v>
      </c>
      <c r="Y1549" s="114">
        <f t="shared" si="99"/>
        <v>3.1525781100885615E-2</v>
      </c>
      <c r="Z1549" s="114">
        <f t="shared" si="96"/>
        <v>2.9368139098543047E-2</v>
      </c>
      <c r="AA1549" s="114">
        <f t="shared" si="97"/>
        <v>2.6941367636782752E-2</v>
      </c>
      <c r="AB1549" s="114">
        <f t="shared" si="98"/>
        <v>3.40515619471485E-2</v>
      </c>
    </row>
    <row r="1550" spans="10:28" x14ac:dyDescent="0.25">
      <c r="J1550" s="1">
        <v>45261</v>
      </c>
      <c r="K1550">
        <v>96.18</v>
      </c>
      <c r="L1550" s="114">
        <v>7.1204188481676107E-3</v>
      </c>
      <c r="N1550" s="221">
        <v>43797</v>
      </c>
      <c r="O1550" s="222">
        <v>-1.5409352807181986E-2</v>
      </c>
      <c r="P1550" s="114">
        <v>1.3555226163624957E-2</v>
      </c>
      <c r="Q1550" s="114">
        <v>1.2742303428074286E-2</v>
      </c>
      <c r="R1550" s="114">
        <v>1.1907792500686541E-2</v>
      </c>
      <c r="Y1550" s="114">
        <f t="shared" si="99"/>
        <v>3.1529456056591652E-2</v>
      </c>
      <c r="Z1550" s="114">
        <f t="shared" si="96"/>
        <v>2.963859777370079E-2</v>
      </c>
      <c r="AA1550" s="114">
        <f t="shared" si="97"/>
        <v>2.7697525356596895E-2</v>
      </c>
      <c r="AB1550" s="114">
        <f t="shared" si="98"/>
        <v>3.40515619471485E-2</v>
      </c>
    </row>
    <row r="1551" spans="10:28" x14ac:dyDescent="0.25">
      <c r="J1551" s="1">
        <v>45264</v>
      </c>
      <c r="K1551">
        <v>96.06</v>
      </c>
      <c r="L1551" s="114">
        <v>-1.2476606363069718E-3</v>
      </c>
      <c r="N1551" s="221">
        <v>43796</v>
      </c>
      <c r="O1551" s="222">
        <v>1.2618724559022966E-2</v>
      </c>
      <c r="P1551" s="114">
        <v>1.3539080347580347E-2</v>
      </c>
      <c r="Q1551" s="114">
        <v>1.2681848260591799E-2</v>
      </c>
      <c r="R1551" s="114">
        <v>1.1648606571722148E-2</v>
      </c>
      <c r="Y1551" s="114">
        <f t="shared" si="99"/>
        <v>3.149190088847189E-2</v>
      </c>
      <c r="Z1551" s="114">
        <f t="shared" si="96"/>
        <v>2.9497979054136526E-2</v>
      </c>
      <c r="AA1551" s="114">
        <f t="shared" si="97"/>
        <v>2.7094658885825715E-2</v>
      </c>
      <c r="AB1551" s="114">
        <f t="shared" si="98"/>
        <v>3.40515619471485E-2</v>
      </c>
    </row>
    <row r="1552" spans="10:28" x14ac:dyDescent="0.25">
      <c r="J1552" s="1">
        <v>45265</v>
      </c>
      <c r="K1552">
        <v>97.82</v>
      </c>
      <c r="L1552" s="114">
        <v>1.8321882156985124E-2</v>
      </c>
      <c r="N1552" s="221">
        <v>43795</v>
      </c>
      <c r="O1552" s="222">
        <v>-7.941849508682236E-3</v>
      </c>
      <c r="P1552" s="114">
        <v>1.3519051904447724E-2</v>
      </c>
      <c r="Q1552" s="114">
        <v>1.2682739397712903E-2</v>
      </c>
      <c r="R1552" s="114">
        <v>1.158392606033954E-2</v>
      </c>
      <c r="Y1552" s="114">
        <f t="shared" si="99"/>
        <v>3.1445314729745405E-2</v>
      </c>
      <c r="Z1552" s="114">
        <f t="shared" si="96"/>
        <v>2.9500051839080211E-2</v>
      </c>
      <c r="AA1552" s="114">
        <f t="shared" si="97"/>
        <v>2.6944212016349771E-2</v>
      </c>
      <c r="AB1552" s="114">
        <f t="shared" si="98"/>
        <v>3.40515619471485E-2</v>
      </c>
    </row>
    <row r="1553" spans="10:28" x14ac:dyDescent="0.25">
      <c r="J1553" s="1">
        <v>45266</v>
      </c>
      <c r="K1553">
        <v>99.13</v>
      </c>
      <c r="L1553" s="114">
        <v>1.3391944387650812E-2</v>
      </c>
      <c r="N1553" s="221">
        <v>43794</v>
      </c>
      <c r="O1553" s="222">
        <v>1.6179048132668808E-3</v>
      </c>
      <c r="P1553" s="114">
        <v>1.3514991597687539E-2</v>
      </c>
      <c r="Q1553" s="114">
        <v>1.2760866440550285E-2</v>
      </c>
      <c r="R1553" s="114">
        <v>1.1778223887728674E-2</v>
      </c>
      <c r="Y1553" s="114">
        <f t="shared" si="99"/>
        <v>3.1435870456221218E-2</v>
      </c>
      <c r="Z1553" s="114">
        <f t="shared" si="96"/>
        <v>2.9681775340719963E-2</v>
      </c>
      <c r="AA1553" s="114">
        <f t="shared" si="97"/>
        <v>2.7396148762856898E-2</v>
      </c>
      <c r="AB1553" s="114">
        <f t="shared" si="98"/>
        <v>3.40515619471485E-2</v>
      </c>
    </row>
    <row r="1554" spans="10:28" x14ac:dyDescent="0.25">
      <c r="J1554" s="1">
        <v>45267</v>
      </c>
      <c r="K1554">
        <v>98.8</v>
      </c>
      <c r="L1554" s="114">
        <v>-3.3289619691314267E-3</v>
      </c>
      <c r="N1554" s="221">
        <v>43791</v>
      </c>
      <c r="O1554" s="222">
        <v>8.8411316648531798E-3</v>
      </c>
      <c r="P1554" s="114">
        <v>1.3527970643567805E-2</v>
      </c>
      <c r="Q1554" s="114">
        <v>1.2888240149380455E-2</v>
      </c>
      <c r="R1554" s="114">
        <v>1.2141431658435712E-2</v>
      </c>
      <c r="Y1554" s="114">
        <f t="shared" si="99"/>
        <v>3.1466059716938714E-2</v>
      </c>
      <c r="Z1554" s="114">
        <f t="shared" si="96"/>
        <v>2.9978046587458937E-2</v>
      </c>
      <c r="AA1554" s="114">
        <f t="shared" si="97"/>
        <v>2.8240970037521466E-2</v>
      </c>
      <c r="AB1554" s="114">
        <f t="shared" si="98"/>
        <v>3.40515619471485E-2</v>
      </c>
    </row>
    <row r="1555" spans="10:28" x14ac:dyDescent="0.25">
      <c r="J1555" s="1">
        <v>45268</v>
      </c>
      <c r="K1555">
        <v>101.36</v>
      </c>
      <c r="L1555" s="114">
        <v>2.5910931174089092E-2</v>
      </c>
      <c r="N1555" s="221">
        <v>43790</v>
      </c>
      <c r="O1555" s="222">
        <v>2.4543223343331416E-3</v>
      </c>
      <c r="P1555" s="114">
        <v>1.355429209269594E-2</v>
      </c>
      <c r="Q1555" s="114">
        <v>1.2957952153904682E-2</v>
      </c>
      <c r="R1555" s="114">
        <v>1.2322114104088811E-2</v>
      </c>
      <c r="Y1555" s="114">
        <f t="shared" si="99"/>
        <v>3.1527283407610761E-2</v>
      </c>
      <c r="Z1555" s="114">
        <f t="shared" si="96"/>
        <v>3.0140196709982293E-2</v>
      </c>
      <c r="AA1555" s="114">
        <f t="shared" si="97"/>
        <v>2.8661237406110575E-2</v>
      </c>
      <c r="AB1555" s="114">
        <f t="shared" si="98"/>
        <v>3.40515619471485E-2</v>
      </c>
    </row>
    <row r="1556" spans="10:28" x14ac:dyDescent="0.25">
      <c r="J1556" s="1">
        <v>45271</v>
      </c>
      <c r="K1556">
        <v>101.04</v>
      </c>
      <c r="L1556" s="114">
        <v>-3.1570639305445263E-3</v>
      </c>
      <c r="N1556" s="221">
        <v>43789</v>
      </c>
      <c r="O1556" s="222">
        <v>-9.5354856286600166E-4</v>
      </c>
      <c r="P1556" s="114">
        <v>1.3553508782531436E-2</v>
      </c>
      <c r="Q1556" s="114">
        <v>1.3084476041013616E-2</v>
      </c>
      <c r="R1556" s="114">
        <v>1.2694154879198397E-2</v>
      </c>
      <c r="Y1556" s="114">
        <f t="shared" si="99"/>
        <v>3.1525461428168124E-2</v>
      </c>
      <c r="Z1556" s="114">
        <f t="shared" si="96"/>
        <v>3.0434491271397669E-2</v>
      </c>
      <c r="AA1556" s="114">
        <f t="shared" si="97"/>
        <v>2.9526604249015473E-2</v>
      </c>
      <c r="AB1556" s="114">
        <f t="shared" si="98"/>
        <v>3.40515619471485E-2</v>
      </c>
    </row>
    <row r="1557" spans="10:28" x14ac:dyDescent="0.25">
      <c r="J1557" s="1">
        <v>45272</v>
      </c>
      <c r="K1557">
        <v>101.16</v>
      </c>
      <c r="L1557" s="114">
        <v>1.1876484560569113E-3</v>
      </c>
      <c r="N1557" s="221">
        <v>43788</v>
      </c>
      <c r="O1557" s="222">
        <v>4.5155993431855272E-3</v>
      </c>
      <c r="P1557" s="114">
        <v>1.3554279844389821E-2</v>
      </c>
      <c r="Q1557" s="114">
        <v>1.3216299728210713E-2</v>
      </c>
      <c r="R1557" s="114">
        <v>1.3090804500168411E-2</v>
      </c>
      <c r="Y1557" s="114">
        <f t="shared" si="99"/>
        <v>3.1527254918050723E-2</v>
      </c>
      <c r="Z1557" s="114">
        <f t="shared" si="96"/>
        <v>3.0741113167818121E-2</v>
      </c>
      <c r="AA1557" s="114">
        <f t="shared" si="97"/>
        <v>3.0449211267391724E-2</v>
      </c>
      <c r="AB1557" s="114">
        <f t="shared" si="98"/>
        <v>3.40515619471485E-2</v>
      </c>
    </row>
    <row r="1558" spans="10:28" x14ac:dyDescent="0.25">
      <c r="J1558" s="1">
        <v>45273</v>
      </c>
      <c r="K1558">
        <v>100.44</v>
      </c>
      <c r="L1558" s="114">
        <v>-7.1174377224199181E-3</v>
      </c>
      <c r="N1558" s="221">
        <v>43787</v>
      </c>
      <c r="O1558" s="222">
        <v>-2.1686746987951866E-2</v>
      </c>
      <c r="P1558" s="114">
        <v>1.3863828650997247E-2</v>
      </c>
      <c r="Q1558" s="114">
        <v>1.3339913538621736E-2</v>
      </c>
      <c r="R1558" s="114">
        <v>1.3453850415232903E-2</v>
      </c>
      <c r="Y1558" s="114">
        <f t="shared" si="99"/>
        <v>3.2247265442219598E-2</v>
      </c>
      <c r="Z1558" s="114">
        <f t="shared" si="96"/>
        <v>3.1028638890834157E-2</v>
      </c>
      <c r="AA1558" s="114">
        <f t="shared" si="97"/>
        <v>3.1293656065831732E-2</v>
      </c>
      <c r="AB1558" s="114">
        <f t="shared" si="98"/>
        <v>3.7441845984963376E-2</v>
      </c>
    </row>
    <row r="1559" spans="10:28" x14ac:dyDescent="0.25">
      <c r="J1559" s="1">
        <v>45274</v>
      </c>
      <c r="K1559">
        <v>102.62</v>
      </c>
      <c r="L1559" s="114">
        <v>2.1704500199123924E-2</v>
      </c>
      <c r="N1559" s="221">
        <v>43784</v>
      </c>
      <c r="O1559" s="222">
        <v>1.8960578365843684E-2</v>
      </c>
      <c r="P1559" s="114">
        <v>1.3891389286325306E-2</v>
      </c>
      <c r="Q1559" s="114">
        <v>1.311536501352481E-2</v>
      </c>
      <c r="R1559" s="114">
        <v>1.2749100576208991E-2</v>
      </c>
      <c r="Y1559" s="114">
        <f t="shared" si="99"/>
        <v>3.2311371479992662E-2</v>
      </c>
      <c r="Z1559" s="114">
        <f t="shared" si="96"/>
        <v>3.050633902145871E-2</v>
      </c>
      <c r="AA1559" s="114">
        <f t="shared" si="97"/>
        <v>2.9654407940262115E-2</v>
      </c>
      <c r="AB1559" s="114">
        <f t="shared" si="98"/>
        <v>3.7441845984963376E-2</v>
      </c>
    </row>
    <row r="1560" spans="10:28" x14ac:dyDescent="0.25">
      <c r="J1560" s="1">
        <v>45275</v>
      </c>
      <c r="K1560">
        <v>102.72</v>
      </c>
      <c r="L1560" s="114">
        <v>9.7446891444157393E-4</v>
      </c>
      <c r="N1560" s="221">
        <v>43783</v>
      </c>
      <c r="O1560" s="222">
        <v>-5.5615843733043489E-3</v>
      </c>
      <c r="P1560" s="114">
        <v>1.3850150614634307E-2</v>
      </c>
      <c r="Q1560" s="114">
        <v>1.2968266330360004E-2</v>
      </c>
      <c r="R1560" s="114">
        <v>1.2246117643102551E-2</v>
      </c>
      <c r="Y1560" s="114">
        <f t="shared" si="99"/>
        <v>3.2215450329639399E-2</v>
      </c>
      <c r="Z1560" s="114">
        <f t="shared" si="96"/>
        <v>3.0164187484417369E-2</v>
      </c>
      <c r="AA1560" s="114">
        <f t="shared" si="97"/>
        <v>2.8484469637856533E-2</v>
      </c>
      <c r="AB1560" s="114">
        <f t="shared" si="98"/>
        <v>3.7441845984963376E-2</v>
      </c>
    </row>
    <row r="1561" spans="10:28" x14ac:dyDescent="0.25">
      <c r="J1561" s="1">
        <v>45278</v>
      </c>
      <c r="K1561">
        <v>101.5</v>
      </c>
      <c r="L1561" s="114">
        <v>-1.1876947040498432E-2</v>
      </c>
      <c r="N1561" s="221">
        <v>43782</v>
      </c>
      <c r="O1561" s="222">
        <v>-1.4174913078363228E-2</v>
      </c>
      <c r="P1561" s="114">
        <v>1.3923689815582665E-2</v>
      </c>
      <c r="Q1561" s="114">
        <v>1.3076773011409045E-2</v>
      </c>
      <c r="R1561" s="114">
        <v>1.2552507773680756E-2</v>
      </c>
      <c r="Y1561" s="114">
        <f t="shared" si="99"/>
        <v>3.238650251104528E-2</v>
      </c>
      <c r="Z1561" s="114">
        <f t="shared" si="96"/>
        <v>3.041657402453744E-2</v>
      </c>
      <c r="AA1561" s="114">
        <f t="shared" si="97"/>
        <v>2.919713308158144E-2</v>
      </c>
      <c r="AB1561" s="114">
        <f t="shared" si="98"/>
        <v>3.7441845984963376E-2</v>
      </c>
    </row>
    <row r="1562" spans="10:28" x14ac:dyDescent="0.25">
      <c r="J1562" s="1">
        <v>45279</v>
      </c>
      <c r="K1562">
        <v>101.04</v>
      </c>
      <c r="L1562" s="114">
        <v>-4.532019704433436E-3</v>
      </c>
      <c r="N1562" s="221">
        <v>43781</v>
      </c>
      <c r="O1562" s="222">
        <v>-2.4012806830308515E-3</v>
      </c>
      <c r="P1562" s="114">
        <v>1.3902766844500744E-2</v>
      </c>
      <c r="Q1562" s="114">
        <v>1.3053025338932532E-2</v>
      </c>
      <c r="R1562" s="114">
        <v>1.2441769118264549E-2</v>
      </c>
      <c r="Y1562" s="114">
        <f t="shared" si="99"/>
        <v>3.2337835680308728E-2</v>
      </c>
      <c r="Z1562" s="114">
        <f t="shared" si="96"/>
        <v>3.0361336938357072E-2</v>
      </c>
      <c r="AA1562" s="114">
        <f t="shared" si="97"/>
        <v>2.8939554969083344E-2</v>
      </c>
      <c r="AB1562" s="114">
        <f t="shared" si="98"/>
        <v>3.7441845984963376E-2</v>
      </c>
    </row>
    <row r="1563" spans="10:28" x14ac:dyDescent="0.25">
      <c r="J1563" s="1">
        <v>45280</v>
      </c>
      <c r="K1563">
        <v>99.87</v>
      </c>
      <c r="L1563" s="114">
        <v>-1.1579572446555835E-2</v>
      </c>
      <c r="N1563" s="221">
        <v>43780</v>
      </c>
      <c r="O1563" s="222">
        <v>-1.8641810918775044E-3</v>
      </c>
      <c r="P1563" s="114">
        <v>1.3903050666420485E-2</v>
      </c>
      <c r="Q1563" s="114">
        <v>1.3180745940089222E-2</v>
      </c>
      <c r="R1563" s="114">
        <v>1.2818356591297935E-2</v>
      </c>
      <c r="Y1563" s="114">
        <f t="shared" si="99"/>
        <v>3.2338495850094046E-2</v>
      </c>
      <c r="Z1563" s="114">
        <f t="shared" si="96"/>
        <v>3.0658415056647532E-2</v>
      </c>
      <c r="AA1563" s="114">
        <f t="shared" si="97"/>
        <v>2.9815497431359E-2</v>
      </c>
      <c r="AB1563" s="114">
        <f t="shared" si="98"/>
        <v>3.7441845984963376E-2</v>
      </c>
    </row>
    <row r="1564" spans="10:28" x14ac:dyDescent="0.25">
      <c r="J1564" s="1">
        <v>45281</v>
      </c>
      <c r="K1564">
        <v>99.33</v>
      </c>
      <c r="L1564" s="114">
        <v>-5.407029137879305E-3</v>
      </c>
      <c r="N1564" s="221">
        <v>43777</v>
      </c>
      <c r="O1564" s="222">
        <v>8.189018660222841E-3</v>
      </c>
      <c r="P1564" s="114">
        <v>1.3902727024486455E-2</v>
      </c>
      <c r="Q1564" s="114">
        <v>1.3311554174612788E-2</v>
      </c>
      <c r="R1564" s="114">
        <v>1.3212733837476615E-2</v>
      </c>
      <c r="Y1564" s="114">
        <f t="shared" si="99"/>
        <v>3.2337743058955495E-2</v>
      </c>
      <c r="Z1564" s="114">
        <f t="shared" si="96"/>
        <v>3.0962675010149345E-2</v>
      </c>
      <c r="AA1564" s="114">
        <f t="shared" si="97"/>
        <v>3.0732818905970606E-2</v>
      </c>
      <c r="AB1564" s="114">
        <f t="shared" si="98"/>
        <v>3.7441845984963376E-2</v>
      </c>
    </row>
    <row r="1565" spans="10:28" x14ac:dyDescent="0.25">
      <c r="J1565" s="1">
        <v>45282</v>
      </c>
      <c r="K1565">
        <v>100.36</v>
      </c>
      <c r="L1565" s="114">
        <v>1.0369475485754566E-2</v>
      </c>
      <c r="N1565" s="221">
        <v>43776</v>
      </c>
      <c r="O1565" s="222">
        <v>1.6096030555176544E-2</v>
      </c>
      <c r="P1565" s="114">
        <v>1.3894217528354569E-2</v>
      </c>
      <c r="Q1565" s="114">
        <v>1.3395350977336034E-2</v>
      </c>
      <c r="R1565" s="114">
        <v>1.3469932385447934E-2</v>
      </c>
      <c r="Y1565" s="114">
        <f t="shared" si="99"/>
        <v>3.2317949970952727E-2</v>
      </c>
      <c r="Z1565" s="114">
        <f t="shared" si="96"/>
        <v>3.1157586373283613E-2</v>
      </c>
      <c r="AA1565" s="114">
        <f t="shared" si="97"/>
        <v>3.1331062728551899E-2</v>
      </c>
      <c r="AB1565" s="114">
        <f t="shared" si="98"/>
        <v>3.7441845984963376E-2</v>
      </c>
    </row>
    <row r="1566" spans="10:28" x14ac:dyDescent="0.25">
      <c r="J1566" s="1">
        <v>45285</v>
      </c>
      <c r="K1566">
        <v>100.36</v>
      </c>
      <c r="L1566" s="114">
        <v>0</v>
      </c>
      <c r="N1566" s="221">
        <v>43775</v>
      </c>
      <c r="O1566" s="222">
        <v>8.3906464924346554E-3</v>
      </c>
      <c r="P1566" s="114">
        <v>1.3898363629326461E-2</v>
      </c>
      <c r="Q1566" s="114">
        <v>1.3334729533542623E-2</v>
      </c>
      <c r="R1566" s="114">
        <v>1.3284695503502815E-2</v>
      </c>
      <c r="Y1566" s="114">
        <f t="shared" si="99"/>
        <v>3.2327593801813347E-2</v>
      </c>
      <c r="Z1566" s="114">
        <f t="shared" si="96"/>
        <v>3.1016580895020143E-2</v>
      </c>
      <c r="AA1566" s="114">
        <f t="shared" si="97"/>
        <v>3.0900201741147548E-2</v>
      </c>
      <c r="AB1566" s="114">
        <f t="shared" si="98"/>
        <v>3.7441845984963376E-2</v>
      </c>
    </row>
    <row r="1567" spans="10:28" x14ac:dyDescent="0.25">
      <c r="J1567" s="1">
        <v>45286</v>
      </c>
      <c r="K1567">
        <v>100.36</v>
      </c>
      <c r="L1567" s="114">
        <v>0</v>
      </c>
      <c r="N1567" s="221">
        <v>43774</v>
      </c>
      <c r="O1567" s="222">
        <v>1.8207282913165226E-2</v>
      </c>
      <c r="P1567" s="114">
        <v>1.3891506191916491E-2</v>
      </c>
      <c r="Q1567" s="114">
        <v>1.3416340792445051E-2</v>
      </c>
      <c r="R1567" s="114">
        <v>1.3537141878061498E-2</v>
      </c>
      <c r="Y1567" s="114">
        <f t="shared" si="99"/>
        <v>3.2311643402397762E-2</v>
      </c>
      <c r="Z1567" s="114">
        <f t="shared" si="96"/>
        <v>3.1206408683227188E-2</v>
      </c>
      <c r="AA1567" s="114">
        <f t="shared" si="97"/>
        <v>3.1487392008371043E-2</v>
      </c>
      <c r="AB1567" s="114">
        <f t="shared" si="98"/>
        <v>3.7441845984963376E-2</v>
      </c>
    </row>
    <row r="1568" spans="10:28" x14ac:dyDescent="0.25">
      <c r="J1568" s="1">
        <v>45287</v>
      </c>
      <c r="K1568">
        <v>100.28</v>
      </c>
      <c r="L1568" s="114">
        <v>-7.971303308090703E-4</v>
      </c>
      <c r="N1568" s="221">
        <v>43773</v>
      </c>
      <c r="O1568" s="222">
        <v>2.8077753779697665E-2</v>
      </c>
      <c r="P1568" s="114">
        <v>1.3852056539298859E-2</v>
      </c>
      <c r="Q1568" s="114">
        <v>1.330019988593713E-2</v>
      </c>
      <c r="R1568" s="114">
        <v>1.3182996021701169E-2</v>
      </c>
      <c r="Y1568" s="114">
        <f t="shared" si="99"/>
        <v>3.2219883510409143E-2</v>
      </c>
      <c r="Z1568" s="114">
        <f t="shared" si="96"/>
        <v>3.0936264934689765E-2</v>
      </c>
      <c r="AA1568" s="114">
        <f t="shared" si="97"/>
        <v>3.066364874647692E-2</v>
      </c>
      <c r="AB1568" s="114">
        <f t="shared" si="98"/>
        <v>3.7441845984963376E-2</v>
      </c>
    </row>
    <row r="1569" spans="10:28" x14ac:dyDescent="0.25">
      <c r="J1569" s="1">
        <v>45288</v>
      </c>
      <c r="K1569">
        <v>100.66</v>
      </c>
      <c r="L1569" s="114">
        <v>3.7893897088152719E-3</v>
      </c>
      <c r="N1569" s="221">
        <v>43770</v>
      </c>
      <c r="O1569" s="222">
        <v>1.0475774770842409E-2</v>
      </c>
      <c r="P1569" s="114">
        <v>1.3755768146091262E-2</v>
      </c>
      <c r="Q1569" s="114">
        <v>1.2821921693994173E-2</v>
      </c>
      <c r="R1569" s="114">
        <v>1.1600154463115247E-2</v>
      </c>
      <c r="Y1569" s="114">
        <f t="shared" si="99"/>
        <v>3.1995916707808277E-2</v>
      </c>
      <c r="Z1569" s="114">
        <f t="shared" si="96"/>
        <v>2.9823789860230446E-2</v>
      </c>
      <c r="AA1569" s="114">
        <f t="shared" si="97"/>
        <v>2.6981959281206065E-2</v>
      </c>
      <c r="AB1569" s="114">
        <f t="shared" si="98"/>
        <v>3.7441845984963376E-2</v>
      </c>
    </row>
    <row r="1570" spans="10:28" x14ac:dyDescent="0.25">
      <c r="J1570" s="1">
        <v>45289</v>
      </c>
      <c r="K1570">
        <v>100.8</v>
      </c>
      <c r="L1570" s="114">
        <v>1.3908205841446511E-3</v>
      </c>
      <c r="N1570" s="221">
        <v>43769</v>
      </c>
      <c r="O1570" s="222">
        <v>-5.9299971073184347E-3</v>
      </c>
      <c r="P1570" s="114">
        <v>1.3741588972913372E-2</v>
      </c>
      <c r="Q1570" s="114">
        <v>1.2864965008335654E-2</v>
      </c>
      <c r="R1570" s="114">
        <v>1.1668245325802415E-2</v>
      </c>
      <c r="Y1570" s="114">
        <f t="shared" si="99"/>
        <v>3.1962935950996502E-2</v>
      </c>
      <c r="Z1570" s="114">
        <f t="shared" si="96"/>
        <v>2.9923908609388733E-2</v>
      </c>
      <c r="AA1570" s="114">
        <f t="shared" si="97"/>
        <v>2.714033862781642E-2</v>
      </c>
      <c r="AB1570" s="114">
        <f t="shared" si="98"/>
        <v>3.7441845984963376E-2</v>
      </c>
    </row>
    <row r="1571" spans="10:28" x14ac:dyDescent="0.25">
      <c r="J1571" s="1">
        <v>45292</v>
      </c>
      <c r="K1571">
        <v>100.8</v>
      </c>
      <c r="L1571" s="114">
        <v>0</v>
      </c>
      <c r="N1571" s="221">
        <v>43768</v>
      </c>
      <c r="O1571" s="222">
        <v>-1.1297011297011385E-2</v>
      </c>
      <c r="P1571" s="114">
        <v>1.3748563563967012E-2</v>
      </c>
      <c r="Q1571" s="114">
        <v>1.2967783274690305E-2</v>
      </c>
      <c r="R1571" s="114">
        <v>1.1941259466824169E-2</v>
      </c>
      <c r="Y1571" s="114">
        <f t="shared" si="99"/>
        <v>3.1979158849787269E-2</v>
      </c>
      <c r="Z1571" s="114">
        <f t="shared" si="96"/>
        <v>3.0163063896929652E-2</v>
      </c>
      <c r="AA1571" s="114">
        <f t="shared" si="97"/>
        <v>2.7775369519833018E-2</v>
      </c>
      <c r="AB1571" s="114">
        <f t="shared" si="98"/>
        <v>3.7441845984963376E-2</v>
      </c>
    </row>
    <row r="1572" spans="10:28" x14ac:dyDescent="0.25">
      <c r="J1572" s="1">
        <v>45293</v>
      </c>
      <c r="K1572">
        <v>101.56</v>
      </c>
      <c r="L1572" s="114">
        <v>7.539682539682591E-3</v>
      </c>
      <c r="N1572" s="221">
        <v>43767</v>
      </c>
      <c r="O1572" s="222">
        <v>-8.5726532361748921E-4</v>
      </c>
      <c r="P1572" s="114">
        <v>1.3736016957725911E-2</v>
      </c>
      <c r="Q1572" s="114">
        <v>1.2999301294666603E-2</v>
      </c>
      <c r="R1572" s="114">
        <v>1.1981205570516429E-2</v>
      </c>
      <c r="Y1572" s="114">
        <f t="shared" si="99"/>
        <v>3.1949975443670467E-2</v>
      </c>
      <c r="Z1572" s="114">
        <f t="shared" si="96"/>
        <v>3.0236374811394521E-2</v>
      </c>
      <c r="AA1572" s="114">
        <f t="shared" si="97"/>
        <v>2.7868284157021216E-2</v>
      </c>
      <c r="AB1572" s="114">
        <f t="shared" si="98"/>
        <v>3.7441845984963376E-2</v>
      </c>
    </row>
    <row r="1573" spans="10:28" x14ac:dyDescent="0.25">
      <c r="J1573" s="1">
        <v>45294</v>
      </c>
      <c r="K1573">
        <v>99.64</v>
      </c>
      <c r="L1573" s="114">
        <v>-1.8905080740449012E-2</v>
      </c>
      <c r="N1573" s="221">
        <v>43766</v>
      </c>
      <c r="O1573" s="222">
        <v>6.615849273694718E-3</v>
      </c>
      <c r="P1573" s="114">
        <v>1.3749470364913748E-2</v>
      </c>
      <c r="Q1573" s="114">
        <v>1.3130615388620672E-2</v>
      </c>
      <c r="R1573" s="114">
        <v>1.2355771872888655E-2</v>
      </c>
      <c r="Y1573" s="114">
        <f t="shared" si="99"/>
        <v>3.1981268068789377E-2</v>
      </c>
      <c r="Z1573" s="114">
        <f t="shared" si="96"/>
        <v>3.0541811393931684E-2</v>
      </c>
      <c r="AA1573" s="114">
        <f t="shared" si="97"/>
        <v>2.8739525376339014E-2</v>
      </c>
      <c r="AB1573" s="114">
        <f t="shared" si="98"/>
        <v>3.7441845984963376E-2</v>
      </c>
    </row>
    <row r="1574" spans="10:28" x14ac:dyDescent="0.25">
      <c r="J1574" s="1">
        <v>45295</v>
      </c>
      <c r="K1574">
        <v>100.98</v>
      </c>
      <c r="L1574" s="114">
        <v>1.3448414291449251E-2</v>
      </c>
      <c r="N1574" s="221">
        <v>43763</v>
      </c>
      <c r="O1574" s="222">
        <v>7.2432275822106327E-3</v>
      </c>
      <c r="P1574" s="114">
        <v>1.374584854309336E-2</v>
      </c>
      <c r="Q1574" s="114">
        <v>1.3229906195915195E-2</v>
      </c>
      <c r="R1574" s="114">
        <v>1.2633917991716192E-2</v>
      </c>
      <c r="Y1574" s="114">
        <f t="shared" si="99"/>
        <v>3.1972843711235155E-2</v>
      </c>
      <c r="Z1574" s="114">
        <f t="shared" si="96"/>
        <v>3.0772761811698746E-2</v>
      </c>
      <c r="AA1574" s="114">
        <f t="shared" si="97"/>
        <v>2.9386493248731861E-2</v>
      </c>
      <c r="AB1574" s="114">
        <f t="shared" si="98"/>
        <v>3.7441845984963376E-2</v>
      </c>
    </row>
    <row r="1575" spans="10:28" x14ac:dyDescent="0.25">
      <c r="J1575" s="1">
        <v>45296</v>
      </c>
      <c r="K1575">
        <v>100.76</v>
      </c>
      <c r="L1575" s="114">
        <v>-2.1786492374727554E-3</v>
      </c>
      <c r="N1575" s="221">
        <v>43762</v>
      </c>
      <c r="O1575" s="222">
        <v>2.4687772291606407E-3</v>
      </c>
      <c r="P1575" s="114">
        <v>1.3759244167426129E-2</v>
      </c>
      <c r="Q1575" s="114">
        <v>1.3324130453957791E-2</v>
      </c>
      <c r="R1575" s="114">
        <v>1.2901757387883447E-2</v>
      </c>
      <c r="Y1575" s="114">
        <f t="shared" si="99"/>
        <v>3.2004001933433175E-2</v>
      </c>
      <c r="Z1575" s="114">
        <f t="shared" si="96"/>
        <v>3.0991927435905824E-2</v>
      </c>
      <c r="AA1575" s="114">
        <f t="shared" si="97"/>
        <v>3.00094876842169E-2</v>
      </c>
      <c r="AB1575" s="114">
        <f t="shared" si="98"/>
        <v>3.7441845984963376E-2</v>
      </c>
    </row>
    <row r="1576" spans="10:28" x14ac:dyDescent="0.25">
      <c r="J1576" s="1">
        <v>45299</v>
      </c>
      <c r="K1576">
        <v>100.08</v>
      </c>
      <c r="L1576" s="114">
        <v>-6.7487098054784317E-3</v>
      </c>
      <c r="N1576" s="221">
        <v>43761</v>
      </c>
      <c r="O1576" s="222">
        <v>7.9039812646370944E-3</v>
      </c>
      <c r="P1576" s="114">
        <v>1.3762053474900879E-2</v>
      </c>
      <c r="Q1576" s="114">
        <v>1.3454500848183846E-2</v>
      </c>
      <c r="R1576" s="114">
        <v>1.3292521171579239E-2</v>
      </c>
      <c r="Y1576" s="114">
        <f t="shared" si="99"/>
        <v>3.2010536382619442E-2</v>
      </c>
      <c r="Z1576" s="114">
        <f t="shared" si="96"/>
        <v>3.1295168972875625E-2</v>
      </c>
      <c r="AA1576" s="114">
        <f t="shared" si="97"/>
        <v>3.091840424509331E-2</v>
      </c>
      <c r="AB1576" s="114">
        <f t="shared" si="98"/>
        <v>3.7441845984963376E-2</v>
      </c>
    </row>
    <row r="1577" spans="10:28" x14ac:dyDescent="0.25">
      <c r="J1577" s="1">
        <v>45300</v>
      </c>
      <c r="K1577">
        <v>101</v>
      </c>
      <c r="L1577" s="114">
        <v>9.1926458832933822E-3</v>
      </c>
      <c r="N1577" s="221">
        <v>43760</v>
      </c>
      <c r="O1577" s="222">
        <v>7.6696165191739831E-3</v>
      </c>
      <c r="P1577" s="114">
        <v>1.3756141596677212E-2</v>
      </c>
      <c r="Q1577" s="114">
        <v>1.35438181428158E-2</v>
      </c>
      <c r="R1577" s="114">
        <v>1.3563983277943713E-2</v>
      </c>
      <c r="Y1577" s="114">
        <f t="shared" si="99"/>
        <v>3.1996785353871196E-2</v>
      </c>
      <c r="Z1577" s="114">
        <f t="shared" si="96"/>
        <v>3.1502921000189553E-2</v>
      </c>
      <c r="AA1577" s="114">
        <f t="shared" si="97"/>
        <v>3.1549825104497074E-2</v>
      </c>
      <c r="AB1577" s="114">
        <f t="shared" si="98"/>
        <v>3.7441845984963376E-2</v>
      </c>
    </row>
    <row r="1578" spans="10:28" x14ac:dyDescent="0.25">
      <c r="J1578" s="1">
        <v>45301</v>
      </c>
      <c r="K1578">
        <v>100.08</v>
      </c>
      <c r="L1578" s="114">
        <v>-9.1089108910891257E-3</v>
      </c>
      <c r="N1578" s="221">
        <v>43759</v>
      </c>
      <c r="O1578" s="222">
        <v>7.4294205052005948E-3</v>
      </c>
      <c r="P1578" s="114">
        <v>1.3786890643761722E-2</v>
      </c>
      <c r="Q1578" s="114">
        <v>1.3637645822632641E-2</v>
      </c>
      <c r="R1578" s="114">
        <v>1.385534159902365E-2</v>
      </c>
      <c r="Y1578" s="114">
        <f t="shared" si="99"/>
        <v>3.206830763738977E-2</v>
      </c>
      <c r="Z1578" s="114">
        <f t="shared" si="96"/>
        <v>3.1721164183443527E-2</v>
      </c>
      <c r="AA1578" s="114">
        <f t="shared" si="97"/>
        <v>3.2227524559329014E-2</v>
      </c>
      <c r="AB1578" s="114">
        <f t="shared" si="98"/>
        <v>3.7441845984963376E-2</v>
      </c>
    </row>
    <row r="1579" spans="10:28" x14ac:dyDescent="0.25">
      <c r="J1579" s="1">
        <v>45302</v>
      </c>
      <c r="K1579">
        <v>99.13</v>
      </c>
      <c r="L1579" s="114">
        <v>-9.492406075139917E-3</v>
      </c>
      <c r="N1579" s="221">
        <v>43756</v>
      </c>
      <c r="O1579" s="222">
        <v>-3.110650274033594E-3</v>
      </c>
      <c r="P1579" s="114">
        <v>1.3832312861745572E-2</v>
      </c>
      <c r="Q1579" s="114">
        <v>1.3735655015968856E-2</v>
      </c>
      <c r="R1579" s="114">
        <v>1.4166889537241599E-2</v>
      </c>
      <c r="Y1579" s="114">
        <f t="shared" si="99"/>
        <v>3.2173959716420203E-2</v>
      </c>
      <c r="Z1579" s="114">
        <f t="shared" si="96"/>
        <v>3.1949133567143559E-2</v>
      </c>
      <c r="AA1579" s="114">
        <f t="shared" si="97"/>
        <v>3.2952185063623962E-2</v>
      </c>
      <c r="AB1579" s="114">
        <f t="shared" si="98"/>
        <v>3.7441845984963376E-2</v>
      </c>
    </row>
    <row r="1580" spans="10:28" x14ac:dyDescent="0.25">
      <c r="J1580" s="1">
        <v>45303</v>
      </c>
      <c r="K1580">
        <v>97.08</v>
      </c>
      <c r="L1580" s="114">
        <v>-2.0679915262786213E-2</v>
      </c>
      <c r="N1580" s="221">
        <v>43755</v>
      </c>
      <c r="O1580" s="222">
        <v>4.1648073776587996E-3</v>
      </c>
      <c r="P1580" s="114">
        <v>1.3832680493335889E-2</v>
      </c>
      <c r="Q1580" s="114">
        <v>1.3867672927687058E-2</v>
      </c>
      <c r="R1580" s="114">
        <v>1.4590881382850966E-2</v>
      </c>
      <c r="Y1580" s="114">
        <f t="shared" si="99"/>
        <v>3.217481482749928E-2</v>
      </c>
      <c r="Z1580" s="114">
        <f t="shared" si="96"/>
        <v>3.2256207229800098E-2</v>
      </c>
      <c r="AA1580" s="114">
        <f t="shared" si="97"/>
        <v>3.3938390096511346E-2</v>
      </c>
      <c r="AB1580" s="114">
        <f t="shared" si="98"/>
        <v>3.7441845984963376E-2</v>
      </c>
    </row>
    <row r="1581" spans="10:28" x14ac:dyDescent="0.25">
      <c r="J1581" s="1">
        <v>45306</v>
      </c>
      <c r="K1581">
        <v>95.29</v>
      </c>
      <c r="L1581" s="114">
        <v>-1.8438401318500126E-2</v>
      </c>
      <c r="N1581" s="221">
        <v>43754</v>
      </c>
      <c r="O1581" s="222">
        <v>1.2499999999999973E-2</v>
      </c>
      <c r="P1581" s="114">
        <v>1.3841361210503481E-2</v>
      </c>
      <c r="Q1581" s="114">
        <v>1.3995697354585402E-2</v>
      </c>
      <c r="R1581" s="114">
        <v>1.5012515426171318E-2</v>
      </c>
      <c r="Y1581" s="114">
        <f t="shared" si="99"/>
        <v>3.2195006175631098E-2</v>
      </c>
      <c r="Z1581" s="114">
        <f t="shared" si="96"/>
        <v>3.2553992046765644E-2</v>
      </c>
      <c r="AA1581" s="114">
        <f t="shared" si="97"/>
        <v>3.4919110881274487E-2</v>
      </c>
      <c r="AB1581" s="114">
        <f t="shared" si="98"/>
        <v>3.7441845984963376E-2</v>
      </c>
    </row>
    <row r="1582" spans="10:28" x14ac:dyDescent="0.25">
      <c r="J1582" s="1">
        <v>45307</v>
      </c>
      <c r="K1582">
        <v>95.38</v>
      </c>
      <c r="L1582" s="114">
        <v>9.4448525553561958E-4</v>
      </c>
      <c r="N1582" s="221">
        <v>43753</v>
      </c>
      <c r="O1582" s="222">
        <v>3.5881435257410478E-2</v>
      </c>
      <c r="P1582" s="114">
        <v>1.3842060454554252E-2</v>
      </c>
      <c r="Q1582" s="114">
        <v>1.4024567348537846E-2</v>
      </c>
      <c r="R1582" s="114">
        <v>1.5158756314514027E-2</v>
      </c>
      <c r="Y1582" s="114">
        <f t="shared" si="99"/>
        <v>3.2196632617293192E-2</v>
      </c>
      <c r="Z1582" s="114">
        <f t="shared" si="96"/>
        <v>3.2621143652699032E-2</v>
      </c>
      <c r="AA1582" s="114">
        <f t="shared" si="97"/>
        <v>3.5259267187559624E-2</v>
      </c>
      <c r="AB1582" s="114">
        <f t="shared" si="98"/>
        <v>3.7441845984963376E-2</v>
      </c>
    </row>
    <row r="1583" spans="10:28" x14ac:dyDescent="0.25">
      <c r="J1583" s="1">
        <v>45308</v>
      </c>
      <c r="K1583">
        <v>92.86</v>
      </c>
      <c r="L1583" s="114">
        <v>-2.6420633256447851E-2</v>
      </c>
      <c r="N1583" s="221">
        <v>43752</v>
      </c>
      <c r="O1583" s="222">
        <v>-1.1869893633420845E-2</v>
      </c>
      <c r="P1583" s="114">
        <v>1.3719329144990499E-2</v>
      </c>
      <c r="Q1583" s="114">
        <v>1.3206999370302772E-2</v>
      </c>
      <c r="R1583" s="114">
        <v>1.2738751786966117E-2</v>
      </c>
      <c r="Y1583" s="114">
        <f t="shared" si="99"/>
        <v>3.1911159591247899E-2</v>
      </c>
      <c r="Z1583" s="114">
        <f t="shared" si="96"/>
        <v>3.0719480535324247E-2</v>
      </c>
      <c r="AA1583" s="114">
        <f t="shared" si="97"/>
        <v>2.9630336656483187E-2</v>
      </c>
      <c r="AB1583" s="114">
        <f t="shared" si="98"/>
        <v>3.7441845984963376E-2</v>
      </c>
    </row>
    <row r="1584" spans="10:28" x14ac:dyDescent="0.25">
      <c r="J1584" s="1">
        <v>45309</v>
      </c>
      <c r="K1584">
        <v>93.41</v>
      </c>
      <c r="L1584" s="114">
        <v>5.9228946801636569E-3</v>
      </c>
      <c r="N1584" s="221">
        <v>43749</v>
      </c>
      <c r="O1584" s="222">
        <v>2.6748971193415714E-2</v>
      </c>
      <c r="P1584" s="114">
        <v>1.3707750950412613E-2</v>
      </c>
      <c r="Q1584" s="114">
        <v>1.3232555309658103E-2</v>
      </c>
      <c r="R1584" s="114">
        <v>1.2792207339892199E-2</v>
      </c>
      <c r="Y1584" s="114">
        <f t="shared" si="99"/>
        <v>3.188422871065974E-2</v>
      </c>
      <c r="Z1584" s="114">
        <f t="shared" si="96"/>
        <v>3.0778923650264748E-2</v>
      </c>
      <c r="AA1584" s="114">
        <f t="shared" si="97"/>
        <v>2.9754674272589255E-2</v>
      </c>
      <c r="AB1584" s="114">
        <f t="shared" si="98"/>
        <v>3.7441845984963376E-2</v>
      </c>
    </row>
    <row r="1585" spans="10:28" x14ac:dyDescent="0.25">
      <c r="J1585" s="1">
        <v>45310</v>
      </c>
      <c r="K1585">
        <v>92.92</v>
      </c>
      <c r="L1585" s="114">
        <v>-5.2456910395032108E-3</v>
      </c>
      <c r="N1585" s="221">
        <v>43748</v>
      </c>
      <c r="O1585" s="222">
        <v>1.2337766383592423E-2</v>
      </c>
      <c r="P1585" s="114">
        <v>1.3619472657626358E-2</v>
      </c>
      <c r="Q1585" s="114">
        <v>1.2808560729670578E-2</v>
      </c>
      <c r="R1585" s="114">
        <v>1.1332035222019888E-2</v>
      </c>
      <c r="Y1585" s="114">
        <f t="shared" si="99"/>
        <v>3.1678893401638909E-2</v>
      </c>
      <c r="Z1585" s="114">
        <f t="shared" si="96"/>
        <v>2.9792712257213763E-2</v>
      </c>
      <c r="AA1585" s="114">
        <f t="shared" si="97"/>
        <v>2.6358313926418259E-2</v>
      </c>
      <c r="AB1585" s="114">
        <f t="shared" si="98"/>
        <v>3.7441845984963376E-2</v>
      </c>
    </row>
    <row r="1586" spans="10:28" x14ac:dyDescent="0.25">
      <c r="J1586" s="1">
        <v>45313</v>
      </c>
      <c r="K1586">
        <v>93.59</v>
      </c>
      <c r="L1586" s="114">
        <v>7.2105036590615762E-3</v>
      </c>
      <c r="N1586" s="221">
        <v>43747</v>
      </c>
      <c r="O1586" s="222">
        <v>7.425343018563256E-3</v>
      </c>
      <c r="P1586" s="114">
        <v>1.3607534748980608E-2</v>
      </c>
      <c r="Q1586" s="114">
        <v>1.2817729851729343E-2</v>
      </c>
      <c r="R1586" s="114">
        <v>1.126479138477697E-2</v>
      </c>
      <c r="Y1586" s="114">
        <f t="shared" si="99"/>
        <v>3.1651125826128897E-2</v>
      </c>
      <c r="Z1586" s="114">
        <f t="shared" si="96"/>
        <v>2.9814039635122452E-2</v>
      </c>
      <c r="AA1586" s="114">
        <f t="shared" si="97"/>
        <v>2.6201904760991233E-2</v>
      </c>
      <c r="AB1586" s="114">
        <f t="shared" si="98"/>
        <v>3.7441845984963376E-2</v>
      </c>
    </row>
    <row r="1587" spans="10:28" x14ac:dyDescent="0.25">
      <c r="J1587" s="1">
        <v>45314</v>
      </c>
      <c r="K1587">
        <v>93.78</v>
      </c>
      <c r="L1587" s="114">
        <v>2.0301314242974432E-3</v>
      </c>
      <c r="N1587" s="221">
        <v>43746</v>
      </c>
      <c r="O1587" s="222">
        <v>-1.4633370446953948E-2</v>
      </c>
      <c r="P1587" s="114">
        <v>1.3630548780743395E-2</v>
      </c>
      <c r="Q1587" s="114">
        <v>1.2904573913819398E-2</v>
      </c>
      <c r="R1587" s="114">
        <v>1.1466295746704424E-2</v>
      </c>
      <c r="Y1587" s="114">
        <f t="shared" si="99"/>
        <v>3.1704656464009134E-2</v>
      </c>
      <c r="Z1587" s="114">
        <f t="shared" si="96"/>
        <v>3.001603892354392E-2</v>
      </c>
      <c r="AA1587" s="114">
        <f t="shared" si="97"/>
        <v>2.6670603906834491E-2</v>
      </c>
      <c r="AB1587" s="114">
        <f t="shared" si="98"/>
        <v>3.7441845984963376E-2</v>
      </c>
    </row>
    <row r="1588" spans="10:28" x14ac:dyDescent="0.25">
      <c r="J1588" s="1">
        <v>45315</v>
      </c>
      <c r="K1588">
        <v>93.66</v>
      </c>
      <c r="L1588" s="114">
        <v>-1.2795905310301189E-3</v>
      </c>
      <c r="N1588" s="221">
        <v>43745</v>
      </c>
      <c r="O1588" s="222">
        <v>6.241997439180547E-3</v>
      </c>
      <c r="P1588" s="114">
        <v>1.3610503752276303E-2</v>
      </c>
      <c r="Q1588" s="114">
        <v>1.2866547667156331E-2</v>
      </c>
      <c r="R1588" s="114">
        <v>1.1233868161144739E-2</v>
      </c>
      <c r="Y1588" s="114">
        <f t="shared" si="99"/>
        <v>3.1658031727794682E-2</v>
      </c>
      <c r="Z1588" s="114">
        <f t="shared" si="96"/>
        <v>2.9927589873805626E-2</v>
      </c>
      <c r="AA1588" s="114">
        <f t="shared" si="97"/>
        <v>2.6129977342822665E-2</v>
      </c>
      <c r="AB1588" s="114">
        <f t="shared" si="98"/>
        <v>3.7441845984963376E-2</v>
      </c>
    </row>
    <row r="1589" spans="10:28" x14ac:dyDescent="0.25">
      <c r="J1589" s="1">
        <v>45316</v>
      </c>
      <c r="K1589">
        <v>93.77</v>
      </c>
      <c r="L1589" s="114">
        <v>1.174460815716415E-3</v>
      </c>
      <c r="N1589" s="221">
        <v>43742</v>
      </c>
      <c r="O1589" s="222">
        <v>-1.2173913043478311E-2</v>
      </c>
      <c r="P1589" s="114">
        <v>1.3604325973515111E-2</v>
      </c>
      <c r="Q1589" s="114">
        <v>1.2966197288685848E-2</v>
      </c>
      <c r="R1589" s="114">
        <v>1.147902999474012E-2</v>
      </c>
      <c r="Y1589" s="114">
        <f t="shared" si="99"/>
        <v>3.164366221439615E-2</v>
      </c>
      <c r="Z1589" s="114">
        <f t="shared" si="96"/>
        <v>3.0159374893483283E-2</v>
      </c>
      <c r="AA1589" s="114">
        <f t="shared" si="97"/>
        <v>2.670022376776552E-2</v>
      </c>
      <c r="AB1589" s="114">
        <f t="shared" si="98"/>
        <v>3.7441845984963376E-2</v>
      </c>
    </row>
    <row r="1590" spans="10:28" x14ac:dyDescent="0.25">
      <c r="J1590" s="1">
        <v>45317</v>
      </c>
      <c r="K1590">
        <v>94.83</v>
      </c>
      <c r="L1590" s="114">
        <v>1.1304255092247011E-2</v>
      </c>
      <c r="N1590" s="221">
        <v>43741</v>
      </c>
      <c r="O1590" s="222">
        <v>0</v>
      </c>
      <c r="P1590" s="114">
        <v>1.3624855642057936E-2</v>
      </c>
      <c r="Q1590" s="114">
        <v>1.2982170759017555E-2</v>
      </c>
      <c r="R1590" s="114">
        <v>1.1433241948718136E-2</v>
      </c>
      <c r="Y1590" s="114">
        <f t="shared" si="99"/>
        <v>3.1691414223426757E-2</v>
      </c>
      <c r="Z1590" s="114">
        <f t="shared" si="96"/>
        <v>3.0196529185474833E-2</v>
      </c>
      <c r="AA1590" s="114">
        <f t="shared" si="97"/>
        <v>2.6593720772718384E-2</v>
      </c>
      <c r="AB1590" s="114">
        <f t="shared" si="98"/>
        <v>3.7441845984963376E-2</v>
      </c>
    </row>
    <row r="1591" spans="10:28" x14ac:dyDescent="0.25">
      <c r="J1591" s="1">
        <v>45320</v>
      </c>
      <c r="K1591">
        <v>95.11</v>
      </c>
      <c r="L1591" s="114">
        <v>2.9526521143098295E-3</v>
      </c>
      <c r="N1591" s="221">
        <v>43740</v>
      </c>
      <c r="O1591" s="222">
        <v>-1.6176699331155796E-2</v>
      </c>
      <c r="P1591" s="114">
        <v>1.3625959721966339E-2</v>
      </c>
      <c r="Q1591" s="114">
        <v>1.3113647732568619E-2</v>
      </c>
      <c r="R1591" s="114">
        <v>1.1792488655295478E-2</v>
      </c>
      <c r="Y1591" s="114">
        <f t="shared" si="99"/>
        <v>3.1693982313293706E-2</v>
      </c>
      <c r="Z1591" s="114">
        <f t="shared" si="96"/>
        <v>3.0502344625954608E-2</v>
      </c>
      <c r="AA1591" s="114">
        <f t="shared" si="97"/>
        <v>2.7429328612217283E-2</v>
      </c>
      <c r="AB1591" s="114">
        <f t="shared" si="98"/>
        <v>3.7441845984963376E-2</v>
      </c>
    </row>
    <row r="1592" spans="10:28" x14ac:dyDescent="0.25">
      <c r="J1592" s="1">
        <v>45321</v>
      </c>
      <c r="K1592">
        <v>95.12</v>
      </c>
      <c r="L1592" s="114">
        <v>1.0514141520350243E-4</v>
      </c>
      <c r="N1592" s="221">
        <v>43739</v>
      </c>
      <c r="O1592" s="222">
        <v>-7.2575663990117178E-3</v>
      </c>
      <c r="P1592" s="114">
        <v>1.3602719560612679E-2</v>
      </c>
      <c r="Q1592" s="114">
        <v>1.3043318169369695E-2</v>
      </c>
      <c r="R1592" s="114">
        <v>1.1455819506279058E-2</v>
      </c>
      <c r="Y1592" s="114">
        <f t="shared" si="99"/>
        <v>3.1639925697985093E-2</v>
      </c>
      <c r="Z1592" s="114">
        <f t="shared" si="96"/>
        <v>3.0338758061953911E-2</v>
      </c>
      <c r="AA1592" s="114">
        <f t="shared" si="97"/>
        <v>2.6646236171605088E-2</v>
      </c>
      <c r="AB1592" s="114">
        <f t="shared" si="98"/>
        <v>3.7441845984963376E-2</v>
      </c>
    </row>
    <row r="1593" spans="10:28" x14ac:dyDescent="0.25">
      <c r="J1593" s="1">
        <v>45322</v>
      </c>
      <c r="K1593">
        <v>96.36</v>
      </c>
      <c r="L1593" s="114">
        <v>1.3036164844407011E-2</v>
      </c>
      <c r="N1593" s="221">
        <v>43738</v>
      </c>
      <c r="O1593" s="222">
        <v>1.187500000000008E-2</v>
      </c>
      <c r="P1593" s="114">
        <v>1.3608164520307045E-2</v>
      </c>
      <c r="Q1593" s="114">
        <v>1.3134694360991555E-2</v>
      </c>
      <c r="R1593" s="114">
        <v>1.1672638687851431E-2</v>
      </c>
      <c r="Y1593" s="114">
        <f t="shared" si="99"/>
        <v>3.1652590674234184E-2</v>
      </c>
      <c r="Z1593" s="114">
        <f t="shared" si="96"/>
        <v>3.0551299083666359E-2</v>
      </c>
      <c r="AA1593" s="114">
        <f t="shared" si="97"/>
        <v>2.715055758794243E-2</v>
      </c>
      <c r="AB1593" s="114">
        <f t="shared" si="98"/>
        <v>3.7441845984963376E-2</v>
      </c>
    </row>
    <row r="1594" spans="10:28" x14ac:dyDescent="0.25">
      <c r="J1594" s="1">
        <v>45323</v>
      </c>
      <c r="K1594">
        <v>97.65</v>
      </c>
      <c r="L1594" s="114">
        <v>1.3387297633873042E-2</v>
      </c>
      <c r="N1594" s="221">
        <v>43735</v>
      </c>
      <c r="O1594" s="222">
        <v>1.2978790756568539E-2</v>
      </c>
      <c r="P1594" s="114">
        <v>1.3606356255836231E-2</v>
      </c>
      <c r="Q1594" s="114">
        <v>1.3159037632536849E-2</v>
      </c>
      <c r="R1594" s="114">
        <v>1.165960276350355E-2</v>
      </c>
      <c r="Y1594" s="114">
        <f t="shared" si="99"/>
        <v>3.164838465107507E-2</v>
      </c>
      <c r="Z1594" s="114">
        <f t="shared" si="96"/>
        <v>3.0607921533280711E-2</v>
      </c>
      <c r="AA1594" s="114">
        <f t="shared" si="97"/>
        <v>2.7120236027909257E-2</v>
      </c>
      <c r="AB1594" s="114">
        <f t="shared" si="98"/>
        <v>3.7441845984963376E-2</v>
      </c>
    </row>
    <row r="1595" spans="10:28" x14ac:dyDescent="0.25">
      <c r="J1595" s="1">
        <v>45324</v>
      </c>
      <c r="K1595">
        <v>97.93</v>
      </c>
      <c r="L1595" s="114">
        <v>2.8673835125448141E-3</v>
      </c>
      <c r="N1595" s="221">
        <v>43734</v>
      </c>
      <c r="O1595" s="222">
        <v>-2.3685457129322372E-3</v>
      </c>
      <c r="P1595" s="114">
        <v>1.3608657994133919E-2</v>
      </c>
      <c r="Q1595" s="114">
        <v>1.3162697881797109E-2</v>
      </c>
      <c r="R1595" s="114">
        <v>1.1570293769307332E-2</v>
      </c>
      <c r="Y1595" s="114">
        <f t="shared" si="99"/>
        <v>3.1653738494355495E-2</v>
      </c>
      <c r="Z1595" s="114">
        <f t="shared" si="96"/>
        <v>3.0616435273060075E-2</v>
      </c>
      <c r="AA1595" s="114">
        <f t="shared" si="97"/>
        <v>2.6912503307408856E-2</v>
      </c>
      <c r="AB1595" s="114">
        <f t="shared" si="98"/>
        <v>3.7441845984963376E-2</v>
      </c>
    </row>
    <row r="1596" spans="10:28" x14ac:dyDescent="0.25">
      <c r="J1596" s="1">
        <v>45327</v>
      </c>
      <c r="K1596">
        <v>96.53</v>
      </c>
      <c r="L1596" s="114">
        <v>-1.4295925661186619E-2</v>
      </c>
      <c r="N1596" s="221">
        <v>43733</v>
      </c>
      <c r="O1596" s="222">
        <v>-4.7348484848486644E-4</v>
      </c>
      <c r="P1596" s="114">
        <v>1.3609139871723257E-2</v>
      </c>
      <c r="Q1596" s="114">
        <v>1.329171586516171E-2</v>
      </c>
      <c r="R1596" s="114">
        <v>1.1918834428671836E-2</v>
      </c>
      <c r="Y1596" s="114">
        <f t="shared" si="99"/>
        <v>3.1654859341628296E-2</v>
      </c>
      <c r="Z1596" s="114">
        <f t="shared" si="96"/>
        <v>3.091653110236614E-2</v>
      </c>
      <c r="AA1596" s="114">
        <f t="shared" si="97"/>
        <v>2.7723208881090689E-2</v>
      </c>
      <c r="AB1596" s="114">
        <f t="shared" si="98"/>
        <v>3.7441845984963376E-2</v>
      </c>
    </row>
    <row r="1597" spans="10:28" x14ac:dyDescent="0.25">
      <c r="J1597" s="1">
        <v>45328</v>
      </c>
      <c r="K1597">
        <v>97.27</v>
      </c>
      <c r="L1597" s="114">
        <v>7.6660105666631609E-3</v>
      </c>
      <c r="N1597" s="221">
        <v>43732</v>
      </c>
      <c r="O1597" s="222">
        <v>-7.0521861777151362E-3</v>
      </c>
      <c r="P1597" s="114">
        <v>1.3642767431150187E-2</v>
      </c>
      <c r="Q1597" s="114">
        <v>1.3426774315453102E-2</v>
      </c>
      <c r="R1597" s="114">
        <v>1.2292757032458686E-2</v>
      </c>
      <c r="Y1597" s="114">
        <f t="shared" si="99"/>
        <v>3.1733077044855333E-2</v>
      </c>
      <c r="Z1597" s="114">
        <f t="shared" si="96"/>
        <v>3.1230677057743916E-2</v>
      </c>
      <c r="AA1597" s="114">
        <f t="shared" si="97"/>
        <v>2.8592952857498907E-2</v>
      </c>
      <c r="AB1597" s="114">
        <f t="shared" si="98"/>
        <v>3.7441845984963376E-2</v>
      </c>
    </row>
    <row r="1598" spans="10:28" x14ac:dyDescent="0.25">
      <c r="J1598" s="1">
        <v>45329</v>
      </c>
      <c r="K1598">
        <v>99.06</v>
      </c>
      <c r="L1598" s="114">
        <v>1.8402385113601382E-2</v>
      </c>
      <c r="N1598" s="221">
        <v>43731</v>
      </c>
      <c r="O1598" s="222">
        <v>-2.0116707616707651E-2</v>
      </c>
      <c r="P1598" s="114">
        <v>1.3638027384950657E-2</v>
      </c>
      <c r="Q1598" s="114">
        <v>1.3525283363065757E-2</v>
      </c>
      <c r="R1598" s="114">
        <v>1.2553200641627031E-2</v>
      </c>
      <c r="Y1598" s="114">
        <f t="shared" si="99"/>
        <v>3.1722051697395226E-2</v>
      </c>
      <c r="Z1598" s="114">
        <f t="shared" si="96"/>
        <v>3.1459809102490952E-2</v>
      </c>
      <c r="AA1598" s="114">
        <f t="shared" si="97"/>
        <v>2.9198744692424478E-2</v>
      </c>
      <c r="AB1598" s="114">
        <f t="shared" si="98"/>
        <v>3.7441845984963376E-2</v>
      </c>
    </row>
    <row r="1599" spans="10:28" x14ac:dyDescent="0.25">
      <c r="J1599" s="1">
        <v>45330</v>
      </c>
      <c r="K1599">
        <v>101.84</v>
      </c>
      <c r="L1599" s="114">
        <v>2.8063799717343036E-2</v>
      </c>
      <c r="N1599" s="221">
        <v>43728</v>
      </c>
      <c r="O1599" s="222">
        <v>3.3898305084745584E-3</v>
      </c>
      <c r="P1599" s="114">
        <v>1.359404119302416E-2</v>
      </c>
      <c r="Q1599" s="114">
        <v>1.3356522916802437E-2</v>
      </c>
      <c r="R1599" s="114">
        <v>1.1908424102474597E-2</v>
      </c>
      <c r="Y1599" s="114">
        <f t="shared" si="99"/>
        <v>3.16197398149742E-2</v>
      </c>
      <c r="Z1599" s="114">
        <f t="shared" si="96"/>
        <v>3.106727230448247E-2</v>
      </c>
      <c r="AA1599" s="114">
        <f t="shared" si="97"/>
        <v>2.7698994462355915E-2</v>
      </c>
      <c r="AB1599" s="114">
        <f t="shared" si="98"/>
        <v>3.7441845984963376E-2</v>
      </c>
    </row>
    <row r="1600" spans="10:28" x14ac:dyDescent="0.25">
      <c r="J1600" s="1">
        <v>45331</v>
      </c>
      <c r="K1600">
        <v>102.36</v>
      </c>
      <c r="L1600" s="114">
        <v>5.1060487038491363E-3</v>
      </c>
      <c r="N1600" s="221">
        <v>43727</v>
      </c>
      <c r="O1600" s="222">
        <v>3.7117228580267414E-3</v>
      </c>
      <c r="P1600" s="114">
        <v>1.3594798986611291E-2</v>
      </c>
      <c r="Q1600" s="114">
        <v>1.348316168167181E-2</v>
      </c>
      <c r="R1600" s="114">
        <v>1.225270736351085E-2</v>
      </c>
      <c r="Y1600" s="114">
        <f t="shared" si="99"/>
        <v>3.1621502442857864E-2</v>
      </c>
      <c r="Z1600" s="114">
        <f t="shared" si="96"/>
        <v>3.1361834071568631E-2</v>
      </c>
      <c r="AA1600" s="114">
        <f t="shared" si="97"/>
        <v>2.8499797327526236E-2</v>
      </c>
      <c r="AB1600" s="114">
        <f t="shared" si="98"/>
        <v>3.7441845984963376E-2</v>
      </c>
    </row>
    <row r="1601" spans="10:28" x14ac:dyDescent="0.25">
      <c r="J1601" s="1">
        <v>45334</v>
      </c>
      <c r="K1601">
        <v>102.32</v>
      </c>
      <c r="L1601" s="114">
        <v>-3.9077764751862301E-4</v>
      </c>
      <c r="N1601" s="221">
        <v>43726</v>
      </c>
      <c r="O1601" s="222">
        <v>6.1900340451860169E-4</v>
      </c>
      <c r="P1601" s="114">
        <v>1.380460837984631E-2</v>
      </c>
      <c r="Q1601" s="114">
        <v>1.3612835617350764E-2</v>
      </c>
      <c r="R1601" s="114">
        <v>1.2602862954368842E-2</v>
      </c>
      <c r="Y1601" s="114">
        <f t="shared" si="99"/>
        <v>3.2109519091522515E-2</v>
      </c>
      <c r="Z1601" s="114">
        <f t="shared" si="96"/>
        <v>3.1663455645957878E-2</v>
      </c>
      <c r="AA1601" s="114">
        <f t="shared" si="97"/>
        <v>2.9314259231861928E-2</v>
      </c>
      <c r="AB1601" s="114">
        <f t="shared" si="98"/>
        <v>3.7441845984963376E-2</v>
      </c>
    </row>
    <row r="1602" spans="10:28" x14ac:dyDescent="0.25">
      <c r="J1602" s="1">
        <v>45335</v>
      </c>
      <c r="K1602">
        <v>100.26</v>
      </c>
      <c r="L1602" s="114">
        <v>-2.0132916340891205E-2</v>
      </c>
      <c r="N1602" s="221">
        <v>43725</v>
      </c>
      <c r="O1602" s="222">
        <v>-8.743672342383697E-3</v>
      </c>
      <c r="P1602" s="114">
        <v>1.3852434629427706E-2</v>
      </c>
      <c r="Q1602" s="114">
        <v>1.3751271312693285E-2</v>
      </c>
      <c r="R1602" s="114">
        <v>1.2997919836261754E-2</v>
      </c>
      <c r="Y1602" s="114">
        <f t="shared" si="99"/>
        <v>3.2220762948048848E-2</v>
      </c>
      <c r="Z1602" s="114">
        <f t="shared" ref="Z1602:Z1665" si="100">Q1602*2.326</f>
        <v>3.1985457073324584E-2</v>
      </c>
      <c r="AA1602" s="114">
        <f t="shared" ref="AA1602:AA1665" si="101">R1602*2.326</f>
        <v>3.0233161539144841E-2</v>
      </c>
      <c r="AB1602" s="114">
        <f t="shared" ref="AB1602:AB1665" si="102">ABS(PERCENTILE(O1602:O1901,0.01))</f>
        <v>3.7441845984963376E-2</v>
      </c>
    </row>
    <row r="1603" spans="10:28" x14ac:dyDescent="0.25">
      <c r="J1603" s="1">
        <v>45336</v>
      </c>
      <c r="K1603">
        <v>101.34</v>
      </c>
      <c r="L1603" s="114">
        <v>1.0771992818671437E-2</v>
      </c>
      <c r="N1603" s="221">
        <v>43724</v>
      </c>
      <c r="O1603" s="222">
        <v>-1.6845329249617065E-3</v>
      </c>
      <c r="P1603" s="114">
        <v>1.3893898988020556E-2</v>
      </c>
      <c r="Q1603" s="114">
        <v>1.3835035226384677E-2</v>
      </c>
      <c r="R1603" s="114">
        <v>1.3223078302951155E-2</v>
      </c>
      <c r="Y1603" s="114">
        <f t="shared" ref="Y1603:Y1666" si="103">P1603*2.326</f>
        <v>3.2317209046135817E-2</v>
      </c>
      <c r="Z1603" s="114">
        <f t="shared" si="100"/>
        <v>3.2180291936570758E-2</v>
      </c>
      <c r="AA1603" s="114">
        <f t="shared" si="101"/>
        <v>3.0756880132664387E-2</v>
      </c>
      <c r="AB1603" s="114">
        <f t="shared" si="102"/>
        <v>3.7441845984963376E-2</v>
      </c>
    </row>
    <row r="1604" spans="10:28" x14ac:dyDescent="0.25">
      <c r="J1604" s="1">
        <v>45337</v>
      </c>
      <c r="K1604">
        <v>103</v>
      </c>
      <c r="L1604" s="114">
        <v>1.6380501282810309E-2</v>
      </c>
      <c r="N1604" s="221">
        <v>43721</v>
      </c>
      <c r="O1604" s="222">
        <v>1.1148962527098155E-2</v>
      </c>
      <c r="P1604" s="114">
        <v>1.3915145134780432E-2</v>
      </c>
      <c r="Q1604" s="114">
        <v>1.3973422419357801E-2</v>
      </c>
      <c r="R1604" s="114">
        <v>1.3631922045086838E-2</v>
      </c>
      <c r="Y1604" s="114">
        <f t="shared" si="103"/>
        <v>3.2366627583499286E-2</v>
      </c>
      <c r="Z1604" s="114">
        <f t="shared" si="100"/>
        <v>3.2502180547426249E-2</v>
      </c>
      <c r="AA1604" s="114">
        <f t="shared" si="101"/>
        <v>3.1707850676871985E-2</v>
      </c>
      <c r="AB1604" s="114">
        <f t="shared" si="102"/>
        <v>3.7441845984963376E-2</v>
      </c>
    </row>
    <row r="1605" spans="10:28" x14ac:dyDescent="0.25">
      <c r="J1605" s="1">
        <v>45338</v>
      </c>
      <c r="K1605">
        <v>103.94</v>
      </c>
      <c r="L1605" s="114">
        <v>9.1262135922329877E-3</v>
      </c>
      <c r="N1605" s="221">
        <v>43720</v>
      </c>
      <c r="O1605" s="222">
        <v>1.3019607843137227E-2</v>
      </c>
      <c r="P1605" s="114">
        <v>1.3954897514742385E-2</v>
      </c>
      <c r="Q1605" s="114">
        <v>1.4025747373552775E-2</v>
      </c>
      <c r="R1605" s="114">
        <v>1.3775222007850424E-2</v>
      </c>
      <c r="Y1605" s="114">
        <f t="shared" si="103"/>
        <v>3.2459091619290788E-2</v>
      </c>
      <c r="Z1605" s="114">
        <f t="shared" si="100"/>
        <v>3.262388839088376E-2</v>
      </c>
      <c r="AA1605" s="114">
        <f t="shared" si="101"/>
        <v>3.2041166390260084E-2</v>
      </c>
      <c r="AB1605" s="114">
        <f t="shared" si="102"/>
        <v>3.7441845984963376E-2</v>
      </c>
    </row>
    <row r="1606" spans="10:28" x14ac:dyDescent="0.25">
      <c r="J1606" s="1">
        <v>45341</v>
      </c>
      <c r="K1606">
        <v>102.96</v>
      </c>
      <c r="L1606" s="114">
        <v>-9.4285164517991533E-3</v>
      </c>
      <c r="N1606" s="221">
        <v>43719</v>
      </c>
      <c r="O1606" s="222">
        <v>-6.390274314214411E-3</v>
      </c>
      <c r="P1606" s="114">
        <v>1.3932564947694405E-2</v>
      </c>
      <c r="Q1606" s="114">
        <v>1.4045154487565039E-2</v>
      </c>
      <c r="R1606" s="114">
        <v>1.3822050297366157E-2</v>
      </c>
      <c r="Y1606" s="114">
        <f t="shared" si="103"/>
        <v>3.2407146068337188E-2</v>
      </c>
      <c r="Z1606" s="114">
        <f t="shared" si="100"/>
        <v>3.2669029338076284E-2</v>
      </c>
      <c r="AA1606" s="114">
        <f t="shared" si="101"/>
        <v>3.2150088991673681E-2</v>
      </c>
      <c r="AB1606" s="114">
        <f t="shared" si="102"/>
        <v>3.7441845984963376E-2</v>
      </c>
    </row>
    <row r="1607" spans="10:28" x14ac:dyDescent="0.25">
      <c r="J1607" s="1">
        <v>45342</v>
      </c>
      <c r="K1607">
        <v>101.9</v>
      </c>
      <c r="L1607" s="114">
        <v>-1.029526029526018E-2</v>
      </c>
      <c r="N1607" s="221">
        <v>43718</v>
      </c>
      <c r="O1607" s="222">
        <v>1.2626262626262581E-2</v>
      </c>
      <c r="P1607" s="114">
        <v>1.3937349805731188E-2</v>
      </c>
      <c r="Q1607" s="114">
        <v>1.4158136291138091E-2</v>
      </c>
      <c r="R1607" s="114">
        <v>1.4164645004085876E-2</v>
      </c>
      <c r="Y1607" s="114">
        <f t="shared" si="103"/>
        <v>3.2418275648130747E-2</v>
      </c>
      <c r="Z1607" s="114">
        <f t="shared" si="100"/>
        <v>3.2931825013187199E-2</v>
      </c>
      <c r="AA1607" s="114">
        <f t="shared" si="101"/>
        <v>3.2946964279503749E-2</v>
      </c>
      <c r="AB1607" s="114">
        <f t="shared" si="102"/>
        <v>3.7441845984963376E-2</v>
      </c>
    </row>
    <row r="1608" spans="10:28" x14ac:dyDescent="0.25">
      <c r="J1608" s="1">
        <v>45343</v>
      </c>
      <c r="K1608">
        <v>104.1</v>
      </c>
      <c r="L1608" s="114">
        <v>2.1589793915603419E-2</v>
      </c>
      <c r="N1608" s="221">
        <v>43717</v>
      </c>
      <c r="O1608" s="222">
        <v>1.8158444480154308E-2</v>
      </c>
      <c r="P1608" s="114">
        <v>1.3936850045906989E-2</v>
      </c>
      <c r="Q1608" s="114">
        <v>1.4187610715979524E-2</v>
      </c>
      <c r="R1608" s="114">
        <v>1.425720488246795E-2</v>
      </c>
      <c r="Y1608" s="114">
        <f t="shared" si="103"/>
        <v>3.241711320677966E-2</v>
      </c>
      <c r="Z1608" s="114">
        <f t="shared" si="100"/>
        <v>3.3000382525368376E-2</v>
      </c>
      <c r="AA1608" s="114">
        <f t="shared" si="101"/>
        <v>3.3162258556620451E-2</v>
      </c>
      <c r="AB1608" s="114">
        <f t="shared" si="102"/>
        <v>3.7441845984963376E-2</v>
      </c>
    </row>
    <row r="1609" spans="10:28" x14ac:dyDescent="0.25">
      <c r="J1609" s="1">
        <v>45344</v>
      </c>
      <c r="K1609">
        <v>105.02</v>
      </c>
      <c r="L1609" s="114">
        <v>8.8376560999039559E-3</v>
      </c>
      <c r="N1609" s="221">
        <v>43714</v>
      </c>
      <c r="O1609" s="222">
        <v>-1.6043638697256766E-3</v>
      </c>
      <c r="P1609" s="114">
        <v>1.3904450443939155E-2</v>
      </c>
      <c r="Q1609" s="114">
        <v>1.4094695572361787E-2</v>
      </c>
      <c r="R1609" s="114">
        <v>1.3971252576678354E-2</v>
      </c>
      <c r="Y1609" s="114">
        <f t="shared" si="103"/>
        <v>3.2341751732602474E-2</v>
      </c>
      <c r="Z1609" s="114">
        <f t="shared" si="100"/>
        <v>3.2784261901313519E-2</v>
      </c>
      <c r="AA1609" s="114">
        <f t="shared" si="101"/>
        <v>3.2497133493353855E-2</v>
      </c>
      <c r="AB1609" s="114">
        <f t="shared" si="102"/>
        <v>3.7441845984963376E-2</v>
      </c>
    </row>
    <row r="1610" spans="10:28" x14ac:dyDescent="0.25">
      <c r="J1610" s="1">
        <v>45345</v>
      </c>
      <c r="K1610">
        <v>106.52</v>
      </c>
      <c r="L1610" s="114">
        <v>1.4282993715482766E-2</v>
      </c>
      <c r="N1610" s="221">
        <v>43713</v>
      </c>
      <c r="O1610" s="222">
        <v>1.7798824297844486E-2</v>
      </c>
      <c r="P1610" s="114">
        <v>1.3915880212082532E-2</v>
      </c>
      <c r="Q1610" s="114">
        <v>1.4235787745818152E-2</v>
      </c>
      <c r="R1610" s="114">
        <v>1.4404544920341891E-2</v>
      </c>
      <c r="Y1610" s="114">
        <f t="shared" si="103"/>
        <v>3.2368337373303968E-2</v>
      </c>
      <c r="Z1610" s="114">
        <f t="shared" si="100"/>
        <v>3.3112442296773022E-2</v>
      </c>
      <c r="AA1610" s="114">
        <f t="shared" si="101"/>
        <v>3.3504971484715242E-2</v>
      </c>
      <c r="AB1610" s="114">
        <f t="shared" si="102"/>
        <v>3.7441845984963376E-2</v>
      </c>
    </row>
    <row r="1611" spans="10:28" x14ac:dyDescent="0.25">
      <c r="J1611" s="1">
        <v>45348</v>
      </c>
      <c r="K1611">
        <v>107.42</v>
      </c>
      <c r="L1611" s="114">
        <v>8.4491175366128955E-3</v>
      </c>
      <c r="N1611" s="221">
        <v>43712</v>
      </c>
      <c r="O1611" s="222">
        <v>1.3907284768211977E-2</v>
      </c>
      <c r="P1611" s="114">
        <v>1.3878587293965598E-2</v>
      </c>
      <c r="Q1611" s="114">
        <v>1.4153368392424343E-2</v>
      </c>
      <c r="R1611" s="114">
        <v>1.4160291554091575E-2</v>
      </c>
      <c r="Y1611" s="114">
        <f t="shared" si="103"/>
        <v>3.228159404576398E-2</v>
      </c>
      <c r="Z1611" s="114">
        <f t="shared" si="100"/>
        <v>3.2920734880779019E-2</v>
      </c>
      <c r="AA1611" s="114">
        <f t="shared" si="101"/>
        <v>3.2936838154817002E-2</v>
      </c>
      <c r="AB1611" s="114">
        <f t="shared" si="102"/>
        <v>3.7441845984963376E-2</v>
      </c>
    </row>
    <row r="1612" spans="10:28" x14ac:dyDescent="0.25">
      <c r="J1612" s="1">
        <v>45349</v>
      </c>
      <c r="K1612">
        <v>107.9</v>
      </c>
      <c r="L1612" s="114">
        <v>4.4684416309812326E-3</v>
      </c>
      <c r="N1612" s="221">
        <v>43711</v>
      </c>
      <c r="O1612" s="222">
        <v>9.943652635067148E-4</v>
      </c>
      <c r="P1612" s="114">
        <v>1.3872243156154197E-2</v>
      </c>
      <c r="Q1612" s="114">
        <v>1.4158318423513769E-2</v>
      </c>
      <c r="R1612" s="114">
        <v>1.4176287615125406E-2</v>
      </c>
      <c r="Y1612" s="114">
        <f t="shared" si="103"/>
        <v>3.2266837581214659E-2</v>
      </c>
      <c r="Z1612" s="114">
        <f t="shared" si="100"/>
        <v>3.2932248653093028E-2</v>
      </c>
      <c r="AA1612" s="114">
        <f t="shared" si="101"/>
        <v>3.2974044992781698E-2</v>
      </c>
      <c r="AB1612" s="114">
        <f t="shared" si="102"/>
        <v>3.7441845984963376E-2</v>
      </c>
    </row>
    <row r="1613" spans="10:28" x14ac:dyDescent="0.25">
      <c r="J1613" s="1">
        <v>45350</v>
      </c>
      <c r="K1613">
        <v>109</v>
      </c>
      <c r="L1613" s="114">
        <v>1.0194624652455924E-2</v>
      </c>
      <c r="N1613" s="221">
        <v>43710</v>
      </c>
      <c r="O1613" s="222">
        <v>-9.1954022988504948E-3</v>
      </c>
      <c r="P1613" s="114">
        <v>1.3871876783240497E-2</v>
      </c>
      <c r="Q1613" s="114">
        <v>1.4301034916726284E-2</v>
      </c>
      <c r="R1613" s="114">
        <v>1.461956590115375E-2</v>
      </c>
      <c r="Y1613" s="114">
        <f t="shared" si="103"/>
        <v>3.2265985397817394E-2</v>
      </c>
      <c r="Z1613" s="114">
        <f t="shared" si="100"/>
        <v>3.3264207216305339E-2</v>
      </c>
      <c r="AA1613" s="114">
        <f t="shared" si="101"/>
        <v>3.400511028608362E-2</v>
      </c>
      <c r="AB1613" s="114">
        <f t="shared" si="102"/>
        <v>3.7441845984963376E-2</v>
      </c>
    </row>
    <row r="1614" spans="10:28" x14ac:dyDescent="0.25">
      <c r="J1614" s="1">
        <v>45351</v>
      </c>
      <c r="K1614">
        <v>109.58</v>
      </c>
      <c r="L1614" s="114">
        <v>5.3211009174311766E-3</v>
      </c>
      <c r="N1614" s="221">
        <v>43707</v>
      </c>
      <c r="O1614" s="222">
        <v>1.364846870838882E-2</v>
      </c>
      <c r="P1614" s="114">
        <v>1.3863529196561116E-2</v>
      </c>
      <c r="Q1614" s="114">
        <v>1.4386044377108127E-2</v>
      </c>
      <c r="R1614" s="114">
        <v>1.4898892634532649E-2</v>
      </c>
      <c r="Y1614" s="114">
        <f t="shared" si="103"/>
        <v>3.2246568911201159E-2</v>
      </c>
      <c r="Z1614" s="114">
        <f t="shared" si="100"/>
        <v>3.3461939221153501E-2</v>
      </c>
      <c r="AA1614" s="114">
        <f t="shared" si="101"/>
        <v>3.4654824267922942E-2</v>
      </c>
      <c r="AB1614" s="114">
        <f t="shared" si="102"/>
        <v>3.7441845984963376E-2</v>
      </c>
    </row>
    <row r="1615" spans="10:28" x14ac:dyDescent="0.25">
      <c r="J1615" s="1">
        <v>45352</v>
      </c>
      <c r="K1615">
        <v>109.44</v>
      </c>
      <c r="L1615" s="114">
        <v>-1.277605402445707E-3</v>
      </c>
      <c r="N1615" s="221">
        <v>43706</v>
      </c>
      <c r="O1615" s="222">
        <v>8.900083963056275E-3</v>
      </c>
      <c r="P1615" s="114">
        <v>1.3841706817760133E-2</v>
      </c>
      <c r="Q1615" s="114">
        <v>1.4400402770905157E-2</v>
      </c>
      <c r="R1615" s="114">
        <v>1.4975162406892378E-2</v>
      </c>
      <c r="Y1615" s="114">
        <f t="shared" si="103"/>
        <v>3.2195810058110071E-2</v>
      </c>
      <c r="Z1615" s="114">
        <f t="shared" si="100"/>
        <v>3.3495336845125394E-2</v>
      </c>
      <c r="AA1615" s="114">
        <f t="shared" si="101"/>
        <v>3.4832227758431672E-2</v>
      </c>
      <c r="AB1615" s="114">
        <f t="shared" si="102"/>
        <v>3.7441845984963376E-2</v>
      </c>
    </row>
    <row r="1616" spans="10:28" x14ac:dyDescent="0.25">
      <c r="J1616" s="1">
        <v>45355</v>
      </c>
      <c r="K1616">
        <v>109.76</v>
      </c>
      <c r="L1616" s="114">
        <v>2.923976608187202E-3</v>
      </c>
      <c r="N1616" s="221">
        <v>43705</v>
      </c>
      <c r="O1616" s="222">
        <v>2.3565056387813595E-3</v>
      </c>
      <c r="P1616" s="114">
        <v>1.3925928910809716E-2</v>
      </c>
      <c r="Q1616" s="114">
        <v>1.4492032007174598E-2</v>
      </c>
      <c r="R1616" s="114">
        <v>1.5281152337212269E-2</v>
      </c>
      <c r="Y1616" s="114">
        <f t="shared" si="103"/>
        <v>3.2391710646543399E-2</v>
      </c>
      <c r="Z1616" s="114">
        <f t="shared" si="100"/>
        <v>3.3708466448688114E-2</v>
      </c>
      <c r="AA1616" s="114">
        <f t="shared" si="101"/>
        <v>3.5543960336355741E-2</v>
      </c>
      <c r="AB1616" s="114">
        <f t="shared" si="102"/>
        <v>3.7441845984963376E-2</v>
      </c>
    </row>
    <row r="1617" spans="10:28" x14ac:dyDescent="0.25">
      <c r="J1617" s="1">
        <v>45356</v>
      </c>
      <c r="K1617">
        <v>109.04</v>
      </c>
      <c r="L1617" s="114">
        <v>-6.5597667638483854E-3</v>
      </c>
      <c r="N1617" s="221">
        <v>43704</v>
      </c>
      <c r="O1617" s="222">
        <v>-3.3551417547391855E-3</v>
      </c>
      <c r="P1617" s="114">
        <v>1.3957615847490534E-2</v>
      </c>
      <c r="Q1617" s="114">
        <v>1.4635450192381799E-2</v>
      </c>
      <c r="R1617" s="114">
        <v>1.5750056725968083E-2</v>
      </c>
      <c r="Y1617" s="114">
        <f t="shared" si="103"/>
        <v>3.2465414461262984E-2</v>
      </c>
      <c r="Z1617" s="114">
        <f t="shared" si="100"/>
        <v>3.4042057147480063E-2</v>
      </c>
      <c r="AA1617" s="114">
        <f t="shared" si="101"/>
        <v>3.6634631944601759E-2</v>
      </c>
      <c r="AB1617" s="114">
        <f t="shared" si="102"/>
        <v>3.7441845984963376E-2</v>
      </c>
    </row>
    <row r="1618" spans="10:28" x14ac:dyDescent="0.25">
      <c r="J1618" s="1">
        <v>45357</v>
      </c>
      <c r="K1618">
        <v>107.94</v>
      </c>
      <c r="L1618" s="114">
        <v>-1.0088041085840136E-2</v>
      </c>
      <c r="N1618" s="221">
        <v>43703</v>
      </c>
      <c r="O1618" s="222">
        <v>1.4120449132357915E-2</v>
      </c>
      <c r="P1618" s="114">
        <v>1.3962109117066039E-2</v>
      </c>
      <c r="Q1618" s="114">
        <v>1.4776050609761828E-2</v>
      </c>
      <c r="R1618" s="114">
        <v>1.6222812550571012E-2</v>
      </c>
      <c r="Y1618" s="114">
        <f t="shared" si="103"/>
        <v>3.2475865806295606E-2</v>
      </c>
      <c r="Z1618" s="114">
        <f t="shared" si="100"/>
        <v>3.4369093718306015E-2</v>
      </c>
      <c r="AA1618" s="114">
        <f t="shared" si="101"/>
        <v>3.7734261992628172E-2</v>
      </c>
      <c r="AB1618" s="114">
        <f t="shared" si="102"/>
        <v>3.7441845984963376E-2</v>
      </c>
    </row>
    <row r="1619" spans="10:28" x14ac:dyDescent="0.25">
      <c r="J1619" s="1">
        <v>45358</v>
      </c>
      <c r="K1619">
        <v>107</v>
      </c>
      <c r="L1619" s="114">
        <v>-8.708541782471723E-3</v>
      </c>
      <c r="N1619" s="221">
        <v>43700</v>
      </c>
      <c r="O1619" s="222">
        <v>-3.4018077239112578E-2</v>
      </c>
      <c r="P1619" s="114">
        <v>1.393694751899829E-2</v>
      </c>
      <c r="Q1619" s="114">
        <v>1.4788771393767351E-2</v>
      </c>
      <c r="R1619" s="114">
        <v>1.634782899002717E-2</v>
      </c>
      <c r="Y1619" s="114">
        <f t="shared" si="103"/>
        <v>3.2417339929190027E-2</v>
      </c>
      <c r="Z1619" s="114">
        <f t="shared" si="100"/>
        <v>3.439868226190286E-2</v>
      </c>
      <c r="AA1619" s="114">
        <f t="shared" si="101"/>
        <v>3.8025050230803201E-2</v>
      </c>
      <c r="AB1619" s="114">
        <f t="shared" si="102"/>
        <v>3.7441845984963376E-2</v>
      </c>
    </row>
    <row r="1620" spans="10:28" x14ac:dyDescent="0.25">
      <c r="J1620" s="1">
        <v>45359</v>
      </c>
      <c r="K1620">
        <v>107</v>
      </c>
      <c r="L1620" s="114">
        <v>0</v>
      </c>
      <c r="N1620" s="221">
        <v>43699</v>
      </c>
      <c r="O1620" s="222">
        <v>-4.9277266754272557E-4</v>
      </c>
      <c r="P1620" s="114">
        <v>1.3805656613113591E-2</v>
      </c>
      <c r="Q1620" s="114">
        <v>1.41257568038344E-2</v>
      </c>
      <c r="R1620" s="114">
        <v>1.4506701966163183E-2</v>
      </c>
      <c r="Y1620" s="114">
        <f t="shared" si="103"/>
        <v>3.2111957282102213E-2</v>
      </c>
      <c r="Z1620" s="114">
        <f t="shared" si="100"/>
        <v>3.2856510325718812E-2</v>
      </c>
      <c r="AA1620" s="114">
        <f t="shared" si="101"/>
        <v>3.3742588773295563E-2</v>
      </c>
      <c r="AB1620" s="114">
        <f t="shared" si="102"/>
        <v>3.7441845984963376E-2</v>
      </c>
    </row>
    <row r="1621" spans="10:28" x14ac:dyDescent="0.25">
      <c r="J1621" s="1">
        <v>45362</v>
      </c>
      <c r="K1621">
        <v>106.86</v>
      </c>
      <c r="L1621" s="114">
        <v>-1.3084112149532763E-3</v>
      </c>
      <c r="N1621" s="221">
        <v>43698</v>
      </c>
      <c r="O1621" s="222">
        <v>1.6360601001669518E-2</v>
      </c>
      <c r="P1621" s="114">
        <v>1.3820604729424042E-2</v>
      </c>
      <c r="Q1621" s="114">
        <v>1.4268945478821076E-2</v>
      </c>
      <c r="R1621" s="114">
        <v>1.4962002668397376E-2</v>
      </c>
      <c r="Y1621" s="114">
        <f t="shared" si="103"/>
        <v>3.2146726600640323E-2</v>
      </c>
      <c r="Z1621" s="114">
        <f t="shared" si="100"/>
        <v>3.3189567183737827E-2</v>
      </c>
      <c r="AA1621" s="114">
        <f t="shared" si="101"/>
        <v>3.4801618206692295E-2</v>
      </c>
      <c r="AB1621" s="114">
        <f t="shared" si="102"/>
        <v>3.7441845984963376E-2</v>
      </c>
    </row>
    <row r="1622" spans="10:28" x14ac:dyDescent="0.25">
      <c r="J1622" s="1">
        <v>45363</v>
      </c>
      <c r="K1622">
        <v>109.36</v>
      </c>
      <c r="L1622" s="114">
        <v>2.3395096387797118E-2</v>
      </c>
      <c r="N1622" s="221">
        <v>43697</v>
      </c>
      <c r="O1622" s="222">
        <v>-9.0984284532672332E-3</v>
      </c>
      <c r="P1622" s="114">
        <v>1.3785009921371195E-2</v>
      </c>
      <c r="Q1622" s="114">
        <v>1.4222656912940741E-2</v>
      </c>
      <c r="R1622" s="114">
        <v>1.4868264354981252E-2</v>
      </c>
      <c r="Y1622" s="114">
        <f t="shared" si="103"/>
        <v>3.2063933077109405E-2</v>
      </c>
      <c r="Z1622" s="114">
        <f t="shared" si="100"/>
        <v>3.3081899979500166E-2</v>
      </c>
      <c r="AA1622" s="114">
        <f t="shared" si="101"/>
        <v>3.4583582889686396E-2</v>
      </c>
      <c r="AB1622" s="114">
        <f t="shared" si="102"/>
        <v>3.7441845984963376E-2</v>
      </c>
    </row>
    <row r="1623" spans="10:28" x14ac:dyDescent="0.25">
      <c r="J1623" s="1">
        <v>45364</v>
      </c>
      <c r="K1623">
        <v>108.7</v>
      </c>
      <c r="L1623" s="114">
        <v>-6.0351133869787545E-3</v>
      </c>
      <c r="N1623" s="221">
        <v>43696</v>
      </c>
      <c r="O1623" s="222">
        <v>1.3581488933601648E-2</v>
      </c>
      <c r="P1623" s="114">
        <v>1.3781249937351858E-2</v>
      </c>
      <c r="Q1623" s="114">
        <v>1.4307893312142708E-2</v>
      </c>
      <c r="R1623" s="114">
        <v>1.5162187038247841E-2</v>
      </c>
      <c r="Y1623" s="114">
        <f t="shared" si="103"/>
        <v>3.2055187354280423E-2</v>
      </c>
      <c r="Z1623" s="114">
        <f t="shared" si="100"/>
        <v>3.3280159844043943E-2</v>
      </c>
      <c r="AA1623" s="114">
        <f t="shared" si="101"/>
        <v>3.5267247050964477E-2</v>
      </c>
      <c r="AB1623" s="114">
        <f t="shared" si="102"/>
        <v>3.7441845984963376E-2</v>
      </c>
    </row>
    <row r="1624" spans="10:28" x14ac:dyDescent="0.25">
      <c r="J1624" s="1">
        <v>45365</v>
      </c>
      <c r="K1624">
        <v>105.42</v>
      </c>
      <c r="L1624" s="114">
        <v>-3.0174793008279677E-2</v>
      </c>
      <c r="N1624" s="221">
        <v>43693</v>
      </c>
      <c r="O1624" s="222">
        <v>9.9915325994920142E-3</v>
      </c>
      <c r="P1624" s="114">
        <v>1.3785352446614109E-2</v>
      </c>
      <c r="Q1624" s="114">
        <v>1.4322475481672191E-2</v>
      </c>
      <c r="R1624" s="114">
        <v>1.5257523617625954E-2</v>
      </c>
      <c r="Y1624" s="114">
        <f t="shared" si="103"/>
        <v>3.206472979082442E-2</v>
      </c>
      <c r="Z1624" s="114">
        <f t="shared" si="100"/>
        <v>3.3314077970369518E-2</v>
      </c>
      <c r="AA1624" s="114">
        <f t="shared" si="101"/>
        <v>3.5488999934597969E-2</v>
      </c>
      <c r="AB1624" s="114">
        <f t="shared" si="102"/>
        <v>3.7441845984963376E-2</v>
      </c>
    </row>
    <row r="1625" spans="10:28" x14ac:dyDescent="0.25">
      <c r="J1625" s="1">
        <v>45366</v>
      </c>
      <c r="K1625">
        <v>105.82</v>
      </c>
      <c r="L1625" s="114">
        <v>3.7943464238284147E-3</v>
      </c>
      <c r="N1625" s="221">
        <v>43692</v>
      </c>
      <c r="O1625" s="222">
        <v>-7.2293207800941447E-3</v>
      </c>
      <c r="P1625" s="114">
        <v>1.3777392725311494E-2</v>
      </c>
      <c r="Q1625" s="114">
        <v>1.439708398273805E-2</v>
      </c>
      <c r="R1625" s="114">
        <v>1.5533155460827459E-2</v>
      </c>
      <c r="Y1625" s="114">
        <f t="shared" si="103"/>
        <v>3.204621547907454E-2</v>
      </c>
      <c r="Z1625" s="114">
        <f t="shared" si="100"/>
        <v>3.3487617343848704E-2</v>
      </c>
      <c r="AA1625" s="114">
        <f t="shared" si="101"/>
        <v>3.6130119601884669E-2</v>
      </c>
      <c r="AB1625" s="114">
        <f t="shared" si="102"/>
        <v>3.7441845984963376E-2</v>
      </c>
    </row>
    <row r="1626" spans="10:28" x14ac:dyDescent="0.25">
      <c r="J1626" s="1">
        <v>45369</v>
      </c>
      <c r="K1626">
        <v>106.08</v>
      </c>
      <c r="L1626" s="114">
        <v>2.4570024570025055E-3</v>
      </c>
      <c r="N1626" s="221">
        <v>43691</v>
      </c>
      <c r="O1626" s="222">
        <v>-2.8897959183673522E-2</v>
      </c>
      <c r="P1626" s="114">
        <v>1.3876185820959225E-2</v>
      </c>
      <c r="Q1626" s="114">
        <v>1.4507944686546181E-2</v>
      </c>
      <c r="R1626" s="114">
        <v>1.5916776049911853E-2</v>
      </c>
      <c r="Y1626" s="114">
        <f t="shared" si="103"/>
        <v>3.2276008219551157E-2</v>
      </c>
      <c r="Z1626" s="114">
        <f t="shared" si="100"/>
        <v>3.3745479340906416E-2</v>
      </c>
      <c r="AA1626" s="114">
        <f t="shared" si="101"/>
        <v>3.702242109209497E-2</v>
      </c>
      <c r="AB1626" s="114">
        <f t="shared" si="102"/>
        <v>3.7441845984963376E-2</v>
      </c>
    </row>
    <row r="1627" spans="10:28" x14ac:dyDescent="0.25">
      <c r="J1627" s="1">
        <v>45370</v>
      </c>
      <c r="K1627">
        <v>107.04</v>
      </c>
      <c r="L1627" s="114">
        <v>9.049773755656184E-3</v>
      </c>
      <c r="N1627" s="221">
        <v>43690</v>
      </c>
      <c r="O1627" s="222">
        <v>2.1269633507853825E-3</v>
      </c>
      <c r="P1627" s="114">
        <v>1.3786290664572693E-2</v>
      </c>
      <c r="Q1627" s="114">
        <v>1.4061314872629684E-2</v>
      </c>
      <c r="R1627" s="114">
        <v>1.4704111345323999E-2</v>
      </c>
      <c r="Y1627" s="114">
        <f t="shared" si="103"/>
        <v>3.2066912085796088E-2</v>
      </c>
      <c r="Z1627" s="114">
        <f t="shared" si="100"/>
        <v>3.2706618393736647E-2</v>
      </c>
      <c r="AA1627" s="114">
        <f t="shared" si="101"/>
        <v>3.4201762989223623E-2</v>
      </c>
      <c r="AB1627" s="114">
        <f t="shared" si="102"/>
        <v>3.7441845984963376E-2</v>
      </c>
    </row>
    <row r="1628" spans="10:28" x14ac:dyDescent="0.25">
      <c r="J1628" s="1">
        <v>45371</v>
      </c>
      <c r="K1628">
        <v>106.54</v>
      </c>
      <c r="L1628" s="114">
        <v>-4.6711509715994014E-3</v>
      </c>
      <c r="N1628" s="221">
        <v>43689</v>
      </c>
      <c r="O1628" s="222">
        <v>0</v>
      </c>
      <c r="P1628" s="114">
        <v>1.3788958494862148E-2</v>
      </c>
      <c r="Q1628" s="114">
        <v>1.4200583276511677E-2</v>
      </c>
      <c r="R1628" s="114">
        <v>1.515660982114922E-2</v>
      </c>
      <c r="Y1628" s="114">
        <f t="shared" si="103"/>
        <v>3.2073117459049359E-2</v>
      </c>
      <c r="Z1628" s="114">
        <f t="shared" si="100"/>
        <v>3.3030556701166162E-2</v>
      </c>
      <c r="AA1628" s="114">
        <f t="shared" si="101"/>
        <v>3.5254274443993087E-2</v>
      </c>
      <c r="AB1628" s="114">
        <f t="shared" si="102"/>
        <v>3.7441845984963376E-2</v>
      </c>
    </row>
    <row r="1629" spans="10:28" x14ac:dyDescent="0.25">
      <c r="J1629" s="1">
        <v>45372</v>
      </c>
      <c r="K1629">
        <v>104.62</v>
      </c>
      <c r="L1629" s="114">
        <v>-1.802140041299044E-2</v>
      </c>
      <c r="N1629" s="221">
        <v>43686</v>
      </c>
      <c r="O1629" s="222">
        <v>-2.3954008304056213E-2</v>
      </c>
      <c r="P1629" s="114">
        <v>1.3797264898179822E-2</v>
      </c>
      <c r="Q1629" s="114">
        <v>1.4344603507853592E-2</v>
      </c>
      <c r="R1629" s="114">
        <v>1.5632849389031846E-2</v>
      </c>
      <c r="Y1629" s="114">
        <f t="shared" si="103"/>
        <v>3.2092438153166265E-2</v>
      </c>
      <c r="Z1629" s="114">
        <f t="shared" si="100"/>
        <v>3.3365547759267457E-2</v>
      </c>
      <c r="AA1629" s="114">
        <f t="shared" si="101"/>
        <v>3.6362007678888073E-2</v>
      </c>
      <c r="AB1629" s="114">
        <f t="shared" si="102"/>
        <v>3.7441845984963376E-2</v>
      </c>
    </row>
    <row r="1630" spans="10:28" x14ac:dyDescent="0.25">
      <c r="J1630" s="1">
        <v>45373</v>
      </c>
      <c r="K1630">
        <v>104.46</v>
      </c>
      <c r="L1630" s="114">
        <v>-1.5293442936342076E-3</v>
      </c>
      <c r="N1630" s="221">
        <v>43685</v>
      </c>
      <c r="O1630" s="222">
        <v>6.7524115755626139E-3</v>
      </c>
      <c r="P1630" s="114">
        <v>1.3745956091351251E-2</v>
      </c>
      <c r="Q1630" s="114">
        <v>1.4080146301533087E-2</v>
      </c>
      <c r="R1630" s="114">
        <v>1.4945230120203254E-2</v>
      </c>
      <c r="Y1630" s="114">
        <f t="shared" si="103"/>
        <v>3.1973093868483009E-2</v>
      </c>
      <c r="Z1630" s="114">
        <f t="shared" si="100"/>
        <v>3.2750420297365961E-2</v>
      </c>
      <c r="AA1630" s="114">
        <f t="shared" si="101"/>
        <v>3.4762605259592773E-2</v>
      </c>
      <c r="AB1630" s="114">
        <f t="shared" si="102"/>
        <v>3.7441845984963376E-2</v>
      </c>
    </row>
    <row r="1631" spans="10:28" x14ac:dyDescent="0.25">
      <c r="J1631" s="1">
        <v>45376</v>
      </c>
      <c r="K1631">
        <v>106.12</v>
      </c>
      <c r="L1631" s="114">
        <v>1.5891250239326162E-2</v>
      </c>
      <c r="N1631" s="221">
        <v>43684</v>
      </c>
      <c r="O1631" s="222">
        <v>-9.5541401273884444E-3</v>
      </c>
      <c r="P1631" s="114">
        <v>1.38052398990706E-2</v>
      </c>
      <c r="Q1631" s="114">
        <v>1.4191009126440638E-2</v>
      </c>
      <c r="R1631" s="114">
        <v>1.532013692921055E-2</v>
      </c>
      <c r="Y1631" s="114">
        <f t="shared" si="103"/>
        <v>3.2110988005238213E-2</v>
      </c>
      <c r="Z1631" s="114">
        <f t="shared" si="100"/>
        <v>3.3008287228100924E-2</v>
      </c>
      <c r="AA1631" s="114">
        <f t="shared" si="101"/>
        <v>3.5634638497343739E-2</v>
      </c>
      <c r="AB1631" s="114">
        <f t="shared" si="102"/>
        <v>3.7441845984963376E-2</v>
      </c>
    </row>
    <row r="1632" spans="10:28" x14ac:dyDescent="0.25">
      <c r="J1632" s="1">
        <v>45377</v>
      </c>
      <c r="K1632">
        <v>106.32</v>
      </c>
      <c r="L1632" s="114">
        <v>1.8846588767432023E-3</v>
      </c>
      <c r="N1632" s="221">
        <v>43683</v>
      </c>
      <c r="O1632" s="222">
        <v>-8.5254183770130439E-3</v>
      </c>
      <c r="P1632" s="114">
        <v>1.3804845611723369E-2</v>
      </c>
      <c r="Q1632" s="114">
        <v>1.4269786919443436E-2</v>
      </c>
      <c r="R1632" s="114">
        <v>1.5616061694023959E-2</v>
      </c>
      <c r="Y1632" s="114">
        <f t="shared" si="103"/>
        <v>3.2110070892868561E-2</v>
      </c>
      <c r="Z1632" s="114">
        <f t="shared" si="100"/>
        <v>3.3191524374625435E-2</v>
      </c>
      <c r="AA1632" s="114">
        <f t="shared" si="101"/>
        <v>3.6322959500299727E-2</v>
      </c>
      <c r="AB1632" s="114">
        <f t="shared" si="102"/>
        <v>3.7441845984963376E-2</v>
      </c>
    </row>
    <row r="1633" spans="10:28" x14ac:dyDescent="0.25">
      <c r="J1633" s="1">
        <v>45378</v>
      </c>
      <c r="K1633">
        <v>106.34</v>
      </c>
      <c r="L1633" s="114">
        <v>1.8811136192635659E-4</v>
      </c>
      <c r="N1633" s="221">
        <v>43682</v>
      </c>
      <c r="O1633" s="222">
        <v>-2.4337646333949449E-2</v>
      </c>
      <c r="P1633" s="114">
        <v>1.3798931984890699E-2</v>
      </c>
      <c r="Q1633" s="114">
        <v>1.4362795903927203E-2</v>
      </c>
      <c r="R1633" s="114">
        <v>1.5962069975318658E-2</v>
      </c>
      <c r="Y1633" s="114">
        <f t="shared" si="103"/>
        <v>3.2096315796855769E-2</v>
      </c>
      <c r="Z1633" s="114">
        <f t="shared" si="100"/>
        <v>3.3407863272534678E-2</v>
      </c>
      <c r="AA1633" s="114">
        <f t="shared" si="101"/>
        <v>3.7127774762591201E-2</v>
      </c>
      <c r="AB1633" s="114">
        <f t="shared" si="102"/>
        <v>3.7441845984963376E-2</v>
      </c>
    </row>
    <row r="1634" spans="10:28" x14ac:dyDescent="0.25">
      <c r="J1634" s="1">
        <v>45379</v>
      </c>
      <c r="K1634">
        <v>107.1</v>
      </c>
      <c r="L1634" s="114">
        <v>7.1468873424862791E-3</v>
      </c>
      <c r="N1634" s="221">
        <v>43679</v>
      </c>
      <c r="O1634" s="222">
        <v>-3.7366548042704568E-2</v>
      </c>
      <c r="P1634" s="114">
        <v>1.373499849044958E-2</v>
      </c>
      <c r="Q1634" s="114">
        <v>1.4085459456828906E-2</v>
      </c>
      <c r="R1634" s="114">
        <v>1.5272295040526442E-2</v>
      </c>
      <c r="Y1634" s="114">
        <f t="shared" si="103"/>
        <v>3.1947606488785724E-2</v>
      </c>
      <c r="Z1634" s="114">
        <f t="shared" si="100"/>
        <v>3.276277869658404E-2</v>
      </c>
      <c r="AA1634" s="114">
        <f t="shared" si="101"/>
        <v>3.5523358264264504E-2</v>
      </c>
      <c r="AB1634" s="114">
        <f t="shared" si="102"/>
        <v>3.7441845984963376E-2</v>
      </c>
    </row>
    <row r="1635" spans="10:28" x14ac:dyDescent="0.25">
      <c r="J1635" s="1">
        <v>45380</v>
      </c>
      <c r="K1635">
        <v>107.1</v>
      </c>
      <c r="L1635" s="114">
        <v>0</v>
      </c>
      <c r="N1635" s="221">
        <v>43678</v>
      </c>
      <c r="O1635" s="222">
        <v>7.6199013895112931E-3</v>
      </c>
      <c r="P1635" s="114">
        <v>1.3583577215777293E-2</v>
      </c>
      <c r="Q1635" s="114">
        <v>1.3188670820839623E-2</v>
      </c>
      <c r="R1635" s="114">
        <v>1.2609834939800356E-2</v>
      </c>
      <c r="Y1635" s="114">
        <f t="shared" si="103"/>
        <v>3.1595400603897983E-2</v>
      </c>
      <c r="Z1635" s="114">
        <f t="shared" si="100"/>
        <v>3.0676848329272966E-2</v>
      </c>
      <c r="AA1635" s="114">
        <f t="shared" si="101"/>
        <v>2.9330476069975627E-2</v>
      </c>
      <c r="AB1635" s="114">
        <f t="shared" si="102"/>
        <v>3.3967381624202653E-2</v>
      </c>
    </row>
    <row r="1636" spans="10:28" x14ac:dyDescent="0.25">
      <c r="J1636" s="1">
        <v>45383</v>
      </c>
      <c r="K1636">
        <v>107.1</v>
      </c>
      <c r="L1636" s="114">
        <v>0</v>
      </c>
      <c r="N1636" s="221">
        <v>43677</v>
      </c>
      <c r="O1636" s="222">
        <v>-4.1660467192380143E-3</v>
      </c>
      <c r="P1636" s="114">
        <v>1.3577058615047585E-2</v>
      </c>
      <c r="Q1636" s="114">
        <v>1.3277720482493736E-2</v>
      </c>
      <c r="R1636" s="114">
        <v>1.2862784984045304E-2</v>
      </c>
      <c r="Y1636" s="114">
        <f t="shared" si="103"/>
        <v>3.1580238338600686E-2</v>
      </c>
      <c r="Z1636" s="114">
        <f t="shared" si="100"/>
        <v>3.0883977842280429E-2</v>
      </c>
      <c r="AA1636" s="114">
        <f t="shared" si="101"/>
        <v>2.9918837872889379E-2</v>
      </c>
      <c r="AB1636" s="114">
        <f t="shared" si="102"/>
        <v>3.3967381624202653E-2</v>
      </c>
    </row>
    <row r="1637" spans="10:28" x14ac:dyDescent="0.25">
      <c r="J1637" s="1">
        <v>45384</v>
      </c>
      <c r="K1637">
        <v>106.65</v>
      </c>
      <c r="L1637" s="114">
        <v>-4.2016806722688016E-3</v>
      </c>
      <c r="N1637" s="221">
        <v>43676</v>
      </c>
      <c r="O1637" s="222">
        <v>-1.7253984500658091E-2</v>
      </c>
      <c r="P1637" s="114">
        <v>1.3584324015323789E-2</v>
      </c>
      <c r="Q1637" s="114">
        <v>1.3399105659469387E-2</v>
      </c>
      <c r="R1637" s="114">
        <v>1.3225132455827921E-2</v>
      </c>
      <c r="Y1637" s="114">
        <f t="shared" si="103"/>
        <v>3.1597137659643136E-2</v>
      </c>
      <c r="Z1637" s="114">
        <f t="shared" si="100"/>
        <v>3.1166319763925796E-2</v>
      </c>
      <c r="AA1637" s="114">
        <f t="shared" si="101"/>
        <v>3.0761658092255745E-2</v>
      </c>
      <c r="AB1637" s="114">
        <f t="shared" si="102"/>
        <v>3.3967381624202653E-2</v>
      </c>
    </row>
    <row r="1638" spans="10:28" x14ac:dyDescent="0.25">
      <c r="J1638" s="1">
        <v>45385</v>
      </c>
      <c r="K1638">
        <v>111.05</v>
      </c>
      <c r="L1638" s="114">
        <v>4.1256446319737378E-2</v>
      </c>
      <c r="N1638" s="221">
        <v>43675</v>
      </c>
      <c r="O1638" s="222">
        <v>-5.5256652610149119E-3</v>
      </c>
      <c r="P1638" s="114">
        <v>1.3550630909765804E-2</v>
      </c>
      <c r="Q1638" s="114">
        <v>1.3308404205098991E-2</v>
      </c>
      <c r="R1638" s="114">
        <v>1.2925405030976462E-2</v>
      </c>
      <c r="Y1638" s="114">
        <f t="shared" si="103"/>
        <v>3.1518767496115263E-2</v>
      </c>
      <c r="Z1638" s="114">
        <f t="shared" si="100"/>
        <v>3.0955348181060254E-2</v>
      </c>
      <c r="AA1638" s="114">
        <f t="shared" si="101"/>
        <v>3.0064492102051251E-2</v>
      </c>
      <c r="AB1638" s="114">
        <f t="shared" si="102"/>
        <v>3.3967381624202653E-2</v>
      </c>
    </row>
    <row r="1639" spans="10:28" x14ac:dyDescent="0.25">
      <c r="J1639" s="1">
        <v>45386</v>
      </c>
      <c r="K1639">
        <v>114.4</v>
      </c>
      <c r="L1639" s="114">
        <v>3.0166591625394045E-2</v>
      </c>
      <c r="N1639" s="221">
        <v>43672</v>
      </c>
      <c r="O1639" s="222">
        <v>-4.0550325850832892E-3</v>
      </c>
      <c r="P1639" s="114">
        <v>1.3555629557525794E-2</v>
      </c>
      <c r="Q1639" s="114">
        <v>1.3420104346429974E-2</v>
      </c>
      <c r="R1639" s="114">
        <v>1.3258241778498905E-2</v>
      </c>
      <c r="Y1639" s="114">
        <f t="shared" si="103"/>
        <v>3.1530394350804999E-2</v>
      </c>
      <c r="Z1639" s="114">
        <f t="shared" si="100"/>
        <v>3.1215162709796119E-2</v>
      </c>
      <c r="AA1639" s="114">
        <f t="shared" si="101"/>
        <v>3.0838670376788453E-2</v>
      </c>
      <c r="AB1639" s="114">
        <f t="shared" si="102"/>
        <v>3.3967381624202653E-2</v>
      </c>
    </row>
    <row r="1640" spans="10:28" x14ac:dyDescent="0.25">
      <c r="J1640" s="1">
        <v>45387</v>
      </c>
      <c r="K1640">
        <v>112.8</v>
      </c>
      <c r="L1640" s="114">
        <v>-1.3986013986014061E-2</v>
      </c>
      <c r="N1640" s="221">
        <v>43671</v>
      </c>
      <c r="O1640" s="222">
        <v>-1.1594617807042689E-2</v>
      </c>
      <c r="P1640" s="114">
        <v>1.3562113635295178E-2</v>
      </c>
      <c r="Q1640" s="114">
        <v>1.354375794552516E-2</v>
      </c>
      <c r="R1640" s="114">
        <v>1.3636402222343554E-2</v>
      </c>
      <c r="Y1640" s="114">
        <f t="shared" si="103"/>
        <v>3.1545476315696583E-2</v>
      </c>
      <c r="Z1640" s="114">
        <f t="shared" si="100"/>
        <v>3.1502780981291521E-2</v>
      </c>
      <c r="AA1640" s="114">
        <f t="shared" si="101"/>
        <v>3.1718271569171105E-2</v>
      </c>
      <c r="AB1640" s="114">
        <f t="shared" si="102"/>
        <v>3.3967381624202653E-2</v>
      </c>
    </row>
    <row r="1641" spans="10:28" x14ac:dyDescent="0.25">
      <c r="J1641" s="1">
        <v>45390</v>
      </c>
      <c r="K1641">
        <v>114.9</v>
      </c>
      <c r="L1641" s="114">
        <v>1.861702127659582E-2</v>
      </c>
      <c r="N1641" s="221">
        <v>43670</v>
      </c>
      <c r="O1641" s="222">
        <v>8.9543616406701984E-3</v>
      </c>
      <c r="P1641" s="114">
        <v>1.3563375310494626E-2</v>
      </c>
      <c r="Q1641" s="114">
        <v>1.3580558909824809E-2</v>
      </c>
      <c r="R1641" s="114">
        <v>1.375644358976881E-2</v>
      </c>
      <c r="Y1641" s="114">
        <f t="shared" si="103"/>
        <v>3.1548410972210499E-2</v>
      </c>
      <c r="Z1641" s="114">
        <f t="shared" si="100"/>
        <v>3.1588380024252509E-2</v>
      </c>
      <c r="AA1641" s="114">
        <f t="shared" si="101"/>
        <v>3.1997487789802256E-2</v>
      </c>
      <c r="AB1641" s="114">
        <f t="shared" si="102"/>
        <v>3.3967381624202653E-2</v>
      </c>
    </row>
    <row r="1642" spans="10:28" x14ac:dyDescent="0.25">
      <c r="J1642" s="1">
        <v>45391</v>
      </c>
      <c r="K1642">
        <v>113.7</v>
      </c>
      <c r="L1642" s="114">
        <v>-1.0443864229765037E-2</v>
      </c>
      <c r="N1642" s="221">
        <v>43669</v>
      </c>
      <c r="O1642" s="222">
        <v>3.8548072596370081E-2</v>
      </c>
      <c r="P1642" s="114">
        <v>1.3555504345326881E-2</v>
      </c>
      <c r="Q1642" s="114">
        <v>1.3658364787239819E-2</v>
      </c>
      <c r="R1642" s="114">
        <v>1.400717538798369E-2</v>
      </c>
      <c r="Y1642" s="114">
        <f t="shared" si="103"/>
        <v>3.1530103107230326E-2</v>
      </c>
      <c r="Z1642" s="114">
        <f t="shared" si="100"/>
        <v>3.1769356495119819E-2</v>
      </c>
      <c r="AA1642" s="114">
        <f t="shared" si="101"/>
        <v>3.2580689952450066E-2</v>
      </c>
      <c r="AB1642" s="114">
        <f t="shared" si="102"/>
        <v>3.3967381624202653E-2</v>
      </c>
    </row>
    <row r="1643" spans="10:28" x14ac:dyDescent="0.25">
      <c r="J1643" s="1">
        <v>45392</v>
      </c>
      <c r="K1643">
        <v>111.55</v>
      </c>
      <c r="L1643" s="114">
        <v>-1.8909410729991253E-2</v>
      </c>
      <c r="N1643" s="221">
        <v>43668</v>
      </c>
      <c r="O1643" s="222">
        <v>3.0088761847450406E-3</v>
      </c>
      <c r="P1643" s="114">
        <v>1.3384958948985915E-2</v>
      </c>
      <c r="Q1643" s="114">
        <v>1.2649977249125147E-2</v>
      </c>
      <c r="R1643" s="114">
        <v>1.067128420855145E-2</v>
      </c>
      <c r="Y1643" s="114">
        <f t="shared" si="103"/>
        <v>3.113341451534124E-2</v>
      </c>
      <c r="Z1643" s="114">
        <f t="shared" si="100"/>
        <v>2.9423847081465095E-2</v>
      </c>
      <c r="AA1643" s="114">
        <f t="shared" si="101"/>
        <v>2.4821407069090674E-2</v>
      </c>
      <c r="AB1643" s="114">
        <f t="shared" si="102"/>
        <v>3.3967381624202653E-2</v>
      </c>
    </row>
    <row r="1644" spans="10:28" x14ac:dyDescent="0.25">
      <c r="J1644" s="1">
        <v>45393</v>
      </c>
      <c r="K1644">
        <v>111.6</v>
      </c>
      <c r="L1644" s="114">
        <v>4.4822949350064689E-4</v>
      </c>
      <c r="N1644" s="221">
        <v>43665</v>
      </c>
      <c r="O1644" s="222">
        <v>7.1212121212121038E-3</v>
      </c>
      <c r="P1644" s="114">
        <v>1.3383552312852673E-2</v>
      </c>
      <c r="Q1644" s="114">
        <v>1.2770850800633901E-2</v>
      </c>
      <c r="R1644" s="114">
        <v>1.0980306666259997E-2</v>
      </c>
      <c r="Y1644" s="114">
        <f t="shared" si="103"/>
        <v>3.1130142679695317E-2</v>
      </c>
      <c r="Z1644" s="114">
        <f t="shared" si="100"/>
        <v>2.9704998962274454E-2</v>
      </c>
      <c r="AA1644" s="114">
        <f t="shared" si="101"/>
        <v>2.5540193305720753E-2</v>
      </c>
      <c r="AB1644" s="114">
        <f t="shared" si="102"/>
        <v>3.3967381624202653E-2</v>
      </c>
    </row>
    <row r="1645" spans="10:28" x14ac:dyDescent="0.25">
      <c r="J1645" s="1">
        <v>45394</v>
      </c>
      <c r="K1645">
        <v>109.65</v>
      </c>
      <c r="L1645" s="114">
        <v>-1.747311827956979E-2</v>
      </c>
      <c r="N1645" s="221">
        <v>43664</v>
      </c>
      <c r="O1645" s="222">
        <v>-9.1577841164990157E-3</v>
      </c>
      <c r="P1645" s="114">
        <v>1.3375654337820076E-2</v>
      </c>
      <c r="Q1645" s="114">
        <v>1.2859982748428598E-2</v>
      </c>
      <c r="R1645" s="114">
        <v>1.1181502328636839E-2</v>
      </c>
      <c r="Y1645" s="114">
        <f t="shared" si="103"/>
        <v>3.1111771989769499E-2</v>
      </c>
      <c r="Z1645" s="114">
        <f t="shared" si="100"/>
        <v>2.9912319872844918E-2</v>
      </c>
      <c r="AA1645" s="114">
        <f t="shared" si="101"/>
        <v>2.6008174416409287E-2</v>
      </c>
      <c r="AB1645" s="114">
        <f t="shared" si="102"/>
        <v>3.3967381624202653E-2</v>
      </c>
    </row>
    <row r="1646" spans="10:28" x14ac:dyDescent="0.25">
      <c r="J1646" s="1">
        <v>45397</v>
      </c>
      <c r="K1646">
        <v>109.1</v>
      </c>
      <c r="L1646" s="114">
        <v>-5.0159598723211246E-3</v>
      </c>
      <c r="N1646" s="221">
        <v>43663</v>
      </c>
      <c r="O1646" s="222">
        <v>-7.450454477723141E-3</v>
      </c>
      <c r="P1646" s="114">
        <v>1.338412221826797E-2</v>
      </c>
      <c r="Q1646" s="114">
        <v>1.2924481195050913E-2</v>
      </c>
      <c r="R1646" s="114">
        <v>1.1298375599704992E-2</v>
      </c>
      <c r="Y1646" s="114">
        <f t="shared" si="103"/>
        <v>3.1131468279691297E-2</v>
      </c>
      <c r="Z1646" s="114">
        <f t="shared" si="100"/>
        <v>3.0062343259688425E-2</v>
      </c>
      <c r="AA1646" s="114">
        <f t="shared" si="101"/>
        <v>2.628002164491381E-2</v>
      </c>
      <c r="AB1646" s="114">
        <f t="shared" si="102"/>
        <v>3.3967381624202653E-2</v>
      </c>
    </row>
    <row r="1647" spans="10:28" x14ac:dyDescent="0.25">
      <c r="J1647" s="1">
        <v>45398</v>
      </c>
      <c r="K1647">
        <v>106.9</v>
      </c>
      <c r="L1647" s="114">
        <v>-2.0164986251145635E-2</v>
      </c>
      <c r="N1647" s="221">
        <v>43662</v>
      </c>
      <c r="O1647" s="222">
        <v>9.9322799097064946E-3</v>
      </c>
      <c r="P1647" s="114">
        <v>1.3439562288983515E-2</v>
      </c>
      <c r="Q1647" s="114">
        <v>1.3013010800494693E-2</v>
      </c>
      <c r="R1647" s="114">
        <v>1.150035776825729E-2</v>
      </c>
      <c r="Y1647" s="114">
        <f t="shared" si="103"/>
        <v>3.1260421884175653E-2</v>
      </c>
      <c r="Z1647" s="114">
        <f t="shared" si="100"/>
        <v>3.0268263121950658E-2</v>
      </c>
      <c r="AA1647" s="114">
        <f t="shared" si="101"/>
        <v>2.6749832168966457E-2</v>
      </c>
      <c r="AB1647" s="114">
        <f t="shared" si="102"/>
        <v>3.3967381624202653E-2</v>
      </c>
    </row>
    <row r="1648" spans="10:28" x14ac:dyDescent="0.25">
      <c r="J1648" s="1">
        <v>45399</v>
      </c>
      <c r="K1648">
        <v>105.75</v>
      </c>
      <c r="L1648" s="114">
        <v>-1.075771749298415E-2</v>
      </c>
      <c r="N1648" s="221">
        <v>43661</v>
      </c>
      <c r="O1648" s="222">
        <v>5.4471175669541447E-3</v>
      </c>
      <c r="P1648" s="114">
        <v>1.3469835493345812E-2</v>
      </c>
      <c r="Q1648" s="114">
        <v>1.3068663472338468E-2</v>
      </c>
      <c r="R1648" s="114">
        <v>1.1593249036492127E-2</v>
      </c>
      <c r="Y1648" s="114">
        <f t="shared" si="103"/>
        <v>3.1330837357522359E-2</v>
      </c>
      <c r="Z1648" s="114">
        <f t="shared" si="100"/>
        <v>3.0397711236659276E-2</v>
      </c>
      <c r="AA1648" s="114">
        <f t="shared" si="101"/>
        <v>2.6965897258880687E-2</v>
      </c>
      <c r="AB1648" s="114">
        <f t="shared" si="102"/>
        <v>3.3967381624202653E-2</v>
      </c>
    </row>
    <row r="1649" spans="10:28" x14ac:dyDescent="0.25">
      <c r="J1649" s="1">
        <v>45400</v>
      </c>
      <c r="K1649">
        <v>106.75</v>
      </c>
      <c r="L1649" s="114">
        <v>9.4562647754137114E-3</v>
      </c>
      <c r="N1649" s="221">
        <v>43658</v>
      </c>
      <c r="O1649" s="222">
        <v>1.6769230769230821E-2</v>
      </c>
      <c r="P1649" s="114">
        <v>1.3464947237760381E-2</v>
      </c>
      <c r="Q1649" s="114">
        <v>1.3178049860392855E-2</v>
      </c>
      <c r="R1649" s="114">
        <v>1.187806658005033E-2</v>
      </c>
      <c r="Y1649" s="114">
        <f t="shared" si="103"/>
        <v>3.1319467275030648E-2</v>
      </c>
      <c r="Z1649" s="114">
        <f t="shared" si="100"/>
        <v>3.0652143975273782E-2</v>
      </c>
      <c r="AA1649" s="114">
        <f t="shared" si="101"/>
        <v>2.762838286519707E-2</v>
      </c>
      <c r="AB1649" s="114">
        <f t="shared" si="102"/>
        <v>3.3967381624202653E-2</v>
      </c>
    </row>
    <row r="1650" spans="10:28" x14ac:dyDescent="0.25">
      <c r="J1650" s="1">
        <v>45401</v>
      </c>
      <c r="K1650">
        <v>105.95</v>
      </c>
      <c r="L1650" s="114">
        <v>-7.494145199063205E-3</v>
      </c>
      <c r="N1650" s="221">
        <v>43657</v>
      </c>
      <c r="O1650" s="222">
        <v>-1.1256464861575829E-2</v>
      </c>
      <c r="P1650" s="114">
        <v>1.3638727086047218E-2</v>
      </c>
      <c r="Q1650" s="114">
        <v>1.3097885062408943E-2</v>
      </c>
      <c r="R1650" s="114">
        <v>1.1495421869939383E-2</v>
      </c>
      <c r="Y1650" s="114">
        <f t="shared" si="103"/>
        <v>3.1723679202145832E-2</v>
      </c>
      <c r="Z1650" s="114">
        <f t="shared" si="100"/>
        <v>3.04656806551632E-2</v>
      </c>
      <c r="AA1650" s="114">
        <f t="shared" si="101"/>
        <v>2.6738351269479006E-2</v>
      </c>
      <c r="AB1650" s="114">
        <f t="shared" si="102"/>
        <v>4.2542612507723558E-2</v>
      </c>
    </row>
    <row r="1651" spans="10:28" x14ac:dyDescent="0.25">
      <c r="J1651" s="1">
        <v>45404</v>
      </c>
      <c r="K1651">
        <v>106.15</v>
      </c>
      <c r="L1651" s="114">
        <v>1.887682869277988E-3</v>
      </c>
      <c r="N1651" s="221">
        <v>43656</v>
      </c>
      <c r="O1651" s="222">
        <v>-6.6485343003930475E-3</v>
      </c>
      <c r="P1651" s="114">
        <v>1.3626056811559052E-2</v>
      </c>
      <c r="Q1651" s="114">
        <v>1.3132409640792693E-2</v>
      </c>
      <c r="R1651" s="114">
        <v>1.1510506014977369E-2</v>
      </c>
      <c r="Y1651" s="114">
        <f t="shared" si="103"/>
        <v>3.1694208143686356E-2</v>
      </c>
      <c r="Z1651" s="114">
        <f t="shared" si="100"/>
        <v>3.0545984824483802E-2</v>
      </c>
      <c r="AA1651" s="114">
        <f t="shared" si="101"/>
        <v>2.6773436990837361E-2</v>
      </c>
      <c r="AB1651" s="114">
        <f t="shared" si="102"/>
        <v>4.2542612507723558E-2</v>
      </c>
    </row>
    <row r="1652" spans="10:28" x14ac:dyDescent="0.25">
      <c r="J1652" s="1">
        <v>45405</v>
      </c>
      <c r="K1652">
        <v>106.7</v>
      </c>
      <c r="L1652" s="114">
        <v>5.1813471502590407E-3</v>
      </c>
      <c r="N1652" s="221">
        <v>43655</v>
      </c>
      <c r="O1652" s="222">
        <v>-9.1331037580476022E-3</v>
      </c>
      <c r="P1652" s="114">
        <v>1.3630206486057051E-2</v>
      </c>
      <c r="Q1652" s="114">
        <v>1.3231457313358985E-2</v>
      </c>
      <c r="R1652" s="114">
        <v>1.1752752875811451E-2</v>
      </c>
      <c r="Y1652" s="114">
        <f t="shared" si="103"/>
        <v>3.17038602865687E-2</v>
      </c>
      <c r="Z1652" s="114">
        <f t="shared" si="100"/>
        <v>3.0776369710873001E-2</v>
      </c>
      <c r="AA1652" s="114">
        <f t="shared" si="101"/>
        <v>2.7336903189137438E-2</v>
      </c>
      <c r="AB1652" s="114">
        <f t="shared" si="102"/>
        <v>4.2542612507723558E-2</v>
      </c>
    </row>
    <row r="1653" spans="10:28" x14ac:dyDescent="0.25">
      <c r="J1653" s="1">
        <v>45406</v>
      </c>
      <c r="K1653">
        <v>106.4</v>
      </c>
      <c r="L1653" s="114">
        <v>-2.8116213683223724E-3</v>
      </c>
      <c r="N1653" s="221">
        <v>43654</v>
      </c>
      <c r="O1653" s="222">
        <v>-7.4805505685214178E-4</v>
      </c>
      <c r="P1653" s="114">
        <v>1.3622861513422525E-2</v>
      </c>
      <c r="Q1653" s="114">
        <v>1.3301610085904336E-2</v>
      </c>
      <c r="R1653" s="114">
        <v>1.1900401611649106E-2</v>
      </c>
      <c r="Y1653" s="114">
        <f t="shared" si="103"/>
        <v>3.1686775880220792E-2</v>
      </c>
      <c r="Z1653" s="114">
        <f t="shared" si="100"/>
        <v>3.0939545059813486E-2</v>
      </c>
      <c r="AA1653" s="114">
        <f t="shared" si="101"/>
        <v>2.768033414869582E-2</v>
      </c>
      <c r="AB1653" s="114">
        <f t="shared" si="102"/>
        <v>4.2542612507723558E-2</v>
      </c>
    </row>
    <row r="1654" spans="10:28" x14ac:dyDescent="0.25">
      <c r="J1654" s="1">
        <v>45407</v>
      </c>
      <c r="K1654">
        <v>105.15</v>
      </c>
      <c r="L1654" s="114">
        <v>-1.1748120300751879E-2</v>
      </c>
      <c r="N1654" s="221">
        <v>43651</v>
      </c>
      <c r="O1654" s="222">
        <v>-5.5051331647074896E-3</v>
      </c>
      <c r="P1654" s="114">
        <v>1.3623138854033013E-2</v>
      </c>
      <c r="Q1654" s="114">
        <v>1.3435902737765217E-2</v>
      </c>
      <c r="R1654" s="114">
        <v>1.2272871971368043E-2</v>
      </c>
      <c r="Y1654" s="114">
        <f t="shared" si="103"/>
        <v>3.1687420974480789E-2</v>
      </c>
      <c r="Z1654" s="114">
        <f t="shared" si="100"/>
        <v>3.1251909768041895E-2</v>
      </c>
      <c r="AA1654" s="114">
        <f t="shared" si="101"/>
        <v>2.8546700205402068E-2</v>
      </c>
      <c r="AB1654" s="114">
        <f t="shared" si="102"/>
        <v>4.2542612507723558E-2</v>
      </c>
    </row>
    <row r="1655" spans="10:28" x14ac:dyDescent="0.25">
      <c r="J1655" s="1">
        <v>45408</v>
      </c>
      <c r="K1655">
        <v>106.65</v>
      </c>
      <c r="L1655" s="114">
        <v>1.426533523537803E-2</v>
      </c>
      <c r="N1655" s="221">
        <v>43650</v>
      </c>
      <c r="O1655" s="222">
        <v>1.1132841883556415E-2</v>
      </c>
      <c r="P1655" s="114">
        <v>1.3621444933000201E-2</v>
      </c>
      <c r="Q1655" s="114">
        <v>1.3549199230216779E-2</v>
      </c>
      <c r="R1655" s="114">
        <v>1.2581859487168511E-2</v>
      </c>
      <c r="Y1655" s="114">
        <f t="shared" si="103"/>
        <v>3.1683480914158471E-2</v>
      </c>
      <c r="Z1655" s="114">
        <f t="shared" si="100"/>
        <v>3.1515437409484232E-2</v>
      </c>
      <c r="AA1655" s="114">
        <f t="shared" si="101"/>
        <v>2.9265405167153959E-2</v>
      </c>
      <c r="AB1655" s="114">
        <f t="shared" si="102"/>
        <v>4.2542612507723558E-2</v>
      </c>
    </row>
    <row r="1656" spans="10:28" x14ac:dyDescent="0.25">
      <c r="J1656" s="1">
        <v>45411</v>
      </c>
      <c r="K1656">
        <v>106.9</v>
      </c>
      <c r="L1656" s="114">
        <v>2.3441162681669008E-3</v>
      </c>
      <c r="N1656" s="221">
        <v>43649</v>
      </c>
      <c r="O1656" s="222">
        <v>1.8853464132434151E-2</v>
      </c>
      <c r="P1656" s="114">
        <v>1.3607818580502556E-2</v>
      </c>
      <c r="Q1656" s="114">
        <v>1.359372827329805E-2</v>
      </c>
      <c r="R1656" s="114">
        <v>1.2668724178153191E-2</v>
      </c>
      <c r="Y1656" s="114">
        <f t="shared" si="103"/>
        <v>3.1651786018248945E-2</v>
      </c>
      <c r="Z1656" s="114">
        <f t="shared" si="100"/>
        <v>3.1619011963691268E-2</v>
      </c>
      <c r="AA1656" s="114">
        <f t="shared" si="101"/>
        <v>2.9467452438384324E-2</v>
      </c>
      <c r="AB1656" s="114">
        <f t="shared" si="102"/>
        <v>4.2542612507723558E-2</v>
      </c>
    </row>
    <row r="1657" spans="10:28" x14ac:dyDescent="0.25">
      <c r="J1657" s="1">
        <v>45412</v>
      </c>
      <c r="K1657">
        <v>102.7</v>
      </c>
      <c r="L1657" s="114">
        <v>-3.9289055191768035E-2</v>
      </c>
      <c r="N1657" s="221">
        <v>43648</v>
      </c>
      <c r="O1657" s="222">
        <v>1.996621102749124E-3</v>
      </c>
      <c r="P1657" s="114">
        <v>1.3559807138486831E-2</v>
      </c>
      <c r="Q1657" s="114">
        <v>1.3464573060648065E-2</v>
      </c>
      <c r="R1657" s="114">
        <v>1.2167684162613596E-2</v>
      </c>
      <c r="Y1657" s="114">
        <f t="shared" si="103"/>
        <v>3.1540111404120372E-2</v>
      </c>
      <c r="Z1657" s="114">
        <f t="shared" si="100"/>
        <v>3.1318596939067397E-2</v>
      </c>
      <c r="AA1657" s="114">
        <f t="shared" si="101"/>
        <v>2.8302033362239225E-2</v>
      </c>
      <c r="AB1657" s="114">
        <f t="shared" si="102"/>
        <v>4.2542612507723558E-2</v>
      </c>
    </row>
    <row r="1658" spans="10:28" x14ac:dyDescent="0.25">
      <c r="J1658" s="1">
        <v>45413</v>
      </c>
      <c r="K1658">
        <v>102.7</v>
      </c>
      <c r="L1658" s="114">
        <v>0</v>
      </c>
      <c r="N1658" s="221">
        <v>43647</v>
      </c>
      <c r="O1658" s="222">
        <v>4.0092521202776425E-3</v>
      </c>
      <c r="P1658" s="114">
        <v>1.3559117717403181E-2</v>
      </c>
      <c r="Q1658" s="114">
        <v>1.3597959518569592E-2</v>
      </c>
      <c r="R1658" s="114">
        <v>1.2539866131320875E-2</v>
      </c>
      <c r="Y1658" s="114">
        <f t="shared" si="103"/>
        <v>3.1538507810679801E-2</v>
      </c>
      <c r="Z1658" s="114">
        <f t="shared" si="100"/>
        <v>3.1628853840192872E-2</v>
      </c>
      <c r="AA1658" s="114">
        <f t="shared" si="101"/>
        <v>2.9167728621452355E-2</v>
      </c>
      <c r="AB1658" s="114">
        <f t="shared" si="102"/>
        <v>4.2542612507723558E-2</v>
      </c>
    </row>
    <row r="1659" spans="10:28" x14ac:dyDescent="0.25">
      <c r="J1659" s="1">
        <v>45414</v>
      </c>
      <c r="K1659">
        <v>102.15</v>
      </c>
      <c r="L1659" s="114">
        <v>-5.3554040895812767E-3</v>
      </c>
      <c r="N1659" s="221">
        <v>43644</v>
      </c>
      <c r="O1659" s="222">
        <v>-3.6872023352282853E-3</v>
      </c>
      <c r="P1659" s="114">
        <v>1.3555986197937336E-2</v>
      </c>
      <c r="Q1659" s="114">
        <v>1.3723745788076733E-2</v>
      </c>
      <c r="R1659" s="114">
        <v>1.2894159833477629E-2</v>
      </c>
      <c r="Y1659" s="114">
        <f t="shared" si="103"/>
        <v>3.1531223896402241E-2</v>
      </c>
      <c r="Z1659" s="114">
        <f t="shared" si="100"/>
        <v>3.192143270306648E-2</v>
      </c>
      <c r="AA1659" s="114">
        <f t="shared" si="101"/>
        <v>2.9991815772668969E-2</v>
      </c>
      <c r="AB1659" s="114">
        <f t="shared" si="102"/>
        <v>4.2542612507723558E-2</v>
      </c>
    </row>
    <row r="1660" spans="10:28" x14ac:dyDescent="0.25">
      <c r="J1660" s="1">
        <v>45415</v>
      </c>
      <c r="K1660">
        <v>102.95</v>
      </c>
      <c r="L1660" s="114">
        <v>7.8316201664218998E-3</v>
      </c>
      <c r="N1660" s="221">
        <v>43643</v>
      </c>
      <c r="O1660" s="222">
        <v>7.5851393188855901E-3</v>
      </c>
      <c r="P1660" s="114">
        <v>1.3558752425632162E-2</v>
      </c>
      <c r="Q1660" s="114">
        <v>1.3852828824919762E-2</v>
      </c>
      <c r="R1660" s="114">
        <v>1.3266644706983022E-2</v>
      </c>
      <c r="Y1660" s="114">
        <f t="shared" si="103"/>
        <v>3.1537658142020412E-2</v>
      </c>
      <c r="Z1660" s="114">
        <f t="shared" si="100"/>
        <v>3.2221679846763371E-2</v>
      </c>
      <c r="AA1660" s="114">
        <f t="shared" si="101"/>
        <v>3.0858215588442508E-2</v>
      </c>
      <c r="AB1660" s="114">
        <f t="shared" si="102"/>
        <v>4.2542612507723558E-2</v>
      </c>
    </row>
    <row r="1661" spans="10:28" x14ac:dyDescent="0.25">
      <c r="J1661" s="1">
        <v>45418</v>
      </c>
      <c r="K1661">
        <v>103.55</v>
      </c>
      <c r="L1661" s="114">
        <v>5.8280718795531254E-3</v>
      </c>
      <c r="N1661" s="221">
        <v>43642</v>
      </c>
      <c r="O1661" s="222">
        <v>2.1505376344085898E-2</v>
      </c>
      <c r="P1661" s="114">
        <v>1.3551168423810803E-2</v>
      </c>
      <c r="Q1661" s="114">
        <v>1.3951162120428282E-2</v>
      </c>
      <c r="R1661" s="114">
        <v>1.3548643701724934E-2</v>
      </c>
      <c r="Y1661" s="114">
        <f t="shared" si="103"/>
        <v>3.1520017753783929E-2</v>
      </c>
      <c r="Z1661" s="114">
        <f t="shared" si="100"/>
        <v>3.2450403092116185E-2</v>
      </c>
      <c r="AA1661" s="114">
        <f t="shared" si="101"/>
        <v>3.1514145250212199E-2</v>
      </c>
      <c r="AB1661" s="114">
        <f t="shared" si="102"/>
        <v>4.2542612507723558E-2</v>
      </c>
    </row>
    <row r="1662" spans="10:28" x14ac:dyDescent="0.25">
      <c r="J1662" s="1">
        <v>45419</v>
      </c>
      <c r="K1662">
        <v>104.9</v>
      </c>
      <c r="L1662" s="114">
        <v>1.3037180106228957E-2</v>
      </c>
      <c r="N1662" s="221">
        <v>43641</v>
      </c>
      <c r="O1662" s="222">
        <v>-4.8780487804877294E-3</v>
      </c>
      <c r="P1662" s="114">
        <v>1.3502196238460091E-2</v>
      </c>
      <c r="Q1662" s="114">
        <v>1.3753591795599877E-2</v>
      </c>
      <c r="R1662" s="114">
        <v>1.2874883738225455E-2</v>
      </c>
      <c r="Y1662" s="114">
        <f t="shared" si="103"/>
        <v>3.1406108450658173E-2</v>
      </c>
      <c r="Z1662" s="114">
        <f t="shared" si="100"/>
        <v>3.1990854516565317E-2</v>
      </c>
      <c r="AA1662" s="114">
        <f t="shared" si="101"/>
        <v>2.9946979575112408E-2</v>
      </c>
      <c r="AB1662" s="114">
        <f t="shared" si="102"/>
        <v>4.2542612507723558E-2</v>
      </c>
    </row>
    <row r="1663" spans="10:28" x14ac:dyDescent="0.25">
      <c r="J1663" s="1">
        <v>45420</v>
      </c>
      <c r="K1663">
        <v>100.75</v>
      </c>
      <c r="L1663" s="114">
        <v>-3.9561487130600627E-2</v>
      </c>
      <c r="N1663" s="221">
        <v>43640</v>
      </c>
      <c r="O1663" s="222">
        <v>-1.365823374204578E-2</v>
      </c>
      <c r="P1663" s="114">
        <v>1.3500642334150728E-2</v>
      </c>
      <c r="Q1663" s="114">
        <v>1.3875421648975768E-2</v>
      </c>
      <c r="R1663" s="114">
        <v>1.322211677066522E-2</v>
      </c>
      <c r="Y1663" s="114">
        <f t="shared" si="103"/>
        <v>3.1402494069234593E-2</v>
      </c>
      <c r="Z1663" s="114">
        <f t="shared" si="100"/>
        <v>3.2274230755517636E-2</v>
      </c>
      <c r="AA1663" s="114">
        <f t="shared" si="101"/>
        <v>3.0754643608567302E-2</v>
      </c>
      <c r="AB1663" s="114">
        <f t="shared" si="102"/>
        <v>4.2542612507723558E-2</v>
      </c>
    </row>
    <row r="1664" spans="10:28" x14ac:dyDescent="0.25">
      <c r="J1664" s="1">
        <v>45421</v>
      </c>
      <c r="K1664">
        <v>101.7</v>
      </c>
      <c r="L1664" s="114">
        <v>9.4292803970223611E-3</v>
      </c>
      <c r="N1664" s="221">
        <v>43637</v>
      </c>
      <c r="O1664" s="222">
        <v>-6.2044361718616473E-4</v>
      </c>
      <c r="P1664" s="114">
        <v>1.3497266969978425E-2</v>
      </c>
      <c r="Q1664" s="114">
        <v>1.3879680790431465E-2</v>
      </c>
      <c r="R1664" s="114">
        <v>1.3193790081817721E-2</v>
      </c>
      <c r="Y1664" s="114">
        <f t="shared" si="103"/>
        <v>3.1394642972169817E-2</v>
      </c>
      <c r="Z1664" s="114">
        <f t="shared" si="100"/>
        <v>3.2284137518543587E-2</v>
      </c>
      <c r="AA1664" s="114">
        <f t="shared" si="101"/>
        <v>3.0688755730308021E-2</v>
      </c>
      <c r="AB1664" s="114">
        <f t="shared" si="102"/>
        <v>4.2542612507723558E-2</v>
      </c>
    </row>
    <row r="1665" spans="10:28" x14ac:dyDescent="0.25">
      <c r="J1665" s="1">
        <v>45422</v>
      </c>
      <c r="K1665">
        <v>101.8</v>
      </c>
      <c r="L1665" s="114">
        <v>9.832841691248212E-4</v>
      </c>
      <c r="N1665" s="221">
        <v>43636</v>
      </c>
      <c r="O1665" s="222">
        <v>7.1863771285735623E-3</v>
      </c>
      <c r="P1665" s="114">
        <v>1.3509388337928155E-2</v>
      </c>
      <c r="Q1665" s="114">
        <v>1.402016573212438E-2</v>
      </c>
      <c r="R1665" s="114">
        <v>1.3607452575342384E-2</v>
      </c>
      <c r="Y1665" s="114">
        <f t="shared" si="103"/>
        <v>3.1422837274020891E-2</v>
      </c>
      <c r="Z1665" s="114">
        <f t="shared" si="100"/>
        <v>3.261090549292131E-2</v>
      </c>
      <c r="AA1665" s="114">
        <f t="shared" si="101"/>
        <v>3.1650934690246386E-2</v>
      </c>
      <c r="AB1665" s="114">
        <f t="shared" si="102"/>
        <v>4.2542612507723558E-2</v>
      </c>
    </row>
    <row r="1666" spans="10:28" x14ac:dyDescent="0.25">
      <c r="J1666" s="1">
        <v>45425</v>
      </c>
      <c r="K1666">
        <v>103.4</v>
      </c>
      <c r="L1666" s="114">
        <v>1.5717092337917571E-2</v>
      </c>
      <c r="N1666" s="221">
        <v>43635</v>
      </c>
      <c r="O1666" s="222">
        <v>7.8727759407968365E-3</v>
      </c>
      <c r="P1666" s="114">
        <v>1.3511451391200833E-2</v>
      </c>
      <c r="Q1666" s="114">
        <v>1.4125056436705979E-2</v>
      </c>
      <c r="R1666" s="114">
        <v>1.3917084424889193E-2</v>
      </c>
      <c r="Y1666" s="114">
        <f t="shared" si="103"/>
        <v>3.1427635935933139E-2</v>
      </c>
      <c r="Z1666" s="114">
        <f t="shared" ref="Z1666:Z1729" si="104">Q1666*2.326</f>
        <v>3.2854881271778109E-2</v>
      </c>
      <c r="AA1666" s="114">
        <f t="shared" ref="AA1666:AA1729" si="105">R1666*2.326</f>
        <v>3.2371138372292267E-2</v>
      </c>
      <c r="AB1666" s="114">
        <f t="shared" ref="AB1666:AB1729" si="106">ABS(PERCENTILE(O1666:O1965,0.01))</f>
        <v>4.2542612507723558E-2</v>
      </c>
    </row>
    <row r="1667" spans="10:28" x14ac:dyDescent="0.25">
      <c r="J1667" s="1">
        <v>45426</v>
      </c>
      <c r="K1667">
        <v>104.5</v>
      </c>
      <c r="L1667" s="114">
        <v>1.063829787234037E-2</v>
      </c>
      <c r="N1667" s="221">
        <v>43634</v>
      </c>
      <c r="O1667" s="222">
        <v>2.1225277375783894E-2</v>
      </c>
      <c r="P1667" s="114">
        <v>1.3529232998839465E-2</v>
      </c>
      <c r="Q1667" s="114">
        <v>1.4224231065884801E-2</v>
      </c>
      <c r="R1667" s="114">
        <v>1.4215903697907062E-2</v>
      </c>
      <c r="Y1667" s="114">
        <f t="shared" ref="Y1667:Y1730" si="107">P1667*2.326</f>
        <v>3.1468995955300595E-2</v>
      </c>
      <c r="Z1667" s="114">
        <f t="shared" si="104"/>
        <v>3.3085561459248049E-2</v>
      </c>
      <c r="AA1667" s="114">
        <f t="shared" si="105"/>
        <v>3.3066192001331825E-2</v>
      </c>
      <c r="AB1667" s="114">
        <f t="shared" si="106"/>
        <v>4.2542612507723558E-2</v>
      </c>
    </row>
    <row r="1668" spans="10:28" x14ac:dyDescent="0.25">
      <c r="J1668" s="1">
        <v>45427</v>
      </c>
      <c r="K1668">
        <v>103</v>
      </c>
      <c r="L1668" s="114">
        <v>-1.4354066985645933E-2</v>
      </c>
      <c r="N1668" s="221">
        <v>43633</v>
      </c>
      <c r="O1668" s="222">
        <v>-4.4821514326877088E-3</v>
      </c>
      <c r="P1668" s="114">
        <v>1.346725051081772E-2</v>
      </c>
      <c r="Q1668" s="114">
        <v>1.4044617812919661E-2</v>
      </c>
      <c r="R1668" s="114">
        <v>1.3646805169720742E-2</v>
      </c>
      <c r="Y1668" s="114">
        <f t="shared" si="107"/>
        <v>3.1324824688162015E-2</v>
      </c>
      <c r="Z1668" s="114">
        <f t="shared" si="104"/>
        <v>3.2667781032851131E-2</v>
      </c>
      <c r="AA1668" s="114">
        <f t="shared" si="105"/>
        <v>3.1742468824770449E-2</v>
      </c>
      <c r="AB1668" s="114">
        <f t="shared" si="106"/>
        <v>4.2542612507723558E-2</v>
      </c>
    </row>
    <row r="1669" spans="10:28" x14ac:dyDescent="0.25">
      <c r="J1669" s="1">
        <v>45428</v>
      </c>
      <c r="K1669">
        <v>96.6</v>
      </c>
      <c r="L1669" s="114">
        <v>-6.213592233009714E-2</v>
      </c>
      <c r="N1669" s="221">
        <v>43630</v>
      </c>
      <c r="O1669" s="222">
        <v>-6.3623349769365133E-3</v>
      </c>
      <c r="P1669" s="114">
        <v>1.3466475785062356E-2</v>
      </c>
      <c r="Q1669" s="114">
        <v>1.417244498376069E-2</v>
      </c>
      <c r="R1669" s="114">
        <v>1.4029979692373242E-2</v>
      </c>
      <c r="Y1669" s="114">
        <f t="shared" si="107"/>
        <v>3.1323022676055037E-2</v>
      </c>
      <c r="Z1669" s="114">
        <f t="shared" si="104"/>
        <v>3.2965107032227367E-2</v>
      </c>
      <c r="AA1669" s="114">
        <f t="shared" si="105"/>
        <v>3.263373276446016E-2</v>
      </c>
      <c r="AB1669" s="114">
        <f t="shared" si="106"/>
        <v>4.2542612507723558E-2</v>
      </c>
    </row>
    <row r="1670" spans="10:28" x14ac:dyDescent="0.25">
      <c r="J1670" s="1">
        <v>45429</v>
      </c>
      <c r="K1670">
        <v>96.12</v>
      </c>
      <c r="L1670" s="114">
        <v>-4.9689440993787764E-3</v>
      </c>
      <c r="N1670" s="221">
        <v>43629</v>
      </c>
      <c r="O1670" s="222">
        <v>2.2317870237525995E-3</v>
      </c>
      <c r="P1670" s="114">
        <v>1.3466937623954216E-2</v>
      </c>
      <c r="Q1670" s="114">
        <v>1.4287181554275543E-2</v>
      </c>
      <c r="R1670" s="114">
        <v>1.4381266319775364E-2</v>
      </c>
      <c r="Y1670" s="114">
        <f t="shared" si="107"/>
        <v>3.1324096913317508E-2</v>
      </c>
      <c r="Z1670" s="114">
        <f t="shared" si="104"/>
        <v>3.3231984295244918E-2</v>
      </c>
      <c r="AA1670" s="114">
        <f t="shared" si="105"/>
        <v>3.3450825459797495E-2</v>
      </c>
      <c r="AB1670" s="114">
        <f t="shared" si="106"/>
        <v>4.2542612507723558E-2</v>
      </c>
    </row>
    <row r="1671" spans="10:28" x14ac:dyDescent="0.25">
      <c r="J1671" s="1">
        <v>45432</v>
      </c>
      <c r="K1671">
        <v>95.16</v>
      </c>
      <c r="L1671" s="114">
        <v>-9.9875156054932152E-3</v>
      </c>
      <c r="N1671" s="221">
        <v>43628</v>
      </c>
      <c r="O1671" s="222">
        <v>-2.5441246621085022E-3</v>
      </c>
      <c r="P1671" s="114">
        <v>1.3465614354411326E-2</v>
      </c>
      <c r="Q1671" s="114">
        <v>1.4428415142203322E-2</v>
      </c>
      <c r="R1671" s="114">
        <v>1.482242293874296E-2</v>
      </c>
      <c r="Y1671" s="114">
        <f t="shared" si="107"/>
        <v>3.1321018988360746E-2</v>
      </c>
      <c r="Z1671" s="114">
        <f t="shared" si="104"/>
        <v>3.3560493620764929E-2</v>
      </c>
      <c r="AA1671" s="114">
        <f t="shared" si="105"/>
        <v>3.4476955755516125E-2</v>
      </c>
      <c r="AB1671" s="114">
        <f t="shared" si="106"/>
        <v>4.2542612507723558E-2</v>
      </c>
    </row>
    <row r="1672" spans="10:28" x14ac:dyDescent="0.25">
      <c r="J1672" s="1">
        <v>45433</v>
      </c>
      <c r="K1672">
        <v>94.66</v>
      </c>
      <c r="L1672" s="114">
        <v>-5.254308532997058E-3</v>
      </c>
      <c r="N1672" s="221">
        <v>43627</v>
      </c>
      <c r="O1672" s="222">
        <v>9.4703049759230079E-3</v>
      </c>
      <c r="P1672" s="114">
        <v>1.3469761196356371E-2</v>
      </c>
      <c r="Q1672" s="114">
        <v>1.4570163066905516E-2</v>
      </c>
      <c r="R1672" s="114">
        <v>1.5274644108746505E-2</v>
      </c>
      <c r="Y1672" s="114">
        <f t="shared" si="107"/>
        <v>3.1330664542724922E-2</v>
      </c>
      <c r="Z1672" s="114">
        <f t="shared" si="104"/>
        <v>3.3890199293622233E-2</v>
      </c>
      <c r="AA1672" s="114">
        <f t="shared" si="105"/>
        <v>3.5528822196944372E-2</v>
      </c>
      <c r="AB1672" s="114">
        <f t="shared" si="106"/>
        <v>4.2542612507723558E-2</v>
      </c>
    </row>
    <row r="1673" spans="10:28" x14ac:dyDescent="0.25">
      <c r="J1673" s="1">
        <v>45434</v>
      </c>
      <c r="K1673">
        <v>92.82</v>
      </c>
      <c r="L1673" s="114">
        <v>-1.9437988590745865E-2</v>
      </c>
      <c r="N1673" s="221">
        <v>43626</v>
      </c>
      <c r="O1673" s="222">
        <v>0</v>
      </c>
      <c r="P1673" s="114">
        <v>1.3467804475716614E-2</v>
      </c>
      <c r="Q1673" s="114">
        <v>1.4655599540296738E-2</v>
      </c>
      <c r="R1673" s="114">
        <v>1.557184966989077E-2</v>
      </c>
      <c r="Y1673" s="114">
        <f t="shared" si="107"/>
        <v>3.1326113210516843E-2</v>
      </c>
      <c r="Z1673" s="114">
        <f t="shared" si="104"/>
        <v>3.4088924530730216E-2</v>
      </c>
      <c r="AA1673" s="114">
        <f t="shared" si="105"/>
        <v>3.6220122332165934E-2</v>
      </c>
      <c r="AB1673" s="114">
        <f t="shared" si="106"/>
        <v>4.2542612507723558E-2</v>
      </c>
    </row>
    <row r="1674" spans="10:28" x14ac:dyDescent="0.25">
      <c r="J1674" s="1">
        <v>45435</v>
      </c>
      <c r="K1674">
        <v>91.92</v>
      </c>
      <c r="L1674" s="114">
        <v>-9.6961861667743104E-3</v>
      </c>
      <c r="N1674" s="221">
        <v>43623</v>
      </c>
      <c r="O1674" s="222">
        <v>-2.0823322120775679E-3</v>
      </c>
      <c r="P1674" s="114">
        <v>1.3472327632106878E-2</v>
      </c>
      <c r="Q1674" s="114">
        <v>1.4804195434146374E-2</v>
      </c>
      <c r="R1674" s="114">
        <v>1.6061136590904208E-2</v>
      </c>
      <c r="Y1674" s="114">
        <f t="shared" si="107"/>
        <v>3.13366340722806E-2</v>
      </c>
      <c r="Z1674" s="114">
        <f t="shared" si="104"/>
        <v>3.443455857982447E-2</v>
      </c>
      <c r="AA1674" s="114">
        <f t="shared" si="105"/>
        <v>3.735820371044319E-2</v>
      </c>
      <c r="AB1674" s="114">
        <f t="shared" si="106"/>
        <v>4.2542612507723558E-2</v>
      </c>
    </row>
    <row r="1675" spans="10:28" x14ac:dyDescent="0.25">
      <c r="J1675" s="1">
        <v>45436</v>
      </c>
      <c r="K1675">
        <v>92.98</v>
      </c>
      <c r="L1675" s="114">
        <v>1.1531766753698894E-2</v>
      </c>
      <c r="N1675" s="221">
        <v>43622</v>
      </c>
      <c r="O1675" s="222">
        <v>-1.171442140256454E-2</v>
      </c>
      <c r="P1675" s="114">
        <v>1.3510149585261347E-2</v>
      </c>
      <c r="Q1675" s="114">
        <v>1.4951752129367621E-2</v>
      </c>
      <c r="R1675" s="114">
        <v>1.6557441670700914E-2</v>
      </c>
      <c r="Y1675" s="114">
        <f t="shared" si="107"/>
        <v>3.1424607935317893E-2</v>
      </c>
      <c r="Z1675" s="114">
        <f t="shared" si="104"/>
        <v>3.4777775452909089E-2</v>
      </c>
      <c r="AA1675" s="114">
        <f t="shared" si="105"/>
        <v>3.8512609326050329E-2</v>
      </c>
      <c r="AB1675" s="114">
        <f t="shared" si="106"/>
        <v>4.2542612507723558E-2</v>
      </c>
    </row>
    <row r="1676" spans="10:28" x14ac:dyDescent="0.25">
      <c r="J1676" s="1">
        <v>45439</v>
      </c>
      <c r="K1676">
        <v>93.78</v>
      </c>
      <c r="L1676" s="114">
        <v>8.6040008604000556E-3</v>
      </c>
      <c r="N1676" s="221">
        <v>43621</v>
      </c>
      <c r="O1676" s="222">
        <v>-5.5100755667506522E-3</v>
      </c>
      <c r="P1676" s="114">
        <v>1.3498077330645088E-2</v>
      </c>
      <c r="Q1676" s="114">
        <v>1.5010249570656506E-2</v>
      </c>
      <c r="R1676" s="114">
        <v>1.6819290294727302E-2</v>
      </c>
      <c r="Y1676" s="114">
        <f t="shared" si="107"/>
        <v>3.1396527871080479E-2</v>
      </c>
      <c r="Z1676" s="114">
        <f t="shared" si="104"/>
        <v>3.4913840501347035E-2</v>
      </c>
      <c r="AA1676" s="114">
        <f t="shared" si="105"/>
        <v>3.9121669225535706E-2</v>
      </c>
      <c r="AB1676" s="114">
        <f t="shared" si="106"/>
        <v>4.2542612507723558E-2</v>
      </c>
    </row>
    <row r="1677" spans="10:28" x14ac:dyDescent="0.25">
      <c r="J1677" s="1">
        <v>45440</v>
      </c>
      <c r="K1677">
        <v>93.82</v>
      </c>
      <c r="L1677" s="114">
        <v>4.265301770099386E-4</v>
      </c>
      <c r="N1677" s="221">
        <v>43620</v>
      </c>
      <c r="O1677" s="222">
        <v>3.53708231458843E-2</v>
      </c>
      <c r="P1677" s="114">
        <v>1.3495645083338505E-2</v>
      </c>
      <c r="Q1677" s="114">
        <v>1.5141907216502697E-2</v>
      </c>
      <c r="R1677" s="114">
        <v>1.7291827794272543E-2</v>
      </c>
      <c r="Y1677" s="114">
        <f t="shared" si="107"/>
        <v>3.1390870463845366E-2</v>
      </c>
      <c r="Z1677" s="114">
        <f t="shared" si="104"/>
        <v>3.5220076185585272E-2</v>
      </c>
      <c r="AA1677" s="114">
        <f t="shared" si="105"/>
        <v>4.0220791449477933E-2</v>
      </c>
      <c r="AB1677" s="114">
        <f t="shared" si="106"/>
        <v>4.2542612507723558E-2</v>
      </c>
    </row>
    <row r="1678" spans="10:28" x14ac:dyDescent="0.25">
      <c r="J1678" s="1">
        <v>45441</v>
      </c>
      <c r="K1678">
        <v>92.08</v>
      </c>
      <c r="L1678" s="114">
        <v>-1.8546152206352536E-2</v>
      </c>
      <c r="N1678" s="221">
        <v>43619</v>
      </c>
      <c r="O1678" s="222">
        <v>-1.2236354854290742E-2</v>
      </c>
      <c r="P1678" s="114">
        <v>1.3375588784605305E-2</v>
      </c>
      <c r="Q1678" s="114">
        <v>1.4436868798066264E-2</v>
      </c>
      <c r="R1678" s="114">
        <v>1.5434887283032304E-2</v>
      </c>
      <c r="Y1678" s="114">
        <f t="shared" si="107"/>
        <v>3.1111619512991941E-2</v>
      </c>
      <c r="Z1678" s="114">
        <f t="shared" si="104"/>
        <v>3.3580156824302133E-2</v>
      </c>
      <c r="AA1678" s="114">
        <f t="shared" si="105"/>
        <v>3.5901547820333141E-2</v>
      </c>
      <c r="AB1678" s="114">
        <f t="shared" si="106"/>
        <v>4.2542612507723558E-2</v>
      </c>
    </row>
    <row r="1679" spans="10:28" x14ac:dyDescent="0.25">
      <c r="J1679" s="1">
        <v>45442</v>
      </c>
      <c r="K1679">
        <v>92.8</v>
      </c>
      <c r="L1679" s="114">
        <v>7.8192875760208398E-3</v>
      </c>
      <c r="N1679" s="221">
        <v>43616</v>
      </c>
      <c r="O1679" s="222">
        <v>-1.63129553373456E-2</v>
      </c>
      <c r="P1679" s="114">
        <v>1.337229466154851E-2</v>
      </c>
      <c r="Q1679" s="114">
        <v>1.4478192264996269E-2</v>
      </c>
      <c r="R1679" s="114">
        <v>1.5616822714747271E-2</v>
      </c>
      <c r="Y1679" s="114">
        <f t="shared" si="107"/>
        <v>3.1103957382761834E-2</v>
      </c>
      <c r="Z1679" s="114">
        <f t="shared" si="104"/>
        <v>3.3676275208381325E-2</v>
      </c>
      <c r="AA1679" s="114">
        <f t="shared" si="105"/>
        <v>3.6324729634502152E-2</v>
      </c>
      <c r="AB1679" s="114">
        <f t="shared" si="106"/>
        <v>4.2542612507723558E-2</v>
      </c>
    </row>
    <row r="1680" spans="10:28" x14ac:dyDescent="0.25">
      <c r="J1680" s="1">
        <v>45443</v>
      </c>
      <c r="K1680">
        <v>93.42</v>
      </c>
      <c r="L1680" s="114">
        <v>6.6810344827586696E-3</v>
      </c>
      <c r="N1680" s="221">
        <v>43615</v>
      </c>
      <c r="O1680" s="222">
        <v>-1.5812776723592888E-3</v>
      </c>
      <c r="P1680" s="114">
        <v>1.3346565248893032E-2</v>
      </c>
      <c r="Q1680" s="114">
        <v>1.4437997375721365E-2</v>
      </c>
      <c r="R1680" s="114">
        <v>1.5571332118344203E-2</v>
      </c>
      <c r="Y1680" s="114">
        <f t="shared" si="107"/>
        <v>3.1044110768925194E-2</v>
      </c>
      <c r="Z1680" s="114">
        <f t="shared" si="104"/>
        <v>3.3582781895927893E-2</v>
      </c>
      <c r="AA1680" s="114">
        <f t="shared" si="105"/>
        <v>3.6218918507268619E-2</v>
      </c>
      <c r="AB1680" s="114">
        <f t="shared" si="106"/>
        <v>4.2542612507723558E-2</v>
      </c>
    </row>
    <row r="1681" spans="10:28" x14ac:dyDescent="0.25">
      <c r="J1681" s="1">
        <v>45446</v>
      </c>
      <c r="K1681">
        <v>93.16</v>
      </c>
      <c r="L1681" s="114">
        <v>-2.7831299507600632E-3</v>
      </c>
      <c r="N1681" s="221">
        <v>43614</v>
      </c>
      <c r="O1681" s="222">
        <v>-1.2646370023419128E-2</v>
      </c>
      <c r="P1681" s="114">
        <v>1.3380361538761447E-2</v>
      </c>
      <c r="Q1681" s="114">
        <v>1.4582999917074563E-2</v>
      </c>
      <c r="R1681" s="114">
        <v>1.6055633253929145E-2</v>
      </c>
      <c r="Y1681" s="114">
        <f t="shared" si="107"/>
        <v>3.1122720939159128E-2</v>
      </c>
      <c r="Z1681" s="114">
        <f t="shared" si="104"/>
        <v>3.3920057807115434E-2</v>
      </c>
      <c r="AA1681" s="114">
        <f t="shared" si="105"/>
        <v>3.7345402948639195E-2</v>
      </c>
      <c r="AB1681" s="114">
        <f t="shared" si="106"/>
        <v>4.2542612507723558E-2</v>
      </c>
    </row>
    <row r="1682" spans="10:28" x14ac:dyDescent="0.25">
      <c r="J1682" s="1">
        <v>45447</v>
      </c>
      <c r="K1682">
        <v>92.34</v>
      </c>
      <c r="L1682" s="114">
        <v>-8.8020609703734782E-3</v>
      </c>
      <c r="N1682" s="221">
        <v>43613</v>
      </c>
      <c r="O1682" s="222">
        <v>6.284367635506655E-3</v>
      </c>
      <c r="P1682" s="114">
        <v>1.3391384429333358E-2</v>
      </c>
      <c r="Q1682" s="114">
        <v>1.4619998946070013E-2</v>
      </c>
      <c r="R1682" s="114">
        <v>1.6248977668016876E-2</v>
      </c>
      <c r="Y1682" s="114">
        <f t="shared" si="107"/>
        <v>3.1148360182629391E-2</v>
      </c>
      <c r="Z1682" s="114">
        <f t="shared" si="104"/>
        <v>3.4006117548558853E-2</v>
      </c>
      <c r="AA1682" s="114">
        <f t="shared" si="105"/>
        <v>3.7795122055807255E-2</v>
      </c>
      <c r="AB1682" s="114">
        <f t="shared" si="106"/>
        <v>4.2542612507723558E-2</v>
      </c>
    </row>
    <row r="1683" spans="10:28" x14ac:dyDescent="0.25">
      <c r="J1683" s="1">
        <v>45448</v>
      </c>
      <c r="K1683">
        <v>91.64</v>
      </c>
      <c r="L1683" s="114">
        <v>-7.5806800953000086E-3</v>
      </c>
      <c r="N1683" s="221">
        <v>43612</v>
      </c>
      <c r="O1683" s="222">
        <v>-3.2884434700908372E-3</v>
      </c>
      <c r="P1683" s="114">
        <v>1.3402460842905374E-2</v>
      </c>
      <c r="Q1683" s="114">
        <v>1.4741042526394488E-2</v>
      </c>
      <c r="R1683" s="114">
        <v>1.6684164955035864E-2</v>
      </c>
      <c r="Y1683" s="114">
        <f t="shared" si="107"/>
        <v>3.1174123920597901E-2</v>
      </c>
      <c r="Z1683" s="114">
        <f t="shared" si="104"/>
        <v>3.4287664916393581E-2</v>
      </c>
      <c r="AA1683" s="114">
        <f t="shared" si="105"/>
        <v>3.8807367685413423E-2</v>
      </c>
      <c r="AB1683" s="114">
        <f t="shared" si="106"/>
        <v>4.2542612507723558E-2</v>
      </c>
    </row>
    <row r="1684" spans="10:28" x14ac:dyDescent="0.25">
      <c r="J1684" s="1">
        <v>45449</v>
      </c>
      <c r="K1684">
        <v>91.44</v>
      </c>
      <c r="L1684" s="114">
        <v>-2.1824530772588699E-3</v>
      </c>
      <c r="N1684" s="221">
        <v>43609</v>
      </c>
      <c r="O1684" s="222">
        <v>7.2555205047318749E-3</v>
      </c>
      <c r="P1684" s="114">
        <v>1.34019189350235E-2</v>
      </c>
      <c r="Q1684" s="114">
        <v>1.4883001013394435E-2</v>
      </c>
      <c r="R1684" s="114">
        <v>1.7188335001793769E-2</v>
      </c>
      <c r="Y1684" s="114">
        <f t="shared" si="107"/>
        <v>3.1172863442864664E-2</v>
      </c>
      <c r="Z1684" s="114">
        <f t="shared" si="104"/>
        <v>3.4617860357155458E-2</v>
      </c>
      <c r="AA1684" s="114">
        <f t="shared" si="105"/>
        <v>3.9980067214172306E-2</v>
      </c>
      <c r="AB1684" s="114">
        <f t="shared" si="106"/>
        <v>4.2542612507723558E-2</v>
      </c>
    </row>
    <row r="1685" spans="10:28" x14ac:dyDescent="0.25">
      <c r="J1685" s="1">
        <v>45450</v>
      </c>
      <c r="K1685">
        <v>91.38</v>
      </c>
      <c r="L1685" s="114">
        <v>-6.561679790026496E-4</v>
      </c>
      <c r="N1685" s="221">
        <v>43608</v>
      </c>
      <c r="O1685" s="222">
        <v>-1.1999376655758192E-2</v>
      </c>
      <c r="P1685" s="114">
        <v>1.3393554402421303E-2</v>
      </c>
      <c r="Q1685" s="114">
        <v>1.4998026277722117E-2</v>
      </c>
      <c r="R1685" s="114">
        <v>1.763339147967298E-2</v>
      </c>
      <c r="Y1685" s="114">
        <f t="shared" si="107"/>
        <v>3.1153407540031951E-2</v>
      </c>
      <c r="Z1685" s="114">
        <f t="shared" si="104"/>
        <v>3.4885409121981646E-2</v>
      </c>
      <c r="AA1685" s="114">
        <f t="shared" si="105"/>
        <v>4.1015268581719354E-2</v>
      </c>
      <c r="AB1685" s="114">
        <f t="shared" si="106"/>
        <v>4.2542612507723558E-2</v>
      </c>
    </row>
    <row r="1686" spans="10:28" x14ac:dyDescent="0.25">
      <c r="J1686" s="1">
        <v>45453</v>
      </c>
      <c r="K1686">
        <v>91.46</v>
      </c>
      <c r="L1686" s="114">
        <v>8.7546509082948453E-4</v>
      </c>
      <c r="N1686" s="221">
        <v>43607</v>
      </c>
      <c r="O1686" s="222">
        <v>-1.0027769207034735E-2</v>
      </c>
      <c r="P1686" s="114">
        <v>1.3467882094720805E-2</v>
      </c>
      <c r="Q1686" s="114">
        <v>1.5053934743727487E-2</v>
      </c>
      <c r="R1686" s="114">
        <v>1.7933013444820445E-2</v>
      </c>
      <c r="Y1686" s="114">
        <f t="shared" si="107"/>
        <v>3.1326293752320593E-2</v>
      </c>
      <c r="Z1686" s="114">
        <f t="shared" si="104"/>
        <v>3.5015452213910135E-2</v>
      </c>
      <c r="AA1686" s="114">
        <f t="shared" si="105"/>
        <v>4.1712189272652356E-2</v>
      </c>
      <c r="AB1686" s="114">
        <f t="shared" si="106"/>
        <v>4.2542612507723558E-2</v>
      </c>
    </row>
    <row r="1687" spans="10:28" x14ac:dyDescent="0.25">
      <c r="J1687" s="1">
        <v>45454</v>
      </c>
      <c r="K1687">
        <v>91.08</v>
      </c>
      <c r="L1687" s="114">
        <v>-4.154821780013071E-3</v>
      </c>
      <c r="N1687" s="221">
        <v>43606</v>
      </c>
      <c r="O1687" s="222">
        <v>-1.2326656394454931E-3</v>
      </c>
      <c r="P1687" s="114">
        <v>1.3457603275491309E-2</v>
      </c>
      <c r="Q1687" s="114">
        <v>1.5138844362043647E-2</v>
      </c>
      <c r="R1687" s="114">
        <v>1.8322164283837303E-2</v>
      </c>
      <c r="Y1687" s="114">
        <f t="shared" si="107"/>
        <v>3.1302385218792785E-2</v>
      </c>
      <c r="Z1687" s="114">
        <f t="shared" si="104"/>
        <v>3.5212951986113523E-2</v>
      </c>
      <c r="AA1687" s="114">
        <f t="shared" si="105"/>
        <v>4.2617354124205566E-2</v>
      </c>
      <c r="AB1687" s="114">
        <f t="shared" si="106"/>
        <v>4.2542612507723558E-2</v>
      </c>
    </row>
    <row r="1688" spans="10:28" x14ac:dyDescent="0.25">
      <c r="J1688" s="1">
        <v>45455</v>
      </c>
      <c r="K1688">
        <v>90.16</v>
      </c>
      <c r="L1688" s="114">
        <v>-1.0101010101010119E-2</v>
      </c>
      <c r="N1688" s="221">
        <v>43605</v>
      </c>
      <c r="O1688" s="222">
        <v>-1.8599727808861179E-2</v>
      </c>
      <c r="P1688" s="114">
        <v>1.3460188451001954E-2</v>
      </c>
      <c r="Q1688" s="114">
        <v>1.5291273395218458E-2</v>
      </c>
      <c r="R1688" s="114">
        <v>1.8895303257540512E-2</v>
      </c>
      <c r="Y1688" s="114">
        <f t="shared" si="107"/>
        <v>3.1308398337030544E-2</v>
      </c>
      <c r="Z1688" s="114">
        <f t="shared" si="104"/>
        <v>3.5567501917278137E-2</v>
      </c>
      <c r="AA1688" s="114">
        <f t="shared" si="105"/>
        <v>4.3950475377039229E-2</v>
      </c>
      <c r="AB1688" s="114">
        <f t="shared" si="106"/>
        <v>4.2542612507723558E-2</v>
      </c>
    </row>
    <row r="1689" spans="10:28" x14ac:dyDescent="0.25">
      <c r="J1689" s="1">
        <v>45456</v>
      </c>
      <c r="K1689">
        <v>88.4</v>
      </c>
      <c r="L1689" s="114">
        <v>-1.9520851818988365E-2</v>
      </c>
      <c r="N1689" s="221">
        <v>43602</v>
      </c>
      <c r="O1689" s="222">
        <v>-5.5285714285714348E-2</v>
      </c>
      <c r="P1689" s="114">
        <v>1.3468269218356988E-2</v>
      </c>
      <c r="Q1689" s="114">
        <v>1.5216551647034946E-2</v>
      </c>
      <c r="R1689" s="114">
        <v>1.8914012952576591E-2</v>
      </c>
      <c r="Y1689" s="114">
        <f t="shared" si="107"/>
        <v>3.1327194201898355E-2</v>
      </c>
      <c r="Z1689" s="114">
        <f t="shared" si="104"/>
        <v>3.5393699131003285E-2</v>
      </c>
      <c r="AA1689" s="114">
        <f t="shared" si="105"/>
        <v>4.3993994127693156E-2</v>
      </c>
      <c r="AB1689" s="114">
        <f t="shared" si="106"/>
        <v>4.2542612507723558E-2</v>
      </c>
    </row>
    <row r="1690" spans="10:28" x14ac:dyDescent="0.25">
      <c r="J1690" s="1">
        <v>45457</v>
      </c>
      <c r="K1690">
        <v>86.7</v>
      </c>
      <c r="L1690" s="114">
        <v>-1.9230769230769263E-2</v>
      </c>
      <c r="N1690" s="221">
        <v>43601</v>
      </c>
      <c r="O1690" s="222">
        <v>-6.2464508801816825E-3</v>
      </c>
      <c r="P1690" s="114">
        <v>1.3126268770614959E-2</v>
      </c>
      <c r="Q1690" s="114">
        <v>1.3186163290298789E-2</v>
      </c>
      <c r="R1690" s="114">
        <v>1.3619028994445326E-2</v>
      </c>
      <c r="Y1690" s="114">
        <f t="shared" si="107"/>
        <v>3.0531701160450394E-2</v>
      </c>
      <c r="Z1690" s="114">
        <f t="shared" si="104"/>
        <v>3.0671015813234986E-2</v>
      </c>
      <c r="AA1690" s="114">
        <f t="shared" si="105"/>
        <v>3.1677861441079827E-2</v>
      </c>
      <c r="AB1690" s="114">
        <f t="shared" si="106"/>
        <v>3.3943606576113131E-2</v>
      </c>
    </row>
    <row r="1691" spans="10:28" x14ac:dyDescent="0.25">
      <c r="J1691" s="1">
        <v>45460</v>
      </c>
      <c r="K1691">
        <v>88.32</v>
      </c>
      <c r="L1691" s="114">
        <v>1.8685121107266323E-2</v>
      </c>
      <c r="N1691" s="221">
        <v>43600</v>
      </c>
      <c r="O1691" s="222">
        <v>2.8321167883211644E-2</v>
      </c>
      <c r="P1691" s="114">
        <v>1.3129868348176667E-2</v>
      </c>
      <c r="Q1691" s="114">
        <v>1.3289936761879144E-2</v>
      </c>
      <c r="R1691" s="114">
        <v>1.3958024527322133E-2</v>
      </c>
      <c r="Y1691" s="114">
        <f t="shared" si="107"/>
        <v>3.0540073777858931E-2</v>
      </c>
      <c r="Z1691" s="114">
        <f t="shared" si="104"/>
        <v>3.091239290813089E-2</v>
      </c>
      <c r="AA1691" s="114">
        <f t="shared" si="105"/>
        <v>3.2466365050551282E-2</v>
      </c>
      <c r="AB1691" s="114">
        <f t="shared" si="106"/>
        <v>3.3943606576113131E-2</v>
      </c>
    </row>
    <row r="1692" spans="10:28" x14ac:dyDescent="0.25">
      <c r="J1692" s="1">
        <v>45461</v>
      </c>
      <c r="K1692">
        <v>87.82</v>
      </c>
      <c r="L1692" s="114">
        <v>-5.6612318840579719E-3</v>
      </c>
      <c r="N1692" s="221">
        <v>43599</v>
      </c>
      <c r="O1692" s="222">
        <v>5.842827928718413E-4</v>
      </c>
      <c r="P1692" s="114">
        <v>1.3023253189342504E-2</v>
      </c>
      <c r="Q1692" s="114">
        <v>1.2800125104395051E-2</v>
      </c>
      <c r="R1692" s="114">
        <v>1.2492599323151592E-2</v>
      </c>
      <c r="Y1692" s="114">
        <f t="shared" si="107"/>
        <v>3.0292086918410666E-2</v>
      </c>
      <c r="Z1692" s="114">
        <f t="shared" si="104"/>
        <v>2.9773090992822888E-2</v>
      </c>
      <c r="AA1692" s="114">
        <f t="shared" si="105"/>
        <v>2.9057786025650605E-2</v>
      </c>
      <c r="AB1692" s="114">
        <f t="shared" si="106"/>
        <v>3.3943606576113131E-2</v>
      </c>
    </row>
    <row r="1693" spans="10:28" x14ac:dyDescent="0.25">
      <c r="J1693" s="1">
        <v>45462</v>
      </c>
      <c r="K1693">
        <v>88.88</v>
      </c>
      <c r="L1693" s="114">
        <v>1.2070143475290394E-2</v>
      </c>
      <c r="N1693" s="221">
        <v>43598</v>
      </c>
      <c r="O1693" s="222">
        <v>-1.9478659409911194E-2</v>
      </c>
      <c r="P1693" s="114">
        <v>1.3037563790755508E-2</v>
      </c>
      <c r="Q1693" s="114">
        <v>1.2929714004041483E-2</v>
      </c>
      <c r="R1693" s="114">
        <v>1.2884286761540744E-2</v>
      </c>
      <c r="Y1693" s="114">
        <f t="shared" si="107"/>
        <v>3.0325373377297314E-2</v>
      </c>
      <c r="Z1693" s="114">
        <f t="shared" si="104"/>
        <v>3.007451477340049E-2</v>
      </c>
      <c r="AA1693" s="114">
        <f t="shared" si="105"/>
        <v>2.9968851007343769E-2</v>
      </c>
      <c r="AB1693" s="114">
        <f t="shared" si="106"/>
        <v>3.3943606576113131E-2</v>
      </c>
    </row>
    <row r="1694" spans="10:28" x14ac:dyDescent="0.25">
      <c r="J1694" s="1">
        <v>45463</v>
      </c>
      <c r="K1694">
        <v>88.5</v>
      </c>
      <c r="L1694" s="114">
        <v>-4.2754275427542244E-3</v>
      </c>
      <c r="N1694" s="221">
        <v>43595</v>
      </c>
      <c r="O1694" s="222">
        <v>-7.1103526734926058E-3</v>
      </c>
      <c r="P1694" s="114">
        <v>1.3006432654410342E-2</v>
      </c>
      <c r="Q1694" s="114">
        <v>1.2760960226608555E-2</v>
      </c>
      <c r="R1694" s="114">
        <v>1.2344339515089772E-2</v>
      </c>
      <c r="Y1694" s="114">
        <f t="shared" si="107"/>
        <v>3.0252962354158457E-2</v>
      </c>
      <c r="Z1694" s="114">
        <f t="shared" si="104"/>
        <v>2.9681993487091499E-2</v>
      </c>
      <c r="AA1694" s="114">
        <f t="shared" si="105"/>
        <v>2.871293371209881E-2</v>
      </c>
      <c r="AB1694" s="114">
        <f t="shared" si="106"/>
        <v>3.3943606576113131E-2</v>
      </c>
    </row>
    <row r="1695" spans="10:28" x14ac:dyDescent="0.25">
      <c r="J1695" s="1">
        <v>45464</v>
      </c>
      <c r="K1695">
        <v>87.4</v>
      </c>
      <c r="L1695" s="114">
        <v>-1.2429378531073383E-2</v>
      </c>
      <c r="N1695" s="221">
        <v>43594</v>
      </c>
      <c r="O1695" s="222">
        <v>-2.17028380634391E-2</v>
      </c>
      <c r="P1695" s="114">
        <v>1.3018647674124457E-2</v>
      </c>
      <c r="Q1695" s="114">
        <v>1.2850378789699069E-2</v>
      </c>
      <c r="R1695" s="114">
        <v>1.2604849249838217E-2</v>
      </c>
      <c r="Y1695" s="114">
        <f t="shared" si="107"/>
        <v>3.0281374490013488E-2</v>
      </c>
      <c r="Z1695" s="114">
        <f t="shared" si="104"/>
        <v>2.9889981064840036E-2</v>
      </c>
      <c r="AA1695" s="114">
        <f t="shared" si="105"/>
        <v>2.9318879355123693E-2</v>
      </c>
      <c r="AB1695" s="114">
        <f t="shared" si="106"/>
        <v>3.3943606576113131E-2</v>
      </c>
    </row>
    <row r="1696" spans="10:28" x14ac:dyDescent="0.25">
      <c r="J1696" s="1">
        <v>45467</v>
      </c>
      <c r="K1696">
        <v>89.7</v>
      </c>
      <c r="L1696" s="114">
        <v>2.6315789473684178E-2</v>
      </c>
      <c r="N1696" s="221">
        <v>43593</v>
      </c>
      <c r="O1696" s="222">
        <v>-6.2214848610535438E-3</v>
      </c>
      <c r="P1696" s="114">
        <v>1.2971312691951066E-2</v>
      </c>
      <c r="Q1696" s="114">
        <v>1.2604851532289499E-2</v>
      </c>
      <c r="R1696" s="114">
        <v>1.1788086022533385E-2</v>
      </c>
      <c r="Y1696" s="114">
        <f t="shared" si="107"/>
        <v>3.0171273321478183E-2</v>
      </c>
      <c r="Z1696" s="114">
        <f t="shared" si="104"/>
        <v>2.9318884664105375E-2</v>
      </c>
      <c r="AA1696" s="114">
        <f t="shared" si="105"/>
        <v>2.7419088088412653E-2</v>
      </c>
      <c r="AB1696" s="114">
        <f t="shared" si="106"/>
        <v>3.3943606576113131E-2</v>
      </c>
    </row>
    <row r="1697" spans="10:28" x14ac:dyDescent="0.25">
      <c r="J1697" s="1">
        <v>45468</v>
      </c>
      <c r="K1697">
        <v>90.16</v>
      </c>
      <c r="L1697" s="114">
        <v>5.1282051282050579E-3</v>
      </c>
      <c r="N1697" s="221">
        <v>43592</v>
      </c>
      <c r="O1697" s="222">
        <v>-2.4018351099716652E-2</v>
      </c>
      <c r="P1697" s="114">
        <v>1.297031907246078E-2</v>
      </c>
      <c r="Q1697" s="114">
        <v>1.2701487887058015E-2</v>
      </c>
      <c r="R1697" s="114">
        <v>1.2056452301191244E-2</v>
      </c>
      <c r="Y1697" s="114">
        <f t="shared" si="107"/>
        <v>3.0168962162543774E-2</v>
      </c>
      <c r="Z1697" s="114">
        <f t="shared" si="104"/>
        <v>2.9543660825296945E-2</v>
      </c>
      <c r="AA1697" s="114">
        <f t="shared" si="105"/>
        <v>2.8043308052570836E-2</v>
      </c>
      <c r="AB1697" s="114">
        <f t="shared" si="106"/>
        <v>3.3943606576113131E-2</v>
      </c>
    </row>
    <row r="1698" spans="10:28" x14ac:dyDescent="0.25">
      <c r="J1698" s="1">
        <v>45469</v>
      </c>
      <c r="K1698">
        <v>88</v>
      </c>
      <c r="L1698" s="114">
        <v>-2.3957409050576715E-2</v>
      </c>
      <c r="N1698" s="221">
        <v>43591</v>
      </c>
      <c r="O1698" s="222">
        <v>-2.3068810967571844E-2</v>
      </c>
      <c r="P1698" s="114">
        <v>1.2945788535615031E-2</v>
      </c>
      <c r="Q1698" s="114">
        <v>1.236348897579656E-2</v>
      </c>
      <c r="R1698" s="114">
        <v>1.0854216301307458E-2</v>
      </c>
      <c r="Y1698" s="114">
        <f t="shared" si="107"/>
        <v>3.0111904133840562E-2</v>
      </c>
      <c r="Z1698" s="114">
        <f t="shared" si="104"/>
        <v>2.8757475357702799E-2</v>
      </c>
      <c r="AA1698" s="114">
        <f t="shared" si="105"/>
        <v>2.5246907116841147E-2</v>
      </c>
      <c r="AB1698" s="114">
        <f t="shared" si="106"/>
        <v>3.3943606576113131E-2</v>
      </c>
    </row>
    <row r="1699" spans="10:28" x14ac:dyDescent="0.25">
      <c r="J1699" s="1">
        <v>45470</v>
      </c>
      <c r="K1699">
        <v>88.3</v>
      </c>
      <c r="L1699" s="114">
        <v>3.4090909090908768E-3</v>
      </c>
      <c r="N1699" s="221">
        <v>43588</v>
      </c>
      <c r="O1699" s="222">
        <v>9.2360469718951279E-4</v>
      </c>
      <c r="P1699" s="114">
        <v>1.2882772860849875E-2</v>
      </c>
      <c r="Q1699" s="114">
        <v>1.2045919913972044E-2</v>
      </c>
      <c r="R1699" s="114">
        <v>9.5585435250349713E-3</v>
      </c>
      <c r="Y1699" s="114">
        <f t="shared" si="107"/>
        <v>2.9965329674336811E-2</v>
      </c>
      <c r="Z1699" s="114">
        <f t="shared" si="104"/>
        <v>2.8018809719898976E-2</v>
      </c>
      <c r="AA1699" s="114">
        <f t="shared" si="105"/>
        <v>2.2233172239231346E-2</v>
      </c>
      <c r="AB1699" s="114">
        <f t="shared" si="106"/>
        <v>3.3943606576113131E-2</v>
      </c>
    </row>
    <row r="1700" spans="10:28" x14ac:dyDescent="0.25">
      <c r="J1700" s="1">
        <v>45471</v>
      </c>
      <c r="K1700">
        <v>88.54</v>
      </c>
      <c r="L1700" s="114">
        <v>2.7180067950170906E-3</v>
      </c>
      <c r="N1700" s="221">
        <v>43587</v>
      </c>
      <c r="O1700" s="222">
        <v>-2.3693563248649812E-3</v>
      </c>
      <c r="P1700" s="114">
        <v>1.2883574664556486E-2</v>
      </c>
      <c r="Q1700" s="114">
        <v>1.216719049435048E-2</v>
      </c>
      <c r="R1700" s="114">
        <v>9.8561230293076254E-3</v>
      </c>
      <c r="Y1700" s="114">
        <f t="shared" si="107"/>
        <v>2.9967194669758387E-2</v>
      </c>
      <c r="Z1700" s="114">
        <f t="shared" si="104"/>
        <v>2.8300885089859219E-2</v>
      </c>
      <c r="AA1700" s="114">
        <f t="shared" si="105"/>
        <v>2.2925342166169538E-2</v>
      </c>
      <c r="AB1700" s="114">
        <f t="shared" si="106"/>
        <v>3.3943606576113131E-2</v>
      </c>
    </row>
    <row r="1701" spans="10:28" x14ac:dyDescent="0.25">
      <c r="J1701" s="1">
        <v>45474</v>
      </c>
      <c r="K1701">
        <v>89.2</v>
      </c>
      <c r="L1701" s="114">
        <v>7.4542579625027847E-3</v>
      </c>
      <c r="N1701" s="221">
        <v>43586</v>
      </c>
      <c r="O1701" s="222">
        <v>0</v>
      </c>
      <c r="P1701" s="114">
        <v>1.2886432602912567E-2</v>
      </c>
      <c r="Q1701" s="114">
        <v>1.2285787525631635E-2</v>
      </c>
      <c r="R1701" s="114">
        <v>1.0148175086524989E-2</v>
      </c>
      <c r="Y1701" s="114">
        <f t="shared" si="107"/>
        <v>2.9973842234374631E-2</v>
      </c>
      <c r="Z1701" s="114">
        <f t="shared" si="104"/>
        <v>2.8576741784619185E-2</v>
      </c>
      <c r="AA1701" s="114">
        <f t="shared" si="105"/>
        <v>2.3604655251257125E-2</v>
      </c>
      <c r="AB1701" s="114">
        <f t="shared" si="106"/>
        <v>3.3943606576113131E-2</v>
      </c>
    </row>
    <row r="1702" spans="10:28" x14ac:dyDescent="0.25">
      <c r="J1702" s="1">
        <v>45475</v>
      </c>
      <c r="K1702">
        <v>88.26</v>
      </c>
      <c r="L1702" s="114">
        <v>-1.0538116591928225E-2</v>
      </c>
      <c r="N1702" s="221">
        <v>43585</v>
      </c>
      <c r="O1702" s="222">
        <v>-3.9473684210527811E-4</v>
      </c>
      <c r="P1702" s="114">
        <v>1.2888324038704753E-2</v>
      </c>
      <c r="Q1702" s="114">
        <v>1.2410229820895121E-2</v>
      </c>
      <c r="R1702" s="114">
        <v>1.0467043390956578E-2</v>
      </c>
      <c r="Y1702" s="114">
        <f t="shared" si="107"/>
        <v>2.9978241714027257E-2</v>
      </c>
      <c r="Z1702" s="114">
        <f t="shared" si="104"/>
        <v>2.8866194563402052E-2</v>
      </c>
      <c r="AA1702" s="114">
        <f t="shared" si="105"/>
        <v>2.4346342927365001E-2</v>
      </c>
      <c r="AB1702" s="114">
        <f t="shared" si="106"/>
        <v>3.3943606576113131E-2</v>
      </c>
    </row>
    <row r="1703" spans="10:28" x14ac:dyDescent="0.25">
      <c r="J1703" s="1">
        <v>45476</v>
      </c>
      <c r="K1703">
        <v>88.94</v>
      </c>
      <c r="L1703" s="114">
        <v>7.7045094040334534E-3</v>
      </c>
      <c r="N1703" s="221">
        <v>43584</v>
      </c>
      <c r="O1703" s="222">
        <v>-3.6706869428421753E-3</v>
      </c>
      <c r="P1703" s="114">
        <v>1.2893724018525239E-2</v>
      </c>
      <c r="Q1703" s="114">
        <v>1.2535868803970389E-2</v>
      </c>
      <c r="R1703" s="114">
        <v>1.0795470299706039E-2</v>
      </c>
      <c r="Y1703" s="114">
        <f t="shared" si="107"/>
        <v>2.9990802067089706E-2</v>
      </c>
      <c r="Z1703" s="114">
        <f t="shared" si="104"/>
        <v>2.9158430838035126E-2</v>
      </c>
      <c r="AA1703" s="114">
        <f t="shared" si="105"/>
        <v>2.5110263917116248E-2</v>
      </c>
      <c r="AB1703" s="114">
        <f t="shared" si="106"/>
        <v>3.3943606576113131E-2</v>
      </c>
    </row>
    <row r="1704" spans="10:28" x14ac:dyDescent="0.25">
      <c r="J1704" s="1">
        <v>45477</v>
      </c>
      <c r="K1704">
        <v>88.3</v>
      </c>
      <c r="L1704" s="114">
        <v>-7.1958623791320061E-3</v>
      </c>
      <c r="N1704" s="221">
        <v>43581</v>
      </c>
      <c r="O1704" s="222">
        <v>5.1390169982870014E-3</v>
      </c>
      <c r="P1704" s="114">
        <v>1.2895250811647852E-2</v>
      </c>
      <c r="Q1704" s="114">
        <v>1.2652017404086476E-2</v>
      </c>
      <c r="R1704" s="114">
        <v>1.1095990379947886E-2</v>
      </c>
      <c r="Y1704" s="114">
        <f t="shared" si="107"/>
        <v>2.9994353387892903E-2</v>
      </c>
      <c r="Z1704" s="114">
        <f t="shared" si="104"/>
        <v>2.9428592481905144E-2</v>
      </c>
      <c r="AA1704" s="114">
        <f t="shared" si="105"/>
        <v>2.5809273623758781E-2</v>
      </c>
      <c r="AB1704" s="114">
        <f t="shared" si="106"/>
        <v>3.3943606576113131E-2</v>
      </c>
    </row>
    <row r="1705" spans="10:28" x14ac:dyDescent="0.25">
      <c r="J1705" s="1">
        <v>45478</v>
      </c>
      <c r="K1705">
        <v>87.44</v>
      </c>
      <c r="L1705" s="114">
        <v>-9.7395243488108667E-3</v>
      </c>
      <c r="N1705" s="221">
        <v>43580</v>
      </c>
      <c r="O1705" s="222">
        <v>-9.0101854270044097E-3</v>
      </c>
      <c r="P1705" s="114">
        <v>1.2892751561644636E-2</v>
      </c>
      <c r="Q1705" s="114">
        <v>1.2759070281102727E-2</v>
      </c>
      <c r="R1705" s="114">
        <v>1.1370755354331978E-2</v>
      </c>
      <c r="Y1705" s="114">
        <f t="shared" si="107"/>
        <v>2.9988540132385423E-2</v>
      </c>
      <c r="Z1705" s="114">
        <f t="shared" si="104"/>
        <v>2.9677597473844942E-2</v>
      </c>
      <c r="AA1705" s="114">
        <f t="shared" si="105"/>
        <v>2.6448376954176182E-2</v>
      </c>
      <c r="AB1705" s="114">
        <f t="shared" si="106"/>
        <v>3.3943606576113131E-2</v>
      </c>
    </row>
    <row r="1706" spans="10:28" x14ac:dyDescent="0.25">
      <c r="J1706" s="1">
        <v>45481</v>
      </c>
      <c r="K1706">
        <v>87.32</v>
      </c>
      <c r="L1706" s="114">
        <v>-1.3723696248856879E-3</v>
      </c>
      <c r="N1706" s="221">
        <v>43579</v>
      </c>
      <c r="O1706" s="222">
        <v>-1.0466468535986592E-2</v>
      </c>
      <c r="P1706" s="114">
        <v>1.2992692012831991E-2</v>
      </c>
      <c r="Q1706" s="114">
        <v>1.2825709190502337E-2</v>
      </c>
      <c r="R1706" s="114">
        <v>1.1504997583316207E-2</v>
      </c>
      <c r="Y1706" s="114">
        <f t="shared" si="107"/>
        <v>3.022100162184721E-2</v>
      </c>
      <c r="Z1706" s="114">
        <f t="shared" si="104"/>
        <v>2.9832599577108439E-2</v>
      </c>
      <c r="AA1706" s="114">
        <f t="shared" si="105"/>
        <v>2.67606243787935E-2</v>
      </c>
      <c r="AB1706" s="114">
        <f t="shared" si="106"/>
        <v>3.3943606576113131E-2</v>
      </c>
    </row>
    <row r="1707" spans="10:28" x14ac:dyDescent="0.25">
      <c r="J1707" s="1">
        <v>45482</v>
      </c>
      <c r="K1707">
        <v>87.8</v>
      </c>
      <c r="L1707" s="114">
        <v>5.4970224461750343E-3</v>
      </c>
      <c r="N1707" s="221">
        <v>43578</v>
      </c>
      <c r="O1707" s="222">
        <v>-6.0364757256614289E-3</v>
      </c>
      <c r="P1707" s="114">
        <v>1.2979613510817233E-2</v>
      </c>
      <c r="Q1707" s="114">
        <v>1.2869014895939515E-2</v>
      </c>
      <c r="R1707" s="114">
        <v>1.1568121617211144E-2</v>
      </c>
      <c r="Y1707" s="114">
        <f t="shared" si="107"/>
        <v>3.0190581026160887E-2</v>
      </c>
      <c r="Z1707" s="114">
        <f t="shared" si="104"/>
        <v>2.9933328647955313E-2</v>
      </c>
      <c r="AA1707" s="114">
        <f t="shared" si="105"/>
        <v>2.690745088163312E-2</v>
      </c>
      <c r="AB1707" s="114">
        <f t="shared" si="106"/>
        <v>3.3943606576113131E-2</v>
      </c>
    </row>
    <row r="1708" spans="10:28" x14ac:dyDescent="0.25">
      <c r="J1708" s="1">
        <v>45483</v>
      </c>
      <c r="K1708">
        <v>89.78</v>
      </c>
      <c r="L1708" s="114">
        <v>2.2551252847380455E-2</v>
      </c>
      <c r="N1708" s="221">
        <v>43577</v>
      </c>
      <c r="O1708" s="222">
        <v>0</v>
      </c>
      <c r="P1708" s="114">
        <v>1.2981037850775257E-2</v>
      </c>
      <c r="Q1708" s="114">
        <v>1.297081620376732E-2</v>
      </c>
      <c r="R1708" s="114">
        <v>1.1833737172377724E-2</v>
      </c>
      <c r="Y1708" s="114">
        <f t="shared" si="107"/>
        <v>3.0193894040903248E-2</v>
      </c>
      <c r="Z1708" s="114">
        <f t="shared" si="104"/>
        <v>3.0170118489962788E-2</v>
      </c>
      <c r="AA1708" s="114">
        <f t="shared" si="105"/>
        <v>2.7525272662950587E-2</v>
      </c>
      <c r="AB1708" s="114">
        <f t="shared" si="106"/>
        <v>3.3943606576113131E-2</v>
      </c>
    </row>
    <row r="1709" spans="10:28" x14ac:dyDescent="0.25">
      <c r="J1709" s="1">
        <v>45484</v>
      </c>
      <c r="K1709">
        <v>90.98</v>
      </c>
      <c r="L1709" s="114">
        <v>1.3366005791935875E-2</v>
      </c>
      <c r="N1709" s="221">
        <v>43574</v>
      </c>
      <c r="O1709" s="222">
        <v>0</v>
      </c>
      <c r="P1709" s="114">
        <v>1.2997234829112301E-2</v>
      </c>
      <c r="Q1709" s="114">
        <v>1.3102450794236491E-2</v>
      </c>
      <c r="R1709" s="114">
        <v>1.2205567941262686E-2</v>
      </c>
      <c r="Y1709" s="114">
        <f t="shared" si="107"/>
        <v>3.0231568212515214E-2</v>
      </c>
      <c r="Z1709" s="114">
        <f t="shared" si="104"/>
        <v>3.0476300547394079E-2</v>
      </c>
      <c r="AA1709" s="114">
        <f t="shared" si="105"/>
        <v>2.8390151031377011E-2</v>
      </c>
      <c r="AB1709" s="114">
        <f t="shared" si="106"/>
        <v>3.3943606576113131E-2</v>
      </c>
    </row>
    <row r="1710" spans="10:28" x14ac:dyDescent="0.25">
      <c r="J1710" s="1">
        <v>45485</v>
      </c>
      <c r="K1710">
        <v>91.98</v>
      </c>
      <c r="L1710" s="114">
        <v>1.0991426687183996E-2</v>
      </c>
      <c r="N1710" s="221">
        <v>43573</v>
      </c>
      <c r="O1710" s="222">
        <v>6.4632885211995863E-3</v>
      </c>
      <c r="P1710" s="114">
        <v>1.2997447113677403E-2</v>
      </c>
      <c r="Q1710" s="114">
        <v>1.3235175351140875E-2</v>
      </c>
      <c r="R1710" s="114">
        <v>1.2589082093616337E-2</v>
      </c>
      <c r="Y1710" s="114">
        <f t="shared" si="107"/>
        <v>3.0232061986413639E-2</v>
      </c>
      <c r="Z1710" s="114">
        <f t="shared" si="104"/>
        <v>3.0785017866753677E-2</v>
      </c>
      <c r="AA1710" s="114">
        <f t="shared" si="105"/>
        <v>2.9282204949751599E-2</v>
      </c>
      <c r="AB1710" s="114">
        <f t="shared" si="106"/>
        <v>3.3943606576113131E-2</v>
      </c>
    </row>
    <row r="1711" spans="10:28" x14ac:dyDescent="0.25">
      <c r="J1711" s="1">
        <v>45488</v>
      </c>
      <c r="K1711">
        <v>90.6</v>
      </c>
      <c r="L1711" s="114">
        <v>-1.5003261578604149E-2</v>
      </c>
      <c r="N1711" s="221">
        <v>43572</v>
      </c>
      <c r="O1711" s="222">
        <v>1.1770860580695864E-2</v>
      </c>
      <c r="P1711" s="114">
        <v>1.2996671162402152E-2</v>
      </c>
      <c r="Q1711" s="114">
        <v>1.3337385608649017E-2</v>
      </c>
      <c r="R1711" s="114">
        <v>1.288156120691932E-2</v>
      </c>
      <c r="Y1711" s="114">
        <f t="shared" si="107"/>
        <v>3.0230257123747408E-2</v>
      </c>
      <c r="Z1711" s="114">
        <f t="shared" si="104"/>
        <v>3.1022758925717615E-2</v>
      </c>
      <c r="AA1711" s="114">
        <f t="shared" si="105"/>
        <v>2.9962511367294338E-2</v>
      </c>
      <c r="AB1711" s="114">
        <f t="shared" si="106"/>
        <v>3.3943606576113131E-2</v>
      </c>
    </row>
    <row r="1712" spans="10:28" x14ac:dyDescent="0.25">
      <c r="J1712" s="1">
        <v>45489</v>
      </c>
      <c r="K1712">
        <v>89.14</v>
      </c>
      <c r="L1712" s="114">
        <v>-1.6114790286975648E-2</v>
      </c>
      <c r="N1712" s="221">
        <v>43571</v>
      </c>
      <c r="O1712" s="222">
        <v>1.2178978024887311E-2</v>
      </c>
      <c r="P1712" s="114">
        <v>1.2979838598387673E-2</v>
      </c>
      <c r="Q1712" s="114">
        <v>1.3367137427362157E-2</v>
      </c>
      <c r="R1712" s="114">
        <v>1.2949222827123495E-2</v>
      </c>
      <c r="Y1712" s="114">
        <f t="shared" si="107"/>
        <v>3.0191104579849727E-2</v>
      </c>
      <c r="Z1712" s="114">
        <f t="shared" si="104"/>
        <v>3.109196165604438E-2</v>
      </c>
      <c r="AA1712" s="114">
        <f t="shared" si="105"/>
        <v>3.0119892295889249E-2</v>
      </c>
      <c r="AB1712" s="114">
        <f t="shared" si="106"/>
        <v>3.3943606576113131E-2</v>
      </c>
    </row>
    <row r="1713" spans="10:28" x14ac:dyDescent="0.25">
      <c r="J1713" s="1">
        <v>45490</v>
      </c>
      <c r="K1713">
        <v>89.46</v>
      </c>
      <c r="L1713" s="114">
        <v>3.5898586493156065E-3</v>
      </c>
      <c r="N1713" s="221">
        <v>43570</v>
      </c>
      <c r="O1713" s="222">
        <v>4.7885075818036634E-3</v>
      </c>
      <c r="P1713" s="114">
        <v>1.2962312045678721E-2</v>
      </c>
      <c r="Q1713" s="114">
        <v>1.3389993782562034E-2</v>
      </c>
      <c r="R1713" s="114">
        <v>1.2996837643369232E-2</v>
      </c>
      <c r="Y1713" s="114">
        <f t="shared" si="107"/>
        <v>3.0150337818248708E-2</v>
      </c>
      <c r="Z1713" s="114">
        <f t="shared" si="104"/>
        <v>3.1145125538239293E-2</v>
      </c>
      <c r="AA1713" s="114">
        <f t="shared" si="105"/>
        <v>3.0230644358476833E-2</v>
      </c>
      <c r="AB1713" s="114">
        <f t="shared" si="106"/>
        <v>3.3943606576113131E-2</v>
      </c>
    </row>
    <row r="1714" spans="10:28" x14ac:dyDescent="0.25">
      <c r="J1714" s="1">
        <v>45491</v>
      </c>
      <c r="K1714">
        <v>91.5</v>
      </c>
      <c r="L1714" s="114">
        <v>2.2803487592220058E-2</v>
      </c>
      <c r="N1714" s="221">
        <v>43567</v>
      </c>
      <c r="O1714" s="222">
        <v>2.3414102913150193E-2</v>
      </c>
      <c r="P1714" s="114">
        <v>1.2964645163597554E-2</v>
      </c>
      <c r="Q1714" s="114">
        <v>1.3508426074304577E-2</v>
      </c>
      <c r="R1714" s="114">
        <v>1.3350511998154235E-2</v>
      </c>
      <c r="Y1714" s="114">
        <f t="shared" si="107"/>
        <v>3.0155764650527911E-2</v>
      </c>
      <c r="Z1714" s="114">
        <f t="shared" si="104"/>
        <v>3.1420599048832445E-2</v>
      </c>
      <c r="AA1714" s="114">
        <f t="shared" si="105"/>
        <v>3.1053290907706751E-2</v>
      </c>
      <c r="AB1714" s="114">
        <f t="shared" si="106"/>
        <v>3.3943606576113131E-2</v>
      </c>
    </row>
    <row r="1715" spans="10:28" x14ac:dyDescent="0.25">
      <c r="J1715" s="1">
        <v>45492</v>
      </c>
      <c r="K1715">
        <v>89.88</v>
      </c>
      <c r="L1715" s="114">
        <v>-1.7704918032786936E-2</v>
      </c>
      <c r="N1715" s="221">
        <v>43566</v>
      </c>
      <c r="O1715" s="222">
        <v>5.0622520180597938E-3</v>
      </c>
      <c r="P1715" s="114">
        <v>1.2896360360824146E-2</v>
      </c>
      <c r="Q1715" s="114">
        <v>1.3228872344293128E-2</v>
      </c>
      <c r="R1715" s="114">
        <v>1.2434635807975698E-2</v>
      </c>
      <c r="Y1715" s="114">
        <f t="shared" si="107"/>
        <v>2.9996934199276962E-2</v>
      </c>
      <c r="Z1715" s="114">
        <f t="shared" si="104"/>
        <v>3.0770357072825816E-2</v>
      </c>
      <c r="AA1715" s="114">
        <f t="shared" si="105"/>
        <v>2.8922962889351474E-2</v>
      </c>
      <c r="AB1715" s="114">
        <f t="shared" si="106"/>
        <v>3.3943606576113131E-2</v>
      </c>
    </row>
    <row r="1716" spans="10:28" x14ac:dyDescent="0.25">
      <c r="J1716" s="1">
        <v>45495</v>
      </c>
      <c r="K1716">
        <v>91.22</v>
      </c>
      <c r="L1716" s="114">
        <v>1.4908767245215882E-2</v>
      </c>
      <c r="N1716" s="221">
        <v>43565</v>
      </c>
      <c r="O1716" s="222">
        <v>-8.2023239917979865E-4</v>
      </c>
      <c r="P1716" s="114">
        <v>1.290957189011264E-2</v>
      </c>
      <c r="Q1716" s="114">
        <v>1.3343589589530268E-2</v>
      </c>
      <c r="R1716" s="114">
        <v>1.2761418914113486E-2</v>
      </c>
      <c r="Y1716" s="114">
        <f t="shared" si="107"/>
        <v>3.0027664216402E-2</v>
      </c>
      <c r="Z1716" s="114">
        <f t="shared" si="104"/>
        <v>3.1037189385247403E-2</v>
      </c>
      <c r="AA1716" s="114">
        <f t="shared" si="105"/>
        <v>2.968306039422797E-2</v>
      </c>
      <c r="AB1716" s="114">
        <f t="shared" si="106"/>
        <v>3.3943606576113131E-2</v>
      </c>
    </row>
    <row r="1717" spans="10:28" x14ac:dyDescent="0.25">
      <c r="J1717" s="1">
        <v>45496</v>
      </c>
      <c r="K1717">
        <v>89.86</v>
      </c>
      <c r="L1717" s="114">
        <v>-1.4909011181758381E-2</v>
      </c>
      <c r="N1717" s="221">
        <v>43564</v>
      </c>
      <c r="O1717" s="222">
        <v>-1.6377780810698831E-3</v>
      </c>
      <c r="P1717" s="114">
        <v>1.2944134086440861E-2</v>
      </c>
      <c r="Q1717" s="114">
        <v>1.3478776428785678E-2</v>
      </c>
      <c r="R1717" s="114">
        <v>1.3160767207513318E-2</v>
      </c>
      <c r="Y1717" s="114">
        <f t="shared" si="107"/>
        <v>3.0108055885061442E-2</v>
      </c>
      <c r="Z1717" s="114">
        <f t="shared" si="104"/>
        <v>3.135163397335549E-2</v>
      </c>
      <c r="AA1717" s="114">
        <f t="shared" si="105"/>
        <v>3.0611944524675978E-2</v>
      </c>
      <c r="AB1717" s="114">
        <f t="shared" si="106"/>
        <v>3.3943606576113131E-2</v>
      </c>
    </row>
    <row r="1718" spans="10:28" x14ac:dyDescent="0.25">
      <c r="J1718" s="1">
        <v>45497</v>
      </c>
      <c r="K1718">
        <v>89</v>
      </c>
      <c r="L1718" s="114">
        <v>-9.5704429111951855E-3</v>
      </c>
      <c r="N1718" s="221">
        <v>43563</v>
      </c>
      <c r="O1718" s="222">
        <v>-3.6714713081317679E-3</v>
      </c>
      <c r="P1718" s="114">
        <v>1.2951793647143441E-2</v>
      </c>
      <c r="Q1718" s="114">
        <v>1.361345434769432E-2</v>
      </c>
      <c r="R1718" s="114">
        <v>1.3567986978821424E-2</v>
      </c>
      <c r="Y1718" s="114">
        <f t="shared" si="107"/>
        <v>3.0125872023255645E-2</v>
      </c>
      <c r="Z1718" s="114">
        <f t="shared" si="104"/>
        <v>3.1664894812736988E-2</v>
      </c>
      <c r="AA1718" s="114">
        <f t="shared" si="105"/>
        <v>3.1559137712738633E-2</v>
      </c>
      <c r="AB1718" s="114">
        <f t="shared" si="106"/>
        <v>3.3943606576113131E-2</v>
      </c>
    </row>
    <row r="1719" spans="10:28" x14ac:dyDescent="0.25">
      <c r="J1719" s="1">
        <v>45498</v>
      </c>
      <c r="K1719">
        <v>87.94</v>
      </c>
      <c r="L1719" s="114">
        <v>-1.1910112359550588E-2</v>
      </c>
      <c r="N1719" s="221">
        <v>43560</v>
      </c>
      <c r="O1719" s="222">
        <v>2.7270248159258635E-3</v>
      </c>
      <c r="P1719" s="114">
        <v>1.3032025337278798E-2</v>
      </c>
      <c r="Q1719" s="114">
        <v>1.3742601942051286E-2</v>
      </c>
      <c r="R1719" s="114">
        <v>1.3963534912237049E-2</v>
      </c>
      <c r="Y1719" s="114">
        <f t="shared" si="107"/>
        <v>3.0312490934510484E-2</v>
      </c>
      <c r="Z1719" s="114">
        <f t="shared" si="104"/>
        <v>3.1965292117211296E-2</v>
      </c>
      <c r="AA1719" s="114">
        <f t="shared" si="105"/>
        <v>3.2479182205863377E-2</v>
      </c>
      <c r="AB1719" s="114">
        <f t="shared" si="106"/>
        <v>3.3943606576113131E-2</v>
      </c>
    </row>
    <row r="1720" spans="10:28" x14ac:dyDescent="0.25">
      <c r="J1720" s="1">
        <v>45499</v>
      </c>
      <c r="K1720">
        <v>87.72</v>
      </c>
      <c r="L1720" s="114">
        <v>-2.5017057084375581E-3</v>
      </c>
      <c r="N1720" s="221">
        <v>43559</v>
      </c>
      <c r="O1720" s="222">
        <v>1.1028398125172279E-2</v>
      </c>
      <c r="P1720" s="114">
        <v>1.3076703385199584E-2</v>
      </c>
      <c r="Q1720" s="114">
        <v>1.3877110186145191E-2</v>
      </c>
      <c r="R1720" s="114">
        <v>1.4385797794818599E-2</v>
      </c>
      <c r="Y1720" s="114">
        <f t="shared" si="107"/>
        <v>3.0416412073974233E-2</v>
      </c>
      <c r="Z1720" s="114">
        <f t="shared" si="104"/>
        <v>3.2278158292973716E-2</v>
      </c>
      <c r="AA1720" s="114">
        <f t="shared" si="105"/>
        <v>3.3461365670748061E-2</v>
      </c>
      <c r="AB1720" s="114">
        <f t="shared" si="106"/>
        <v>3.3943606576113131E-2</v>
      </c>
    </row>
    <row r="1721" spans="10:28" x14ac:dyDescent="0.25">
      <c r="J1721" s="1">
        <v>45502</v>
      </c>
      <c r="K1721">
        <v>86.54</v>
      </c>
      <c r="L1721" s="114">
        <v>-1.3451892384860838E-2</v>
      </c>
      <c r="N1721" s="221">
        <v>43558</v>
      </c>
      <c r="O1721" s="222">
        <v>1.7391304347826216E-2</v>
      </c>
      <c r="P1721" s="114">
        <v>1.3089914347284367E-2</v>
      </c>
      <c r="Q1721" s="114">
        <v>1.3929354175647673E-2</v>
      </c>
      <c r="R1721" s="114">
        <v>1.457386338502142E-2</v>
      </c>
      <c r="Y1721" s="114">
        <f t="shared" si="107"/>
        <v>3.044714077178344E-2</v>
      </c>
      <c r="Z1721" s="114">
        <f t="shared" si="104"/>
        <v>3.2399677812556489E-2</v>
      </c>
      <c r="AA1721" s="114">
        <f t="shared" si="105"/>
        <v>3.3898806233559828E-2</v>
      </c>
      <c r="AB1721" s="114">
        <f t="shared" si="106"/>
        <v>3.3943606576113131E-2</v>
      </c>
    </row>
    <row r="1722" spans="10:28" x14ac:dyDescent="0.25">
      <c r="J1722" s="1">
        <v>45503</v>
      </c>
      <c r="K1722">
        <v>86.48</v>
      </c>
      <c r="L1722" s="114">
        <v>-6.9332100762655726E-4</v>
      </c>
      <c r="N1722" s="221">
        <v>43557</v>
      </c>
      <c r="O1722" s="222">
        <v>1.857142857142853E-2</v>
      </c>
      <c r="P1722" s="114">
        <v>1.3048690522704326E-2</v>
      </c>
      <c r="Q1722" s="114">
        <v>1.3849310739510557E-2</v>
      </c>
      <c r="R1722" s="114">
        <v>1.4375290777912894E-2</v>
      </c>
      <c r="Y1722" s="114">
        <f t="shared" si="107"/>
        <v>3.0351254155810262E-2</v>
      </c>
      <c r="Z1722" s="114">
        <f t="shared" si="104"/>
        <v>3.2213496780101554E-2</v>
      </c>
      <c r="AA1722" s="114">
        <f t="shared" si="105"/>
        <v>3.343692634942539E-2</v>
      </c>
      <c r="AB1722" s="114">
        <f t="shared" si="106"/>
        <v>3.3943606576113131E-2</v>
      </c>
    </row>
    <row r="1723" spans="10:28" x14ac:dyDescent="0.25">
      <c r="J1723" s="1">
        <v>45504</v>
      </c>
      <c r="K1723">
        <v>86.06</v>
      </c>
      <c r="L1723" s="114">
        <v>-4.856614246068475E-3</v>
      </c>
      <c r="N1723" s="221">
        <v>43556</v>
      </c>
      <c r="O1723" s="222">
        <v>1.3758146270818289E-2</v>
      </c>
      <c r="P1723" s="114">
        <v>1.3001479501379771E-2</v>
      </c>
      <c r="Q1723" s="114">
        <v>1.3735650857021883E-2</v>
      </c>
      <c r="R1723" s="114">
        <v>1.4065012699406142E-2</v>
      </c>
      <c r="Y1723" s="114">
        <f t="shared" si="107"/>
        <v>3.0241441320209349E-2</v>
      </c>
      <c r="Z1723" s="114">
        <f t="shared" si="104"/>
        <v>3.19491238934329E-2</v>
      </c>
      <c r="AA1723" s="114">
        <f t="shared" si="105"/>
        <v>3.2715219538818688E-2</v>
      </c>
      <c r="AB1723" s="114">
        <f t="shared" si="106"/>
        <v>3.3943606576113131E-2</v>
      </c>
    </row>
    <row r="1724" spans="10:28" x14ac:dyDescent="0.25">
      <c r="J1724" s="1">
        <v>45505</v>
      </c>
      <c r="K1724">
        <v>83.14</v>
      </c>
      <c r="L1724" s="114">
        <v>-3.3929816407157816E-2</v>
      </c>
      <c r="N1724" s="221">
        <v>43553</v>
      </c>
      <c r="O1724" s="222">
        <v>1.1129008639624995E-2</v>
      </c>
      <c r="P1724" s="114">
        <v>1.3006684501379975E-2</v>
      </c>
      <c r="Q1724" s="114">
        <v>1.3735388006793957E-2</v>
      </c>
      <c r="R1724" s="114">
        <v>1.4084372921736258E-2</v>
      </c>
      <c r="Y1724" s="114">
        <f t="shared" si="107"/>
        <v>3.0253548150209822E-2</v>
      </c>
      <c r="Z1724" s="114">
        <f t="shared" si="104"/>
        <v>3.1948512503802748E-2</v>
      </c>
      <c r="AA1724" s="114">
        <f t="shared" si="105"/>
        <v>3.2760251415958536E-2</v>
      </c>
      <c r="AB1724" s="114">
        <f t="shared" si="106"/>
        <v>3.3943606576113131E-2</v>
      </c>
    </row>
    <row r="1725" spans="10:28" x14ac:dyDescent="0.25">
      <c r="J1725" s="1">
        <v>45506</v>
      </c>
      <c r="K1725">
        <v>82.34</v>
      </c>
      <c r="L1725" s="114">
        <v>-9.62232379119554E-3</v>
      </c>
      <c r="N1725" s="221">
        <v>43552</v>
      </c>
      <c r="O1725" s="222">
        <v>-5.8539440948327296E-4</v>
      </c>
      <c r="P1725" s="114">
        <v>1.3026190051578278E-2</v>
      </c>
      <c r="Q1725" s="114">
        <v>1.3783762016799452E-2</v>
      </c>
      <c r="R1725" s="114">
        <v>1.4252221576964458E-2</v>
      </c>
      <c r="Y1725" s="114">
        <f t="shared" si="107"/>
        <v>3.0298918059971074E-2</v>
      </c>
      <c r="Z1725" s="114">
        <f t="shared" si="104"/>
        <v>3.2061030451075528E-2</v>
      </c>
      <c r="AA1725" s="114">
        <f t="shared" si="105"/>
        <v>3.3150667388019327E-2</v>
      </c>
      <c r="AB1725" s="114">
        <f t="shared" si="106"/>
        <v>3.3943606576113131E-2</v>
      </c>
    </row>
    <row r="1726" spans="10:28" x14ac:dyDescent="0.25">
      <c r="J1726" s="1">
        <v>45509</v>
      </c>
      <c r="K1726">
        <v>79.88</v>
      </c>
      <c r="L1726" s="114">
        <v>-2.9876123390818653E-2</v>
      </c>
      <c r="N1726" s="221">
        <v>43551</v>
      </c>
      <c r="O1726" s="222">
        <v>3.2300690060196573E-3</v>
      </c>
      <c r="P1726" s="114">
        <v>1.302620913810916E-2</v>
      </c>
      <c r="Q1726" s="114">
        <v>1.3923164518927739E-2</v>
      </c>
      <c r="R1726" s="114">
        <v>1.4699300120649701E-2</v>
      </c>
      <c r="Y1726" s="114">
        <f t="shared" si="107"/>
        <v>3.0298962455241905E-2</v>
      </c>
      <c r="Z1726" s="114">
        <f t="shared" si="104"/>
        <v>3.2385280671025925E-2</v>
      </c>
      <c r="AA1726" s="114">
        <f t="shared" si="105"/>
        <v>3.4190572080631206E-2</v>
      </c>
      <c r="AB1726" s="114">
        <f t="shared" si="106"/>
        <v>3.3943606576113131E-2</v>
      </c>
    </row>
    <row r="1727" spans="10:28" x14ac:dyDescent="0.25">
      <c r="J1727" s="1">
        <v>45510</v>
      </c>
      <c r="K1727">
        <v>80.099999999999994</v>
      </c>
      <c r="L1727" s="114">
        <v>2.7541311967951786E-3</v>
      </c>
      <c r="N1727" s="221">
        <v>43550</v>
      </c>
      <c r="O1727" s="222">
        <v>-1.3756154068925613E-2</v>
      </c>
      <c r="P1727" s="114">
        <v>1.3029077023571898E-2</v>
      </c>
      <c r="Q1727" s="114">
        <v>1.4056755644892456E-2</v>
      </c>
      <c r="R1727" s="114">
        <v>1.5139191890422777E-2</v>
      </c>
      <c r="Y1727" s="114">
        <f t="shared" si="107"/>
        <v>3.0305633156828236E-2</v>
      </c>
      <c r="Z1727" s="114">
        <f t="shared" si="104"/>
        <v>3.2696013630019852E-2</v>
      </c>
      <c r="AA1727" s="114">
        <f t="shared" si="105"/>
        <v>3.5213760337123381E-2</v>
      </c>
      <c r="AB1727" s="114">
        <f t="shared" si="106"/>
        <v>3.3943606576113131E-2</v>
      </c>
    </row>
    <row r="1728" spans="10:28" x14ac:dyDescent="0.25">
      <c r="J1728" s="1">
        <v>45511</v>
      </c>
      <c r="K1728">
        <v>79.92</v>
      </c>
      <c r="L1728" s="114">
        <v>-2.2471910112358629E-3</v>
      </c>
      <c r="N1728" s="221">
        <v>43549</v>
      </c>
      <c r="O1728" s="222">
        <v>-1.088513319965613E-2</v>
      </c>
      <c r="P1728" s="114">
        <v>1.3014032034535258E-2</v>
      </c>
      <c r="Q1728" s="114">
        <v>1.4062606828346307E-2</v>
      </c>
      <c r="R1728" s="114">
        <v>1.5223205429964415E-2</v>
      </c>
      <c r="Y1728" s="114">
        <f t="shared" si="107"/>
        <v>3.0270638512329012E-2</v>
      </c>
      <c r="Z1728" s="114">
        <f t="shared" si="104"/>
        <v>3.2709623482733513E-2</v>
      </c>
      <c r="AA1728" s="114">
        <f t="shared" si="105"/>
        <v>3.5409175830097228E-2</v>
      </c>
      <c r="AB1728" s="114">
        <f t="shared" si="106"/>
        <v>3.3943606576113131E-2</v>
      </c>
    </row>
    <row r="1729" spans="10:28" x14ac:dyDescent="0.25">
      <c r="J1729" s="1">
        <v>45512</v>
      </c>
      <c r="K1729">
        <v>80.099999999999994</v>
      </c>
      <c r="L1729" s="114">
        <v>2.2522522522521599E-3</v>
      </c>
      <c r="N1729" s="221">
        <v>43546</v>
      </c>
      <c r="O1729" s="222">
        <v>-2.1443587946741432E-2</v>
      </c>
      <c r="P1729" s="114">
        <v>1.300219199118104E-2</v>
      </c>
      <c r="Q1729" s="114">
        <v>1.4119721180652295E-2</v>
      </c>
      <c r="R1729" s="114">
        <v>1.5458827127642396E-2</v>
      </c>
      <c r="Y1729" s="114">
        <f t="shared" si="107"/>
        <v>3.02430985714871E-2</v>
      </c>
      <c r="Z1729" s="114">
        <f t="shared" si="104"/>
        <v>3.2842471466197239E-2</v>
      </c>
      <c r="AA1729" s="114">
        <f t="shared" si="105"/>
        <v>3.5957231898896214E-2</v>
      </c>
      <c r="AB1729" s="114">
        <f t="shared" si="106"/>
        <v>3.3943606576113131E-2</v>
      </c>
    </row>
    <row r="1730" spans="10:28" x14ac:dyDescent="0.25">
      <c r="J1730" s="1">
        <v>45513</v>
      </c>
      <c r="K1730">
        <v>79.8</v>
      </c>
      <c r="L1730" s="114">
        <v>-3.74531835205989E-3</v>
      </c>
      <c r="N1730" s="221">
        <v>43545</v>
      </c>
      <c r="O1730" s="222">
        <v>-1.3549011475183243E-2</v>
      </c>
      <c r="P1730" s="114">
        <v>1.2951887146043469E-2</v>
      </c>
      <c r="Q1730" s="114">
        <v>1.3929862137937272E-2</v>
      </c>
      <c r="R1730" s="114">
        <v>1.4995945843422436E-2</v>
      </c>
      <c r="Y1730" s="114">
        <f t="shared" si="107"/>
        <v>3.0126089501697109E-2</v>
      </c>
      <c r="Z1730" s="114">
        <f t="shared" ref="Z1730:Z1747" si="108">Q1730*2.326</f>
        <v>3.2400859332842098E-2</v>
      </c>
      <c r="AA1730" s="114">
        <f t="shared" ref="AA1730:AA1747" si="109">R1730*2.326</f>
        <v>3.488057003180059E-2</v>
      </c>
      <c r="AB1730" s="114">
        <f t="shared" ref="AB1730:AB1746" si="110">ABS(PERCENTILE(O1730:O2029,0.01))</f>
        <v>3.3943606576113131E-2</v>
      </c>
    </row>
    <row r="1731" spans="10:28" x14ac:dyDescent="0.25">
      <c r="J1731" s="1">
        <v>45516</v>
      </c>
      <c r="K1731">
        <v>78.72</v>
      </c>
      <c r="L1731" s="114">
        <v>-1.3533834586466145E-2</v>
      </c>
      <c r="N1731" s="221">
        <v>43544</v>
      </c>
      <c r="O1731" s="222">
        <v>-4.489634226858584E-2</v>
      </c>
      <c r="P1731" s="114">
        <v>1.2933917483351777E-2</v>
      </c>
      <c r="Q1731" s="114">
        <v>1.3937255238266364E-2</v>
      </c>
      <c r="R1731" s="114">
        <v>1.5083591512712699E-2</v>
      </c>
      <c r="Y1731" s="114">
        <f t="shared" ref="Y1731:Y1747" si="111">P1731*2.326</f>
        <v>3.0084292066276233E-2</v>
      </c>
      <c r="Z1731" s="114">
        <f t="shared" si="108"/>
        <v>3.2418055684207567E-2</v>
      </c>
      <c r="AA1731" s="114">
        <f t="shared" si="109"/>
        <v>3.5084433858569741E-2</v>
      </c>
      <c r="AB1731" s="114">
        <f t="shared" si="110"/>
        <v>3.3943606576113131E-2</v>
      </c>
    </row>
    <row r="1732" spans="10:28" x14ac:dyDescent="0.25">
      <c r="J1732" s="1">
        <v>45517</v>
      </c>
      <c r="K1732">
        <v>79.62</v>
      </c>
      <c r="L1732" s="114">
        <v>1.1432926829268365E-2</v>
      </c>
      <c r="N1732" s="221">
        <v>43543</v>
      </c>
      <c r="O1732" s="222">
        <v>1.5419683561276558E-2</v>
      </c>
      <c r="P1732" s="114">
        <v>1.2698841583611434E-2</v>
      </c>
      <c r="Q1732" s="114">
        <v>1.2532393621445346E-2</v>
      </c>
      <c r="R1732" s="114">
        <v>1.0647836656079475E-2</v>
      </c>
      <c r="Y1732" s="114">
        <f t="shared" si="111"/>
        <v>2.9537505523480195E-2</v>
      </c>
      <c r="Z1732" s="114">
        <f t="shared" si="108"/>
        <v>2.9150347563481876E-2</v>
      </c>
      <c r="AA1732" s="114">
        <f t="shared" si="109"/>
        <v>2.4766868062040859E-2</v>
      </c>
      <c r="AB1732" s="114">
        <f t="shared" si="110"/>
        <v>3.1360543616358399E-2</v>
      </c>
    </row>
    <row r="1733" spans="10:28" x14ac:dyDescent="0.25">
      <c r="J1733" s="1">
        <v>45518</v>
      </c>
      <c r="K1733">
        <v>80.540000000000006</v>
      </c>
      <c r="L1733" s="114">
        <v>1.1554885707108787E-2</v>
      </c>
      <c r="N1733" s="221">
        <v>43542</v>
      </c>
      <c r="O1733" s="222">
        <v>4.9858509634820719E-3</v>
      </c>
      <c r="P1733" s="114">
        <v>1.2676325665221169E-2</v>
      </c>
      <c r="Q1733" s="114">
        <v>1.2466345613830783E-2</v>
      </c>
      <c r="R1733" s="114">
        <v>1.0268233753538013E-2</v>
      </c>
      <c r="Y1733" s="114">
        <f t="shared" si="111"/>
        <v>2.9485133497304437E-2</v>
      </c>
      <c r="Z1733" s="114">
        <f t="shared" si="108"/>
        <v>2.8996719897770404E-2</v>
      </c>
      <c r="AA1733" s="114">
        <f t="shared" si="109"/>
        <v>2.388391171072942E-2</v>
      </c>
      <c r="AB1733" s="114">
        <f t="shared" si="110"/>
        <v>3.1360543616358399E-2</v>
      </c>
    </row>
    <row r="1734" spans="10:28" x14ac:dyDescent="0.25">
      <c r="J1734" s="1">
        <v>45519</v>
      </c>
      <c r="K1734">
        <v>81.760000000000005</v>
      </c>
      <c r="L1734" s="114">
        <v>1.5147752669480988E-2</v>
      </c>
      <c r="N1734" s="221">
        <v>43539</v>
      </c>
      <c r="O1734" s="222">
        <v>4.3307619434293301E-3</v>
      </c>
      <c r="P1734" s="114">
        <v>1.27121486304946E-2</v>
      </c>
      <c r="Q1734" s="114">
        <v>1.2573060417533102E-2</v>
      </c>
      <c r="R1734" s="114">
        <v>1.0515697581936736E-2</v>
      </c>
      <c r="Y1734" s="114">
        <f t="shared" si="111"/>
        <v>2.9568457714530441E-2</v>
      </c>
      <c r="Z1734" s="114">
        <f t="shared" si="108"/>
        <v>2.9244938531181996E-2</v>
      </c>
      <c r="AA1734" s="114">
        <f t="shared" si="109"/>
        <v>2.445951257558485E-2</v>
      </c>
      <c r="AB1734" s="114">
        <f t="shared" si="110"/>
        <v>3.1360543616358399E-2</v>
      </c>
    </row>
    <row r="1735" spans="10:28" x14ac:dyDescent="0.25">
      <c r="J1735" s="1">
        <v>45520</v>
      </c>
      <c r="K1735">
        <v>81.7</v>
      </c>
      <c r="L1735" s="114">
        <v>-7.3385518591000815E-4</v>
      </c>
      <c r="N1735" s="221">
        <v>43538</v>
      </c>
      <c r="O1735" s="222">
        <v>3.3948940793047258E-3</v>
      </c>
      <c r="P1735" s="114">
        <v>1.2747972249958394E-2</v>
      </c>
      <c r="Q1735" s="114">
        <v>1.2685926488418365E-2</v>
      </c>
      <c r="R1735" s="114">
        <v>1.0790784373920163E-2</v>
      </c>
      <c r="Y1735" s="114">
        <f t="shared" si="111"/>
        <v>2.9651783453403226E-2</v>
      </c>
      <c r="Z1735" s="114">
        <f t="shared" si="108"/>
        <v>2.9507465012061116E-2</v>
      </c>
      <c r="AA1735" s="114">
        <f t="shared" si="109"/>
        <v>2.5099364453738299E-2</v>
      </c>
      <c r="AB1735" s="114">
        <f t="shared" si="110"/>
        <v>3.1360543616358399E-2</v>
      </c>
    </row>
    <row r="1736" spans="10:28" x14ac:dyDescent="0.25">
      <c r="J1736" s="1">
        <v>45523</v>
      </c>
      <c r="K1736">
        <v>82.86</v>
      </c>
      <c r="L1736" s="114">
        <v>1.4198286413708648E-2</v>
      </c>
      <c r="N1736" s="221">
        <v>43537</v>
      </c>
      <c r="O1736" s="222">
        <v>6.0109289617486022E-3</v>
      </c>
      <c r="P1736" s="114">
        <v>1.2751005801708988E-2</v>
      </c>
      <c r="Q1736" s="114">
        <v>1.2805304040045208E-2</v>
      </c>
      <c r="R1736" s="114">
        <v>1.1096746168112312E-2</v>
      </c>
      <c r="Y1736" s="114">
        <f t="shared" si="111"/>
        <v>2.9658839494775109E-2</v>
      </c>
      <c r="Z1736" s="114">
        <f t="shared" si="108"/>
        <v>2.9785137197145154E-2</v>
      </c>
      <c r="AA1736" s="114">
        <f t="shared" si="109"/>
        <v>2.5811031587029236E-2</v>
      </c>
      <c r="AB1736" s="114">
        <f t="shared" si="110"/>
        <v>3.1360543616358399E-2</v>
      </c>
    </row>
    <row r="1737" spans="10:28" x14ac:dyDescent="0.25">
      <c r="J1737" s="1">
        <v>45524</v>
      </c>
      <c r="K1737">
        <v>82.8</v>
      </c>
      <c r="L1737" s="114">
        <v>-7.2411296162204052E-4</v>
      </c>
      <c r="N1737" s="221">
        <v>43536</v>
      </c>
      <c r="O1737" s="222">
        <v>-3.810560696788257E-3</v>
      </c>
      <c r="P1737" s="114">
        <v>1.2749528362911164E-2</v>
      </c>
      <c r="Q1737" s="114">
        <v>1.2906521551496467E-2</v>
      </c>
      <c r="R1737" s="114">
        <v>1.1344222422512856E-2</v>
      </c>
      <c r="Y1737" s="114">
        <f t="shared" si="111"/>
        <v>2.9655402972131369E-2</v>
      </c>
      <c r="Z1737" s="114">
        <f t="shared" si="108"/>
        <v>3.0020569128780785E-2</v>
      </c>
      <c r="AA1737" s="114">
        <f t="shared" si="109"/>
        <v>2.6386661354764904E-2</v>
      </c>
      <c r="AB1737" s="114">
        <f t="shared" si="110"/>
        <v>3.1360543616358399E-2</v>
      </c>
    </row>
    <row r="1738" spans="10:28" x14ac:dyDescent="0.25">
      <c r="J1738" s="1">
        <v>45525</v>
      </c>
      <c r="K1738">
        <v>83.72</v>
      </c>
      <c r="L1738" s="114">
        <v>1.1111111111111132E-2</v>
      </c>
      <c r="N1738" s="221">
        <v>43535</v>
      </c>
      <c r="O1738" s="222">
        <v>1.6883476335455283E-2</v>
      </c>
      <c r="P1738" s="114">
        <v>1.2822783274678413E-2</v>
      </c>
      <c r="Q1738" s="114">
        <v>1.3027043772318996E-2</v>
      </c>
      <c r="R1738" s="114">
        <v>1.1660998835630898E-2</v>
      </c>
      <c r="Y1738" s="114">
        <f t="shared" si="111"/>
        <v>2.982579389690199E-2</v>
      </c>
      <c r="Z1738" s="114">
        <f t="shared" si="108"/>
        <v>3.0300903814413985E-2</v>
      </c>
      <c r="AA1738" s="114">
        <f t="shared" si="109"/>
        <v>2.7123483291677471E-2</v>
      </c>
      <c r="AB1738" s="114">
        <f t="shared" si="110"/>
        <v>3.1360543616358399E-2</v>
      </c>
    </row>
    <row r="1739" spans="10:28" x14ac:dyDescent="0.25">
      <c r="J1739" s="1">
        <v>45526</v>
      </c>
      <c r="K1739">
        <v>83.3</v>
      </c>
      <c r="L1739" s="114">
        <v>-5.0167224080267759E-3</v>
      </c>
      <c r="N1739" s="221">
        <v>43532</v>
      </c>
      <c r="O1739" s="222">
        <v>-1.0543612214158511E-2</v>
      </c>
      <c r="P1739" s="114">
        <v>1.2782790262337088E-2</v>
      </c>
      <c r="Q1739" s="114">
        <v>1.2935981502526823E-2</v>
      </c>
      <c r="R1739" s="114">
        <v>1.1245603744351131E-2</v>
      </c>
      <c r="Y1739" s="114">
        <f t="shared" si="111"/>
        <v>2.973277015019607E-2</v>
      </c>
      <c r="Z1739" s="114">
        <f t="shared" si="108"/>
        <v>3.0089092974877392E-2</v>
      </c>
      <c r="AA1739" s="114">
        <f t="shared" si="109"/>
        <v>2.6157274309360733E-2</v>
      </c>
      <c r="AB1739" s="114">
        <f t="shared" si="110"/>
        <v>3.1360543616358399E-2</v>
      </c>
    </row>
    <row r="1740" spans="10:28" x14ac:dyDescent="0.25">
      <c r="J1740" s="1">
        <v>45527</v>
      </c>
      <c r="K1740">
        <v>84.04</v>
      </c>
      <c r="L1740" s="114">
        <v>8.8835534213686576E-3</v>
      </c>
      <c r="N1740" s="221">
        <v>43531</v>
      </c>
      <c r="O1740" s="222">
        <v>-1.8677774791722661E-2</v>
      </c>
      <c r="P1740" s="114">
        <v>1.2785568081790884E-2</v>
      </c>
      <c r="Q1740" s="114">
        <v>1.2980117628082837E-2</v>
      </c>
      <c r="R1740" s="114">
        <v>1.1288929713639729E-2</v>
      </c>
      <c r="Y1740" s="114">
        <f t="shared" si="111"/>
        <v>2.9739231358245598E-2</v>
      </c>
      <c r="Z1740" s="114">
        <f t="shared" si="108"/>
        <v>3.019175360292068E-2</v>
      </c>
      <c r="AA1740" s="114">
        <f t="shared" si="109"/>
        <v>2.6258050513926011E-2</v>
      </c>
      <c r="AB1740" s="114">
        <f t="shared" si="110"/>
        <v>3.1360543616358399E-2</v>
      </c>
    </row>
    <row r="1741" spans="10:28" x14ac:dyDescent="0.25">
      <c r="J1741" s="1">
        <v>45530</v>
      </c>
      <c r="K1741">
        <v>85</v>
      </c>
      <c r="L1741" s="114">
        <v>1.1423131841979935E-2</v>
      </c>
      <c r="N1741" s="221">
        <v>43530</v>
      </c>
      <c r="O1741" s="222">
        <v>-9.9773845949181848E-3</v>
      </c>
      <c r="P1741" s="114">
        <v>1.2743327253002782E-2</v>
      </c>
      <c r="Q1741" s="114">
        <v>1.2837151277455402E-2</v>
      </c>
      <c r="R1741" s="114">
        <v>1.0644565975588691E-2</v>
      </c>
      <c r="Y1741" s="114">
        <f t="shared" si="111"/>
        <v>2.9640979190484473E-2</v>
      </c>
      <c r="Z1741" s="114">
        <f t="shared" si="108"/>
        <v>2.9859213871361267E-2</v>
      </c>
      <c r="AA1741" s="114">
        <f t="shared" si="109"/>
        <v>2.4759260459219296E-2</v>
      </c>
      <c r="AB1741" s="114">
        <f t="shared" si="110"/>
        <v>3.1360543616358399E-2</v>
      </c>
    </row>
    <row r="1742" spans="10:28" x14ac:dyDescent="0.25">
      <c r="J1742" s="1">
        <v>45531</v>
      </c>
      <c r="K1742">
        <v>85</v>
      </c>
      <c r="L1742" s="114">
        <v>0</v>
      </c>
      <c r="N1742" s="221">
        <v>43529</v>
      </c>
      <c r="O1742" s="222">
        <v>8.1813304721029961E-3</v>
      </c>
      <c r="P1742" s="114">
        <v>1.2749059743363654E-2</v>
      </c>
      <c r="Q1742" s="114">
        <v>1.2888890662019752E-2</v>
      </c>
      <c r="R1742" s="114">
        <v>1.068573779050278E-2</v>
      </c>
      <c r="Y1742" s="114">
        <f t="shared" si="111"/>
        <v>2.965431296306386E-2</v>
      </c>
      <c r="Z1742" s="114">
        <f t="shared" si="108"/>
        <v>2.9979559679857944E-2</v>
      </c>
      <c r="AA1742" s="114">
        <f t="shared" si="109"/>
        <v>2.4855026100709467E-2</v>
      </c>
      <c r="AB1742" s="114">
        <f t="shared" si="110"/>
        <v>3.1360543616358399E-2</v>
      </c>
    </row>
    <row r="1743" spans="10:28" x14ac:dyDescent="0.25">
      <c r="J1743" s="1">
        <v>45532</v>
      </c>
      <c r="K1743">
        <v>83.6</v>
      </c>
      <c r="L1743" s="114">
        <v>-1.6470588235294185E-2</v>
      </c>
      <c r="N1743" s="221">
        <v>43528</v>
      </c>
      <c r="O1743" s="222">
        <v>-3.3417992247025798E-3</v>
      </c>
      <c r="P1743" s="114">
        <v>1.275509017376273E-2</v>
      </c>
      <c r="Q1743" s="114">
        <v>1.2967098910682038E-2</v>
      </c>
      <c r="R1743" s="114">
        <v>1.0825941166097391E-2</v>
      </c>
      <c r="Y1743" s="114">
        <f t="shared" si="111"/>
        <v>2.9668339744172111E-2</v>
      </c>
      <c r="Z1743" s="114">
        <f t="shared" si="108"/>
        <v>3.0161472066246423E-2</v>
      </c>
      <c r="AA1743" s="114">
        <f t="shared" si="109"/>
        <v>2.5181139152342533E-2</v>
      </c>
      <c r="AB1743" s="114">
        <f t="shared" si="110"/>
        <v>3.1360543616358399E-2</v>
      </c>
    </row>
    <row r="1744" spans="10:28" x14ac:dyDescent="0.25">
      <c r="J1744" s="1">
        <v>45533</v>
      </c>
      <c r="K1744">
        <v>83.56</v>
      </c>
      <c r="L1744" s="114">
        <v>-4.7846889952143592E-4</v>
      </c>
      <c r="N1744" s="221">
        <v>43525</v>
      </c>
      <c r="O1744" s="222">
        <v>5.6459201505578939E-3</v>
      </c>
      <c r="P1744" s="114">
        <v>1.2774854951327033E-2</v>
      </c>
      <c r="Q1744" s="114">
        <v>1.3090061068974883E-2</v>
      </c>
      <c r="R1744" s="114">
        <v>1.1134140748934125E-2</v>
      </c>
      <c r="Y1744" s="114">
        <f t="shared" si="111"/>
        <v>2.971431261678668E-2</v>
      </c>
      <c r="Z1744" s="114">
        <f t="shared" si="108"/>
        <v>3.0447482046435579E-2</v>
      </c>
      <c r="AA1744" s="114">
        <f t="shared" si="109"/>
        <v>2.5898011382020778E-2</v>
      </c>
      <c r="AB1744" s="114">
        <f t="shared" si="110"/>
        <v>3.1360543616358399E-2</v>
      </c>
    </row>
    <row r="1745" spans="10:28" x14ac:dyDescent="0.25">
      <c r="J1745" s="1">
        <v>45534</v>
      </c>
      <c r="K1745">
        <v>83.68</v>
      </c>
      <c r="L1745" s="114">
        <v>1.4360938247966078E-3</v>
      </c>
      <c r="N1745" s="221">
        <v>43524</v>
      </c>
      <c r="O1745" s="222">
        <v>1.8855218855218933E-3</v>
      </c>
      <c r="P1745" s="114">
        <v>1.2773403741191571E-2</v>
      </c>
      <c r="Q1745" s="114">
        <v>1.3198078329463963E-2</v>
      </c>
      <c r="R1745" s="114">
        <v>1.1395057965848039E-2</v>
      </c>
      <c r="Y1745" s="114">
        <f t="shared" si="111"/>
        <v>2.9710937102011593E-2</v>
      </c>
      <c r="Z1745" s="114">
        <f t="shared" si="108"/>
        <v>3.0698730194333178E-2</v>
      </c>
      <c r="AA1745" s="114">
        <f t="shared" si="109"/>
        <v>2.6504904828562537E-2</v>
      </c>
      <c r="AB1745" s="114">
        <f t="shared" si="110"/>
        <v>3.1360543616358399E-2</v>
      </c>
    </row>
    <row r="1746" spans="10:28" x14ac:dyDescent="0.25">
      <c r="J1746" s="1">
        <v>45537</v>
      </c>
      <c r="K1746">
        <v>83.34</v>
      </c>
      <c r="L1746" s="114">
        <v>-4.0630975143403844E-3</v>
      </c>
      <c r="N1746" s="221">
        <v>43523</v>
      </c>
      <c r="O1746" s="222">
        <v>1.3486176668913595E-3</v>
      </c>
      <c r="P1746" s="114">
        <v>1.278544038445186E-2</v>
      </c>
      <c r="Q1746" s="114">
        <v>1.3329244755710123E-2</v>
      </c>
      <c r="R1746" s="114">
        <v>1.174344699304985E-2</v>
      </c>
      <c r="Y1746" s="114">
        <f t="shared" si="111"/>
        <v>2.9738934334235027E-2</v>
      </c>
      <c r="Z1746" s="114">
        <f t="shared" si="108"/>
        <v>3.1003823301781749E-2</v>
      </c>
      <c r="AA1746" s="114">
        <f t="shared" si="109"/>
        <v>2.7315257705833953E-2</v>
      </c>
      <c r="AB1746" s="114">
        <f t="shared" si="110"/>
        <v>3.1360543616358399E-2</v>
      </c>
    </row>
    <row r="1747" spans="10:28" x14ac:dyDescent="0.25">
      <c r="J1747" s="1">
        <v>45538</v>
      </c>
      <c r="K1747">
        <v>81.66</v>
      </c>
      <c r="L1747" s="114">
        <v>-2.0158387329013761E-2</v>
      </c>
      <c r="N1747" s="221">
        <v>43522</v>
      </c>
      <c r="O1747" s="222">
        <v>4.6064218940523429E-3</v>
      </c>
      <c r="P1747" s="114">
        <v>1.2791478233601071E-2</v>
      </c>
      <c r="Q1747" s="114">
        <v>1.3462993116991359E-2</v>
      </c>
      <c r="R1747" s="114">
        <v>1.2107647532308174E-2</v>
      </c>
      <c r="Y1747" s="114">
        <f t="shared" si="111"/>
        <v>2.9752978371356091E-2</v>
      </c>
      <c r="Z1747" s="114">
        <f t="shared" si="108"/>
        <v>3.1314921990121904E-2</v>
      </c>
      <c r="AA1747" s="114">
        <f t="shared" si="109"/>
        <v>2.8162388160148814E-2</v>
      </c>
      <c r="AB1747" s="114">
        <f>ABS(PERCENTILE(O1747:O2046,0.01))</f>
        <v>3.1360543616358399E-2</v>
      </c>
    </row>
    <row r="1748" spans="10:28" x14ac:dyDescent="0.25">
      <c r="J1748" s="1">
        <v>45539</v>
      </c>
      <c r="K1748">
        <v>80.66</v>
      </c>
      <c r="L1748" s="114">
        <v>-1.2245897624295862E-2</v>
      </c>
      <c r="N1748" s="221">
        <v>43521</v>
      </c>
      <c r="O1748" s="222">
        <v>6.8203519301595957E-3</v>
      </c>
    </row>
    <row r="1749" spans="10:28" x14ac:dyDescent="0.25">
      <c r="J1749" s="1">
        <v>45540</v>
      </c>
      <c r="K1749">
        <v>80.34</v>
      </c>
      <c r="L1749" s="114">
        <v>-3.9672700223158091E-3</v>
      </c>
      <c r="N1749" s="221">
        <v>43518</v>
      </c>
      <c r="O1749" s="222">
        <v>3.9715146535196696E-3</v>
      </c>
    </row>
    <row r="1750" spans="10:28" x14ac:dyDescent="0.25">
      <c r="J1750" s="1">
        <v>45541</v>
      </c>
      <c r="K1750">
        <v>78.319999999999993</v>
      </c>
      <c r="L1750" s="114">
        <v>-2.5143141647996144E-2</v>
      </c>
      <c r="N1750" s="221">
        <v>43517</v>
      </c>
      <c r="O1750" s="222">
        <v>6.3395810363835962E-3</v>
      </c>
    </row>
    <row r="1751" spans="10:28" x14ac:dyDescent="0.25">
      <c r="J1751" s="1">
        <v>45544</v>
      </c>
      <c r="K1751">
        <v>77.64</v>
      </c>
      <c r="L1751" s="114">
        <v>-8.6823289070479138E-3</v>
      </c>
      <c r="N1751" s="221">
        <v>43516</v>
      </c>
      <c r="O1751" s="222">
        <v>1.9960640989597999E-2</v>
      </c>
    </row>
    <row r="1752" spans="10:28" x14ac:dyDescent="0.25">
      <c r="J1752" s="1">
        <v>45545</v>
      </c>
      <c r="K1752">
        <v>69.78</v>
      </c>
      <c r="L1752" s="114">
        <v>-0.10123647604327665</v>
      </c>
      <c r="N1752" s="221">
        <v>43515</v>
      </c>
      <c r="O1752" s="222">
        <v>6.3658226057434269E-3</v>
      </c>
    </row>
    <row r="1753" spans="10:28" x14ac:dyDescent="0.25">
      <c r="J1753" s="1">
        <v>45546</v>
      </c>
      <c r="K1753">
        <v>72</v>
      </c>
      <c r="L1753" s="114">
        <v>3.1814273430782442E-2</v>
      </c>
      <c r="N1753" s="221">
        <v>43514</v>
      </c>
      <c r="O1753" s="222">
        <v>-1.1304224954076347E-3</v>
      </c>
    </row>
    <row r="1754" spans="10:28" x14ac:dyDescent="0.25">
      <c r="J1754" s="1">
        <v>45547</v>
      </c>
      <c r="K1754">
        <v>71.88</v>
      </c>
      <c r="L1754" s="114">
        <v>-1.6666666666667299E-3</v>
      </c>
      <c r="N1754" s="221">
        <v>43511</v>
      </c>
      <c r="O1754" s="222">
        <v>1.6372253339077991E-2</v>
      </c>
    </row>
    <row r="1755" spans="10:28" x14ac:dyDescent="0.25">
      <c r="J1755" s="1">
        <v>45548</v>
      </c>
      <c r="K1755">
        <v>73.66</v>
      </c>
      <c r="L1755" s="114">
        <v>2.4763494713411258E-2</v>
      </c>
      <c r="N1755" s="221">
        <v>43510</v>
      </c>
      <c r="O1755" s="222">
        <v>-1.2200312101007228E-2</v>
      </c>
    </row>
    <row r="1756" spans="10:28" x14ac:dyDescent="0.25">
      <c r="J1756" s="1">
        <v>45551</v>
      </c>
      <c r="K1756">
        <v>72.66</v>
      </c>
      <c r="L1756" s="114">
        <v>-1.3575889220743959E-2</v>
      </c>
      <c r="N1756" s="221">
        <v>43509</v>
      </c>
      <c r="O1756" s="222">
        <v>9.018036072144223E-3</v>
      </c>
    </row>
    <row r="1757" spans="10:28" x14ac:dyDescent="0.25">
      <c r="J1757" s="1">
        <v>45552</v>
      </c>
      <c r="K1757">
        <v>73.06</v>
      </c>
      <c r="L1757" s="114">
        <v>5.5050922102946008E-3</v>
      </c>
      <c r="N1757" s="221">
        <v>43508</v>
      </c>
      <c r="O1757" s="222">
        <v>3.5914380117799166E-3</v>
      </c>
    </row>
    <row r="1758" spans="10:28" x14ac:dyDescent="0.25">
      <c r="J1758" s="1">
        <v>45553</v>
      </c>
      <c r="K1758">
        <v>74.680000000000007</v>
      </c>
      <c r="L1758" s="114">
        <v>2.2173555981385224E-2</v>
      </c>
      <c r="N1758" s="221">
        <v>43507</v>
      </c>
      <c r="O1758" s="222">
        <v>-1.0045924225029763E-3</v>
      </c>
    </row>
    <row r="1759" spans="10:28" x14ac:dyDescent="0.25">
      <c r="J1759" s="1">
        <v>45554</v>
      </c>
      <c r="K1759">
        <v>75.180000000000007</v>
      </c>
      <c r="L1759" s="114">
        <v>6.6952329941081939E-3</v>
      </c>
      <c r="N1759" s="221">
        <v>43504</v>
      </c>
      <c r="O1759" s="222">
        <v>-2.299495232753767E-2</v>
      </c>
    </row>
    <row r="1760" spans="10:28" x14ac:dyDescent="0.25">
      <c r="J1760" s="1">
        <v>45555</v>
      </c>
      <c r="K1760">
        <v>73.84</v>
      </c>
      <c r="L1760" s="114">
        <v>-1.7823889332269263E-2</v>
      </c>
      <c r="N1760" s="221">
        <v>43503</v>
      </c>
      <c r="O1760" s="222">
        <v>-3.0187652977971349E-2</v>
      </c>
    </row>
    <row r="1761" spans="10:15" x14ac:dyDescent="0.25">
      <c r="J1761" s="1">
        <v>45558</v>
      </c>
      <c r="K1761">
        <v>75.66</v>
      </c>
      <c r="L1761" s="114">
        <v>2.464788732394357E-2</v>
      </c>
      <c r="N1761" s="221">
        <v>43502</v>
      </c>
      <c r="O1761" s="222">
        <v>-4.4673074319750679E-3</v>
      </c>
    </row>
    <row r="1762" spans="10:15" x14ac:dyDescent="0.25">
      <c r="J1762" s="1">
        <v>45559</v>
      </c>
      <c r="K1762">
        <v>78.12</v>
      </c>
      <c r="L1762" s="114">
        <v>3.2513877874702724E-2</v>
      </c>
      <c r="N1762" s="221">
        <v>43501</v>
      </c>
      <c r="O1762" s="222">
        <v>9.980858627290182E-3</v>
      </c>
    </row>
    <row r="1763" spans="10:15" x14ac:dyDescent="0.25">
      <c r="J1763" s="1">
        <v>45560</v>
      </c>
      <c r="K1763">
        <v>75.72</v>
      </c>
      <c r="L1763" s="114">
        <v>-3.0721966205837243E-2</v>
      </c>
      <c r="N1763" s="221">
        <v>43500</v>
      </c>
      <c r="O1763" s="222">
        <v>-1.0953346855983804E-2</v>
      </c>
    </row>
    <row r="1764" spans="10:15" x14ac:dyDescent="0.25">
      <c r="J1764" s="1">
        <v>45561</v>
      </c>
      <c r="K1764">
        <v>78.760000000000005</v>
      </c>
      <c r="L1764" s="114">
        <v>4.0147913365029139E-2</v>
      </c>
      <c r="N1764" s="221">
        <v>43497</v>
      </c>
      <c r="O1764" s="222">
        <v>3.1199131850244708E-3</v>
      </c>
    </row>
    <row r="1765" spans="10:15" x14ac:dyDescent="0.25">
      <c r="J1765" s="1">
        <v>45562</v>
      </c>
      <c r="K1765">
        <v>79.44</v>
      </c>
      <c r="L1765" s="114">
        <v>8.6338242762822818E-3</v>
      </c>
      <c r="N1765" s="221">
        <v>43496</v>
      </c>
      <c r="O1765" s="222">
        <v>3.9493395070133736E-3</v>
      </c>
    </row>
    <row r="1766" spans="10:15" x14ac:dyDescent="0.25">
      <c r="J1766" s="1">
        <v>45565</v>
      </c>
      <c r="K1766">
        <v>79.28</v>
      </c>
      <c r="L1766" s="114">
        <v>-2.014098690835808E-3</v>
      </c>
      <c r="N1766" s="221">
        <v>43495</v>
      </c>
      <c r="O1766" s="222">
        <v>-7.1660356949700783E-3</v>
      </c>
    </row>
    <row r="1767" spans="10:15" x14ac:dyDescent="0.25">
      <c r="J1767" s="1">
        <v>45566</v>
      </c>
      <c r="K1767">
        <v>77.739999999999995</v>
      </c>
      <c r="L1767" s="114">
        <v>-1.9424823410696346E-2</v>
      </c>
      <c r="N1767" s="221">
        <v>43494</v>
      </c>
      <c r="O1767" s="222">
        <v>-3.1001482679606954E-3</v>
      </c>
    </row>
    <row r="1768" spans="10:15" x14ac:dyDescent="0.25">
      <c r="J1768" s="1">
        <v>45567</v>
      </c>
      <c r="K1768">
        <v>77.64</v>
      </c>
      <c r="L1768" s="114">
        <v>-1.2863390789811463E-3</v>
      </c>
      <c r="N1768" s="221">
        <v>43493</v>
      </c>
      <c r="O1768" s="222">
        <v>-2.956591855933327E-3</v>
      </c>
    </row>
    <row r="1769" spans="10:15" x14ac:dyDescent="0.25">
      <c r="J1769" s="1">
        <v>45568</v>
      </c>
      <c r="K1769">
        <v>76.599999999999994</v>
      </c>
      <c r="L1769" s="114">
        <v>-1.3395157135497247E-2</v>
      </c>
      <c r="N1769" s="221">
        <v>43490</v>
      </c>
      <c r="O1769" s="222">
        <v>2.1133525456291918E-2</v>
      </c>
    </row>
    <row r="1770" spans="10:15" x14ac:dyDescent="0.25">
      <c r="J1770" s="1">
        <v>45569</v>
      </c>
      <c r="K1770">
        <v>78</v>
      </c>
      <c r="L1770" s="114">
        <v>1.8276762402088847E-2</v>
      </c>
      <c r="N1770" s="221">
        <v>43489</v>
      </c>
      <c r="O1770" s="222">
        <v>1.0259254124497562E-2</v>
      </c>
    </row>
    <row r="1771" spans="10:15" x14ac:dyDescent="0.25">
      <c r="J1771" s="1">
        <v>45572</v>
      </c>
      <c r="K1771">
        <v>77.64</v>
      </c>
      <c r="L1771" s="114">
        <v>-4.615384615384608E-3</v>
      </c>
      <c r="N1771" s="221">
        <v>43488</v>
      </c>
      <c r="O1771" s="222">
        <v>-1.0019214932747791E-2</v>
      </c>
    </row>
    <row r="1772" spans="10:15" x14ac:dyDescent="0.25">
      <c r="J1772" s="1">
        <v>45573</v>
      </c>
      <c r="K1772">
        <v>76.459999999999994</v>
      </c>
      <c r="L1772" s="114">
        <v>-1.5198351365275718E-2</v>
      </c>
      <c r="N1772" s="221">
        <v>43487</v>
      </c>
      <c r="O1772" s="222">
        <v>-4.3727794479366949E-3</v>
      </c>
    </row>
    <row r="1773" spans="10:15" x14ac:dyDescent="0.25">
      <c r="J1773" s="1">
        <v>45574</v>
      </c>
      <c r="K1773">
        <v>77.36</v>
      </c>
      <c r="L1773" s="114">
        <v>1.1770860580695864E-2</v>
      </c>
      <c r="N1773" s="221">
        <v>43486</v>
      </c>
      <c r="O1773" s="222">
        <v>-2.1816198527406135E-3</v>
      </c>
    </row>
    <row r="1774" spans="10:15" x14ac:dyDescent="0.25">
      <c r="J1774" s="1">
        <v>45575</v>
      </c>
      <c r="K1774">
        <v>76.66</v>
      </c>
      <c r="L1774" s="114">
        <v>-9.0486039296794572E-3</v>
      </c>
      <c r="N1774" s="221">
        <v>43483</v>
      </c>
      <c r="O1774" s="222">
        <v>3.0635188308038321E-2</v>
      </c>
    </row>
    <row r="1775" spans="10:15" x14ac:dyDescent="0.25">
      <c r="J1775" s="1">
        <v>45576</v>
      </c>
      <c r="K1775">
        <v>75.94</v>
      </c>
      <c r="L1775" s="114">
        <v>-9.3921210540046825E-3</v>
      </c>
      <c r="N1775" s="221">
        <v>43482</v>
      </c>
      <c r="O1775" s="222">
        <v>-5.8675607711651543E-3</v>
      </c>
    </row>
    <row r="1776" spans="10:15" x14ac:dyDescent="0.25">
      <c r="J1776" s="1">
        <v>45579</v>
      </c>
      <c r="K1776">
        <v>76.28</v>
      </c>
      <c r="L1776" s="114">
        <v>4.4772188569924074E-3</v>
      </c>
      <c r="N1776" s="221">
        <v>43481</v>
      </c>
      <c r="O1776" s="222">
        <v>-1.9520356943669907E-3</v>
      </c>
    </row>
    <row r="1777" spans="10:15" x14ac:dyDescent="0.25">
      <c r="J1777" s="1">
        <v>45580</v>
      </c>
      <c r="K1777">
        <v>75.52</v>
      </c>
      <c r="L1777" s="114">
        <v>-9.9632931305716453E-3</v>
      </c>
      <c r="N1777" s="221">
        <v>43480</v>
      </c>
      <c r="O1777" s="222">
        <v>2.3759608665269282E-3</v>
      </c>
    </row>
    <row r="1778" spans="10:15" x14ac:dyDescent="0.25">
      <c r="J1778" s="1">
        <v>45581</v>
      </c>
      <c r="K1778">
        <v>74.760000000000005</v>
      </c>
      <c r="L1778" s="114">
        <v>-1.0063559322033778E-2</v>
      </c>
      <c r="N1778" s="221">
        <v>43479</v>
      </c>
      <c r="O1778" s="222">
        <v>-3.6206656454533508E-3</v>
      </c>
    </row>
    <row r="1779" spans="10:15" x14ac:dyDescent="0.25">
      <c r="J1779" s="1">
        <v>45582</v>
      </c>
      <c r="K1779">
        <v>75.34</v>
      </c>
      <c r="L1779" s="114">
        <v>7.7581594435526787E-3</v>
      </c>
      <c r="N1779" s="221">
        <v>43476</v>
      </c>
      <c r="O1779" s="222">
        <v>-8.5599889548530241E-3</v>
      </c>
    </row>
    <row r="1780" spans="10:15" x14ac:dyDescent="0.25">
      <c r="J1780" s="1">
        <v>45583</v>
      </c>
      <c r="K1780">
        <v>75.3</v>
      </c>
      <c r="L1780" s="114">
        <v>-5.309264666844472E-4</v>
      </c>
      <c r="N1780" s="221">
        <v>43475</v>
      </c>
      <c r="O1780" s="222">
        <v>-5.7652711050101236E-3</v>
      </c>
    </row>
    <row r="1781" spans="10:15" x14ac:dyDescent="0.25">
      <c r="J1781" s="1">
        <v>45586</v>
      </c>
      <c r="K1781">
        <v>75.12</v>
      </c>
      <c r="L1781" s="114">
        <v>-2.3904382470118541E-3</v>
      </c>
      <c r="N1781" s="221">
        <v>43474</v>
      </c>
      <c r="O1781" s="222">
        <v>7.467846770847629E-3</v>
      </c>
    </row>
    <row r="1782" spans="10:15" x14ac:dyDescent="0.25">
      <c r="J1782" s="1">
        <v>45587</v>
      </c>
      <c r="K1782">
        <v>75.42</v>
      </c>
      <c r="L1782" s="114">
        <v>3.9936102236421342E-3</v>
      </c>
      <c r="N1782" s="221">
        <v>43473</v>
      </c>
      <c r="O1782" s="222">
        <v>-4.2687964748003614E-3</v>
      </c>
    </row>
    <row r="1783" spans="10:15" x14ac:dyDescent="0.25">
      <c r="J1783" s="1">
        <v>45588</v>
      </c>
      <c r="K1783">
        <v>75.42</v>
      </c>
      <c r="L1783" s="114">
        <v>0</v>
      </c>
      <c r="N1783" s="221">
        <v>43472</v>
      </c>
      <c r="O1783" s="222">
        <v>9.8734529272703105E-3</v>
      </c>
    </row>
    <row r="1784" spans="10:15" x14ac:dyDescent="0.25">
      <c r="J1784" s="1">
        <v>45589</v>
      </c>
      <c r="K1784">
        <v>76.400000000000006</v>
      </c>
      <c r="L1784" s="114">
        <v>1.2993900822063165E-2</v>
      </c>
      <c r="N1784" s="221">
        <v>43469</v>
      </c>
      <c r="O1784" s="222">
        <v>3.6167146974063265E-2</v>
      </c>
    </row>
    <row r="1785" spans="10:15" x14ac:dyDescent="0.25">
      <c r="J1785" s="1">
        <v>45590</v>
      </c>
      <c r="K1785">
        <v>76</v>
      </c>
      <c r="L1785" s="114">
        <v>-5.2356020942409117E-3</v>
      </c>
      <c r="N1785" s="221">
        <v>43468</v>
      </c>
      <c r="O1785" s="222">
        <v>-1.1255164553355066E-2</v>
      </c>
    </row>
    <row r="1786" spans="10:15" x14ac:dyDescent="0.25">
      <c r="J1786" s="1">
        <v>45593</v>
      </c>
      <c r="K1786">
        <v>75.459999999999994</v>
      </c>
      <c r="L1786" s="114">
        <v>-7.1052631578948193E-3</v>
      </c>
      <c r="N1786" s="221">
        <v>43467</v>
      </c>
      <c r="O1786" s="222">
        <v>-5.384724387133279E-3</v>
      </c>
    </row>
    <row r="1787" spans="10:15" x14ac:dyDescent="0.25">
      <c r="J1787" s="1">
        <v>45594</v>
      </c>
      <c r="K1787">
        <v>74.319999999999993</v>
      </c>
      <c r="L1787" s="114">
        <v>-1.5107341637953891E-2</v>
      </c>
      <c r="N1787" s="221">
        <v>43466</v>
      </c>
      <c r="O1787" s="222">
        <v>0</v>
      </c>
    </row>
    <row r="1788" spans="10:15" x14ac:dyDescent="0.25">
      <c r="J1788" s="1">
        <v>45595</v>
      </c>
      <c r="K1788">
        <v>73.3</v>
      </c>
      <c r="L1788" s="114">
        <v>-1.3724434876210927E-2</v>
      </c>
      <c r="N1788" s="221">
        <v>43465</v>
      </c>
      <c r="O1788" s="222">
        <v>0</v>
      </c>
    </row>
    <row r="1789" spans="10:15" x14ac:dyDescent="0.25">
      <c r="J1789" s="1">
        <v>45596</v>
      </c>
      <c r="K1789">
        <v>72.5</v>
      </c>
      <c r="L1789" s="114">
        <v>-1.091405184174621E-2</v>
      </c>
      <c r="N1789" s="221">
        <v>43462</v>
      </c>
      <c r="O1789" s="222">
        <v>1.7738678973175506E-2</v>
      </c>
    </row>
    <row r="1790" spans="10:15" x14ac:dyDescent="0.25">
      <c r="J1790" s="1">
        <v>45597</v>
      </c>
      <c r="K1790">
        <v>73.16</v>
      </c>
      <c r="L1790" s="114">
        <v>9.1034482758620226E-3</v>
      </c>
      <c r="N1790" s="221">
        <v>43461</v>
      </c>
      <c r="O1790" s="222">
        <v>-3.1158306553024869E-2</v>
      </c>
    </row>
    <row r="1791" spans="10:15" x14ac:dyDescent="0.25">
      <c r="J1791" s="1">
        <v>45600</v>
      </c>
      <c r="K1791">
        <v>72.58</v>
      </c>
      <c r="L1791" s="114">
        <v>-7.9278294149808404E-3</v>
      </c>
      <c r="N1791" s="221">
        <v>43460</v>
      </c>
      <c r="O1791" s="222">
        <v>0</v>
      </c>
    </row>
    <row r="1792" spans="10:15" x14ac:dyDescent="0.25">
      <c r="J1792" s="1">
        <v>45601</v>
      </c>
      <c r="K1792">
        <v>72.400000000000006</v>
      </c>
      <c r="L1792" s="114">
        <v>-2.4800220446402951E-3</v>
      </c>
      <c r="N1792" s="221">
        <v>43459</v>
      </c>
      <c r="O1792" s="222">
        <v>0</v>
      </c>
    </row>
    <row r="1793" spans="10:15" x14ac:dyDescent="0.25">
      <c r="J1793" s="1">
        <v>45602</v>
      </c>
      <c r="K1793">
        <v>68.02</v>
      </c>
      <c r="L1793" s="114">
        <v>-6.0497237569060905E-2</v>
      </c>
      <c r="N1793" s="221">
        <v>43458</v>
      </c>
      <c r="O1793" s="222">
        <v>0</v>
      </c>
    </row>
    <row r="1794" spans="10:15" x14ac:dyDescent="0.25">
      <c r="J1794" s="1">
        <v>45603</v>
      </c>
      <c r="K1794">
        <v>69.86</v>
      </c>
      <c r="L1794" s="114">
        <v>2.7050867391943598E-2</v>
      </c>
      <c r="N1794" s="221">
        <v>43455</v>
      </c>
      <c r="O1794" s="222">
        <v>3.2239977572188078E-3</v>
      </c>
    </row>
    <row r="1795" spans="10:15" x14ac:dyDescent="0.25">
      <c r="J1795" s="1">
        <v>45604</v>
      </c>
      <c r="K1795">
        <v>67.66</v>
      </c>
      <c r="L1795" s="114">
        <v>-3.1491554537646765E-2</v>
      </c>
      <c r="N1795" s="221">
        <v>43454</v>
      </c>
      <c r="O1795" s="222">
        <v>-3.3856988082340195E-2</v>
      </c>
    </row>
    <row r="1796" spans="10:15" x14ac:dyDescent="0.25">
      <c r="J1796" s="1">
        <v>45607</v>
      </c>
      <c r="K1796">
        <v>67.98</v>
      </c>
      <c r="L1796" s="114">
        <v>4.729530002956066E-3</v>
      </c>
      <c r="N1796" s="221">
        <v>43453</v>
      </c>
      <c r="O1796" s="222">
        <v>1.4919300149192924E-3</v>
      </c>
    </row>
    <row r="1797" spans="10:15" x14ac:dyDescent="0.25">
      <c r="J1797" s="1">
        <v>45608</v>
      </c>
      <c r="K1797">
        <v>67.64</v>
      </c>
      <c r="L1797" s="114">
        <v>-5.0014710208885465E-3</v>
      </c>
      <c r="N1797" s="221">
        <v>43452</v>
      </c>
      <c r="O1797" s="222">
        <v>-5.1275131561192211E-3</v>
      </c>
    </row>
    <row r="1798" spans="10:15" x14ac:dyDescent="0.25">
      <c r="J1798" s="1">
        <v>45609</v>
      </c>
      <c r="K1798">
        <v>66.02</v>
      </c>
      <c r="L1798" s="114">
        <v>-2.3950325251330642E-2</v>
      </c>
      <c r="N1798" s="221">
        <v>43451</v>
      </c>
      <c r="O1798" s="222">
        <v>4.7451193058567556E-3</v>
      </c>
    </row>
    <row r="1799" spans="10:15" x14ac:dyDescent="0.25">
      <c r="J1799" s="1">
        <v>45610</v>
      </c>
      <c r="K1799">
        <v>67.86</v>
      </c>
      <c r="L1799" s="114">
        <v>2.787034232050899E-2</v>
      </c>
      <c r="N1799" s="221">
        <v>43448</v>
      </c>
      <c r="O1799" s="222">
        <v>-4.1852301876601607E-3</v>
      </c>
    </row>
    <row r="1800" spans="10:15" x14ac:dyDescent="0.25">
      <c r="J1800" s="1">
        <v>45611</v>
      </c>
      <c r="K1800">
        <v>68.040000000000006</v>
      </c>
      <c r="L1800" s="114">
        <v>2.6525198938993047E-3</v>
      </c>
      <c r="N1800" s="221">
        <v>43447</v>
      </c>
      <c r="O1800" s="222">
        <v>1.5074688228038842E-2</v>
      </c>
    </row>
    <row r="1801" spans="10:15" x14ac:dyDescent="0.25">
      <c r="J1801" s="1">
        <v>45614</v>
      </c>
      <c r="K1801">
        <v>68.44</v>
      </c>
      <c r="L1801" s="114">
        <v>5.8788947677835312E-3</v>
      </c>
      <c r="N1801" s="221">
        <v>43446</v>
      </c>
      <c r="O1801" s="222">
        <v>2.8325817361894098E-2</v>
      </c>
    </row>
    <row r="1802" spans="10:15" x14ac:dyDescent="0.25">
      <c r="J1802" s="1">
        <v>45615</v>
      </c>
      <c r="K1802">
        <v>69.260000000000005</v>
      </c>
      <c r="L1802" s="114">
        <v>1.1981297486849904E-2</v>
      </c>
      <c r="N1802" s="221">
        <v>43445</v>
      </c>
      <c r="O1802" s="222">
        <v>5.8114812189935736E-3</v>
      </c>
    </row>
    <row r="1803" spans="10:15" x14ac:dyDescent="0.25">
      <c r="J1803" s="1">
        <v>45616</v>
      </c>
      <c r="K1803">
        <v>68.42</v>
      </c>
      <c r="L1803" s="114">
        <v>-1.2128212532486332E-2</v>
      </c>
      <c r="N1803" s="221">
        <v>43444</v>
      </c>
      <c r="O1803" s="222">
        <v>-1.7409470752089137E-2</v>
      </c>
    </row>
    <row r="1804" spans="10:15" x14ac:dyDescent="0.25">
      <c r="J1804" s="1">
        <v>45617</v>
      </c>
      <c r="K1804">
        <v>67.84</v>
      </c>
      <c r="L1804" s="114">
        <v>-8.4770534931306388E-3</v>
      </c>
      <c r="N1804" s="221">
        <v>43441</v>
      </c>
      <c r="O1804" s="222">
        <v>-3.7463577077840441E-3</v>
      </c>
    </row>
    <row r="1805" spans="10:15" x14ac:dyDescent="0.25">
      <c r="J1805" s="1">
        <v>45618</v>
      </c>
      <c r="K1805">
        <v>68.040000000000006</v>
      </c>
      <c r="L1805" s="114">
        <v>2.9481132075472117E-3</v>
      </c>
      <c r="N1805" s="221">
        <v>43440</v>
      </c>
      <c r="O1805" s="222">
        <v>-2.9621650733809114E-2</v>
      </c>
    </row>
    <row r="1806" spans="10:15" x14ac:dyDescent="0.25">
      <c r="J1806" s="1">
        <v>45621</v>
      </c>
      <c r="K1806">
        <v>69.099999999999994</v>
      </c>
      <c r="L1806" s="114">
        <v>1.5579071134626513E-2</v>
      </c>
      <c r="N1806" s="221">
        <v>43439</v>
      </c>
      <c r="O1806" s="222">
        <v>7.1874152427447947E-3</v>
      </c>
    </row>
    <row r="1807" spans="10:15" x14ac:dyDescent="0.25">
      <c r="J1807" s="1">
        <v>45622</v>
      </c>
      <c r="K1807">
        <v>68.319999999999993</v>
      </c>
      <c r="L1807" s="114">
        <v>-1.1287988422575994E-2</v>
      </c>
      <c r="N1807" s="221">
        <v>43438</v>
      </c>
      <c r="O1807" s="222">
        <v>-2.8330478323889914E-2</v>
      </c>
    </row>
    <row r="1808" spans="10:15" x14ac:dyDescent="0.25">
      <c r="J1808" s="1">
        <v>45623</v>
      </c>
      <c r="K1808">
        <v>68.180000000000007</v>
      </c>
      <c r="L1808" s="114">
        <v>-2.0491803278686531E-3</v>
      </c>
      <c r="N1808" s="221">
        <v>43437</v>
      </c>
      <c r="O1808" s="222">
        <v>4.9509058221546096E-2</v>
      </c>
    </row>
    <row r="1809" spans="10:15" x14ac:dyDescent="0.25">
      <c r="J1809" s="1">
        <v>45624</v>
      </c>
      <c r="K1809">
        <v>69.08</v>
      </c>
      <c r="L1809" s="114">
        <v>1.320035200938679E-2</v>
      </c>
      <c r="N1809" s="221">
        <v>43434</v>
      </c>
      <c r="O1809" s="222">
        <v>-6.048109965635708E-3</v>
      </c>
    </row>
    <row r="1810" spans="10:15" x14ac:dyDescent="0.25">
      <c r="J1810" s="1">
        <v>45625</v>
      </c>
      <c r="K1810">
        <v>70.28</v>
      </c>
      <c r="L1810" s="114">
        <v>1.7371163867979197E-2</v>
      </c>
      <c r="N1810" s="221">
        <v>43433</v>
      </c>
      <c r="O1810" s="222">
        <v>-2.0202020202020204E-2</v>
      </c>
    </row>
    <row r="1811" spans="10:15" x14ac:dyDescent="0.25">
      <c r="J1811" s="1">
        <v>45628</v>
      </c>
      <c r="K1811">
        <v>71.88</v>
      </c>
      <c r="L1811" s="114">
        <v>2.2766078542970893E-2</v>
      </c>
      <c r="N1811" s="221">
        <v>43432</v>
      </c>
      <c r="O1811" s="222">
        <v>6.6431670281994967E-3</v>
      </c>
    </row>
    <row r="1812" spans="10:15" x14ac:dyDescent="0.25">
      <c r="J1812" s="1">
        <v>45629</v>
      </c>
      <c r="K1812">
        <v>72.02</v>
      </c>
      <c r="L1812" s="114">
        <v>1.9476905954368471E-3</v>
      </c>
      <c r="N1812" s="221">
        <v>43431</v>
      </c>
      <c r="O1812" s="222">
        <v>-1.3376136971642588E-2</v>
      </c>
    </row>
    <row r="1813" spans="10:15" x14ac:dyDescent="0.25">
      <c r="J1813" s="1">
        <v>45630</v>
      </c>
      <c r="K1813">
        <v>73.48</v>
      </c>
      <c r="L1813" s="114">
        <v>2.0272146625937352E-2</v>
      </c>
      <c r="N1813" s="221">
        <v>43430</v>
      </c>
      <c r="O1813" s="222">
        <v>1.8806214227310027E-2</v>
      </c>
    </row>
    <row r="1814" spans="10:15" x14ac:dyDescent="0.25">
      <c r="J1814" s="1">
        <v>45631</v>
      </c>
      <c r="K1814">
        <v>74.98</v>
      </c>
      <c r="L1814" s="114">
        <v>2.0413718018508435E-2</v>
      </c>
      <c r="N1814" s="221">
        <v>43427</v>
      </c>
      <c r="O1814" s="222">
        <v>-4.747050047470616E-3</v>
      </c>
    </row>
    <row r="1815" spans="10:15" x14ac:dyDescent="0.25">
      <c r="J1815" s="1">
        <v>45632</v>
      </c>
      <c r="K1815">
        <v>77.400000000000006</v>
      </c>
      <c r="L1815" s="114">
        <v>3.2275273406241686E-2</v>
      </c>
      <c r="N1815" s="221">
        <v>43426</v>
      </c>
      <c r="O1815" s="222">
        <v>-9.4048098884858631E-3</v>
      </c>
    </row>
    <row r="1816" spans="10:15" x14ac:dyDescent="0.25">
      <c r="J1816" s="1">
        <v>45635</v>
      </c>
      <c r="K1816">
        <v>79.38</v>
      </c>
      <c r="L1816" s="114">
        <v>2.5581395348837074E-2</v>
      </c>
      <c r="N1816" s="221">
        <v>43425</v>
      </c>
      <c r="O1816" s="222">
        <v>8.5365853658537893E-3</v>
      </c>
    </row>
    <row r="1817" spans="10:15" x14ac:dyDescent="0.25">
      <c r="J1817" s="1">
        <v>45636</v>
      </c>
      <c r="K1817">
        <v>79.98</v>
      </c>
      <c r="L1817" s="114">
        <v>7.5585789871505235E-3</v>
      </c>
      <c r="N1817" s="221">
        <v>43424</v>
      </c>
      <c r="O1817" s="222">
        <v>-6.5957733207700773E-3</v>
      </c>
    </row>
    <row r="1818" spans="10:15" x14ac:dyDescent="0.25">
      <c r="J1818" s="1">
        <v>45637</v>
      </c>
      <c r="K1818">
        <v>78.28</v>
      </c>
      <c r="L1818" s="114">
        <v>-2.1255313828457148E-2</v>
      </c>
      <c r="N1818" s="221">
        <v>43423</v>
      </c>
      <c r="O1818" s="222">
        <v>8.0829853159103155E-4</v>
      </c>
    </row>
    <row r="1819" spans="10:15" x14ac:dyDescent="0.25">
      <c r="J1819" s="1">
        <v>45638</v>
      </c>
      <c r="K1819">
        <v>80.319999999999993</v>
      </c>
      <c r="L1819" s="114">
        <v>2.6060296371997853E-2</v>
      </c>
      <c r="N1819" s="221">
        <v>43420</v>
      </c>
      <c r="O1819" s="222">
        <v>-6.4248427252039863E-3</v>
      </c>
    </row>
    <row r="1820" spans="10:15" x14ac:dyDescent="0.25">
      <c r="J1820" s="1">
        <v>45639</v>
      </c>
      <c r="K1820">
        <v>80.12</v>
      </c>
      <c r="L1820" s="114">
        <v>-2.4900398406373088E-3</v>
      </c>
      <c r="N1820" s="221">
        <v>43419</v>
      </c>
      <c r="O1820" s="222">
        <v>3.2227742715186638E-3</v>
      </c>
    </row>
    <row r="1821" spans="10:15" x14ac:dyDescent="0.25">
      <c r="J1821" s="1">
        <v>45642</v>
      </c>
      <c r="K1821">
        <v>77.84</v>
      </c>
      <c r="L1821" s="114">
        <v>-2.8457314028956578E-2</v>
      </c>
      <c r="N1821" s="221">
        <v>43418</v>
      </c>
      <c r="O1821" s="222">
        <v>9.215340832090968E-3</v>
      </c>
    </row>
    <row r="1822" spans="10:15" x14ac:dyDescent="0.25">
      <c r="J1822" s="1">
        <v>45643</v>
      </c>
      <c r="K1822">
        <v>78.540000000000006</v>
      </c>
      <c r="L1822" s="114">
        <v>8.9928057553957195E-3</v>
      </c>
      <c r="N1822" s="221">
        <v>43417</v>
      </c>
      <c r="O1822" s="222">
        <v>1.597136169626891E-2</v>
      </c>
    </row>
    <row r="1823" spans="10:15" x14ac:dyDescent="0.25">
      <c r="J1823" s="1">
        <v>45644</v>
      </c>
      <c r="K1823">
        <v>77</v>
      </c>
      <c r="L1823" s="114">
        <v>-1.9607843137254981E-2</v>
      </c>
      <c r="N1823" s="221">
        <v>43416</v>
      </c>
      <c r="O1823" s="222">
        <v>-8.5995085995087314E-3</v>
      </c>
    </row>
    <row r="1824" spans="10:15" x14ac:dyDescent="0.25">
      <c r="J1824" s="1">
        <v>45645</v>
      </c>
      <c r="K1824">
        <v>77.12</v>
      </c>
      <c r="L1824" s="114">
        <v>1.5584415584416174E-3</v>
      </c>
      <c r="N1824" s="221">
        <v>43413</v>
      </c>
      <c r="O1824" s="222">
        <v>-7.5860200487671108E-3</v>
      </c>
    </row>
    <row r="1825" spans="10:15" x14ac:dyDescent="0.25">
      <c r="J1825" s="1">
        <v>45646</v>
      </c>
      <c r="K1825">
        <v>77.760000000000005</v>
      </c>
      <c r="L1825" s="114">
        <v>8.2987551867219986E-3</v>
      </c>
      <c r="N1825" s="221">
        <v>43412</v>
      </c>
      <c r="O1825" s="222">
        <v>-9.1275167785235811E-3</v>
      </c>
    </row>
    <row r="1826" spans="10:15" x14ac:dyDescent="0.25">
      <c r="J1826" s="1">
        <v>45649</v>
      </c>
      <c r="K1826">
        <v>77.099999999999994</v>
      </c>
      <c r="L1826" s="114">
        <v>-8.4876543209877926E-3</v>
      </c>
      <c r="N1826" s="221">
        <v>43411</v>
      </c>
      <c r="O1826" s="222">
        <v>-3.1335327005590906E-2</v>
      </c>
    </row>
    <row r="1827" spans="10:15" x14ac:dyDescent="0.25">
      <c r="J1827" s="1">
        <v>45650</v>
      </c>
      <c r="K1827">
        <v>77.099999999999994</v>
      </c>
      <c r="L1827" s="114">
        <v>0</v>
      </c>
      <c r="N1827" s="221">
        <v>43410</v>
      </c>
      <c r="O1827" s="222">
        <v>-5.559865528833809E-3</v>
      </c>
    </row>
    <row r="1828" spans="10:15" x14ac:dyDescent="0.25">
      <c r="J1828" s="1">
        <v>45651</v>
      </c>
      <c r="K1828">
        <v>77.099999999999994</v>
      </c>
      <c r="L1828" s="114">
        <v>0</v>
      </c>
      <c r="N1828" s="221">
        <v>43409</v>
      </c>
      <c r="O1828" s="222">
        <v>-1.1629392971245963E-2</v>
      </c>
    </row>
    <row r="1829" spans="10:15" x14ac:dyDescent="0.25">
      <c r="J1829" s="1">
        <v>45652</v>
      </c>
      <c r="K1829">
        <v>77.099999999999994</v>
      </c>
      <c r="L1829" s="114">
        <v>0</v>
      </c>
      <c r="N1829" s="221">
        <v>43406</v>
      </c>
      <c r="O1829" s="222">
        <v>1.7555266579973916E-2</v>
      </c>
    </row>
    <row r="1830" spans="10:15" x14ac:dyDescent="0.25">
      <c r="J1830" s="1">
        <v>45653</v>
      </c>
      <c r="K1830">
        <v>78.42</v>
      </c>
      <c r="L1830" s="114">
        <v>1.7120622568093484E-2</v>
      </c>
      <c r="N1830" s="221">
        <v>43405</v>
      </c>
      <c r="O1830" s="222">
        <v>4.7034230467729215E-3</v>
      </c>
    </row>
    <row r="1831" spans="10:15" x14ac:dyDescent="0.25">
      <c r="J1831" s="1">
        <v>45656</v>
      </c>
      <c r="K1831">
        <v>78.599999999999994</v>
      </c>
      <c r="L1831" s="114">
        <v>2.2953328232592782E-3</v>
      </c>
      <c r="N1831" s="221">
        <v>43404</v>
      </c>
      <c r="O1831" s="222">
        <v>1.1772400261609341E-3</v>
      </c>
    </row>
    <row r="1832" spans="10:15" x14ac:dyDescent="0.25">
      <c r="J1832" s="1">
        <v>45657</v>
      </c>
      <c r="K1832">
        <v>78.599999999999994</v>
      </c>
      <c r="L1832" s="114">
        <v>0</v>
      </c>
      <c r="N1832" s="221">
        <v>43403</v>
      </c>
      <c r="O1832" s="222">
        <v>2.4914765276684726E-3</v>
      </c>
    </row>
    <row r="1833" spans="10:15" x14ac:dyDescent="0.25">
      <c r="J1833" s="1">
        <v>45658</v>
      </c>
      <c r="K1833">
        <v>78.599999999999994</v>
      </c>
      <c r="L1833" s="114">
        <v>0</v>
      </c>
      <c r="N1833" s="221">
        <v>43402</v>
      </c>
      <c r="O1833" s="222">
        <v>1.2614526623290438E-2</v>
      </c>
    </row>
    <row r="1834" spans="10:15" x14ac:dyDescent="0.25">
      <c r="J1834" s="1">
        <v>45659</v>
      </c>
      <c r="K1834">
        <v>77.78</v>
      </c>
      <c r="L1834" s="114">
        <v>-1.0432569974554622E-2</v>
      </c>
      <c r="N1834" s="221">
        <v>43399</v>
      </c>
      <c r="O1834" s="222">
        <v>8.4359935725762634E-3</v>
      </c>
    </row>
    <row r="1835" spans="10:15" x14ac:dyDescent="0.25">
      <c r="J1835" s="1">
        <v>45660</v>
      </c>
      <c r="K1835">
        <v>76.3</v>
      </c>
      <c r="L1835" s="114">
        <v>-1.9028027770635177E-2</v>
      </c>
      <c r="N1835" s="221">
        <v>43398</v>
      </c>
      <c r="O1835" s="222">
        <v>2.4557552476334288E-2</v>
      </c>
    </row>
    <row r="1836" spans="10:15" x14ac:dyDescent="0.25">
      <c r="J1836" s="1">
        <v>45663</v>
      </c>
      <c r="K1836">
        <v>79.94</v>
      </c>
      <c r="L1836" s="114">
        <v>4.7706422018348633E-2</v>
      </c>
      <c r="N1836" s="221">
        <v>43397</v>
      </c>
      <c r="O1836" s="222">
        <v>-1.4866873901878557E-2</v>
      </c>
    </row>
    <row r="1837" spans="10:15" x14ac:dyDescent="0.25">
      <c r="J1837" s="1">
        <v>45664</v>
      </c>
      <c r="K1837">
        <v>78.900000000000006</v>
      </c>
      <c r="L1837" s="114">
        <v>-1.3009757317988393E-2</v>
      </c>
      <c r="N1837" s="221">
        <v>43396</v>
      </c>
      <c r="O1837" s="222">
        <v>-7.511737089201909E-3</v>
      </c>
    </row>
    <row r="1838" spans="10:15" x14ac:dyDescent="0.25">
      <c r="J1838" s="1">
        <v>45665</v>
      </c>
      <c r="K1838">
        <v>76.98</v>
      </c>
      <c r="L1838" s="114">
        <v>-2.4334600760456293E-2</v>
      </c>
      <c r="N1838" s="221">
        <v>43395</v>
      </c>
      <c r="O1838" s="222">
        <v>-2.0080321285141324E-3</v>
      </c>
    </row>
    <row r="1839" spans="10:15" x14ac:dyDescent="0.25">
      <c r="J1839" s="1">
        <v>45666</v>
      </c>
      <c r="K1839">
        <v>75.739999999999995</v>
      </c>
      <c r="L1839" s="114">
        <v>-1.6108080020784735E-2</v>
      </c>
      <c r="N1839" s="221">
        <v>43392</v>
      </c>
      <c r="O1839" s="222">
        <v>-3.9999999999999619E-3</v>
      </c>
    </row>
    <row r="1840" spans="10:15" x14ac:dyDescent="0.25">
      <c r="J1840" s="1">
        <v>45667</v>
      </c>
      <c r="K1840">
        <v>76.8</v>
      </c>
      <c r="L1840" s="114">
        <v>1.3995246897280199E-2</v>
      </c>
      <c r="N1840" s="221">
        <v>43391</v>
      </c>
      <c r="O1840" s="222">
        <v>-6.754072308303603E-3</v>
      </c>
    </row>
    <row r="1841" spans="10:15" x14ac:dyDescent="0.25">
      <c r="J1841" s="1">
        <v>45670</v>
      </c>
      <c r="K1841">
        <v>76.2</v>
      </c>
      <c r="L1841" s="114">
        <v>-7.8124999999999263E-3</v>
      </c>
      <c r="N1841" s="221">
        <v>43390</v>
      </c>
      <c r="O1841" s="222">
        <v>-4.6137621935142935E-3</v>
      </c>
    </row>
    <row r="1842" spans="10:15" x14ac:dyDescent="0.25">
      <c r="J1842" s="1">
        <v>45671</v>
      </c>
      <c r="K1842">
        <v>76.2</v>
      </c>
      <c r="L1842" s="114">
        <v>0</v>
      </c>
      <c r="N1842" s="221">
        <v>43389</v>
      </c>
      <c r="O1842" s="222">
        <v>7.1694105151355056E-3</v>
      </c>
    </row>
    <row r="1843" spans="10:15" x14ac:dyDescent="0.25">
      <c r="J1843" s="1">
        <v>45672</v>
      </c>
      <c r="K1843">
        <v>77.22</v>
      </c>
      <c r="L1843" s="114">
        <v>1.3385826771653491E-2</v>
      </c>
      <c r="N1843" s="221">
        <v>43388</v>
      </c>
      <c r="O1843" s="222">
        <v>1.3728129205921886E-2</v>
      </c>
    </row>
    <row r="1844" spans="10:15" x14ac:dyDescent="0.25">
      <c r="J1844" s="1">
        <v>45673</v>
      </c>
      <c r="K1844">
        <v>76.099999999999994</v>
      </c>
      <c r="L1844" s="114">
        <v>-1.4504014504014564E-2</v>
      </c>
      <c r="N1844" s="221">
        <v>43385</v>
      </c>
      <c r="O1844" s="222">
        <v>-5.2215825411701779E-3</v>
      </c>
    </row>
    <row r="1845" spans="10:15" x14ac:dyDescent="0.25">
      <c r="J1845" s="1">
        <v>45674</v>
      </c>
      <c r="K1845">
        <v>77.28</v>
      </c>
      <c r="L1845" s="114">
        <v>1.5505913272010603E-2</v>
      </c>
      <c r="N1845" s="221">
        <v>43384</v>
      </c>
      <c r="O1845" s="222">
        <v>-1.020408163265301E-2</v>
      </c>
    </row>
    <row r="1846" spans="10:15" x14ac:dyDescent="0.25">
      <c r="J1846" s="1">
        <v>45677</v>
      </c>
      <c r="K1846">
        <v>79.319999999999993</v>
      </c>
      <c r="L1846" s="114">
        <v>2.6397515527950208E-2</v>
      </c>
      <c r="N1846" s="221">
        <v>43383</v>
      </c>
      <c r="O1846" s="222">
        <v>-1.0749868904037852E-2</v>
      </c>
    </row>
    <row r="1847" spans="10:15" x14ac:dyDescent="0.25">
      <c r="J1847" s="1">
        <v>45678</v>
      </c>
      <c r="K1847">
        <v>77.819999999999993</v>
      </c>
      <c r="L1847" s="114">
        <v>-1.8910741301059002E-2</v>
      </c>
      <c r="N1847" s="221">
        <v>43382</v>
      </c>
      <c r="O1847" s="222">
        <v>-7.6752959542084479E-3</v>
      </c>
    </row>
    <row r="1848" spans="10:15" x14ac:dyDescent="0.25">
      <c r="J1848" s="1">
        <v>45679</v>
      </c>
      <c r="K1848">
        <v>78.180000000000007</v>
      </c>
      <c r="L1848" s="114">
        <v>4.6260601387819802E-3</v>
      </c>
      <c r="N1848" s="221">
        <v>43381</v>
      </c>
      <c r="O1848" s="222">
        <v>-9.2795463332903567E-3</v>
      </c>
    </row>
    <row r="1849" spans="10:15" x14ac:dyDescent="0.25">
      <c r="J1849" s="1">
        <v>45680</v>
      </c>
      <c r="K1849">
        <v>77.400000000000006</v>
      </c>
      <c r="L1849" s="114">
        <v>-9.9769762087490547E-3</v>
      </c>
      <c r="N1849" s="221">
        <v>43378</v>
      </c>
      <c r="O1849" s="222">
        <v>-5.2564102564102129E-3</v>
      </c>
    </row>
    <row r="1850" spans="10:15" x14ac:dyDescent="0.25">
      <c r="J1850" s="1">
        <v>45681</v>
      </c>
      <c r="K1850">
        <v>79.08</v>
      </c>
      <c r="L1850" s="114">
        <v>2.170542635658905E-2</v>
      </c>
      <c r="N1850" s="221">
        <v>43377</v>
      </c>
      <c r="O1850" s="222">
        <v>-1.0277883517320166E-2</v>
      </c>
    </row>
    <row r="1851" spans="10:15" x14ac:dyDescent="0.25">
      <c r="J1851" s="1">
        <v>45684</v>
      </c>
      <c r="K1851">
        <v>81.56</v>
      </c>
      <c r="L1851" s="114">
        <v>3.1360647445624737E-2</v>
      </c>
      <c r="N1851" s="221">
        <v>43376</v>
      </c>
      <c r="O1851" s="222">
        <v>0</v>
      </c>
    </row>
    <row r="1852" spans="10:15" x14ac:dyDescent="0.25">
      <c r="J1852" s="1">
        <v>45685</v>
      </c>
      <c r="K1852">
        <v>79.180000000000007</v>
      </c>
      <c r="L1852" s="114">
        <v>-2.9180971064247125E-2</v>
      </c>
      <c r="N1852" s="221">
        <v>43375</v>
      </c>
      <c r="O1852" s="222">
        <v>5.2295918367346499E-3</v>
      </c>
    </row>
    <row r="1853" spans="10:15" x14ac:dyDescent="0.25">
      <c r="J1853" s="1">
        <v>45686</v>
      </c>
      <c r="K1853">
        <v>79.56</v>
      </c>
      <c r="L1853" s="114">
        <v>4.7991917150795073E-3</v>
      </c>
      <c r="N1853" s="221">
        <v>43374</v>
      </c>
      <c r="O1853" s="222">
        <v>1.0309278350515611E-2</v>
      </c>
    </row>
    <row r="1854" spans="10:15" x14ac:dyDescent="0.25">
      <c r="J1854" s="1">
        <v>45687</v>
      </c>
      <c r="K1854">
        <v>79.94</v>
      </c>
      <c r="L1854" s="114">
        <v>4.7762694821517782E-3</v>
      </c>
      <c r="N1854" s="221">
        <v>43371</v>
      </c>
      <c r="O1854" s="222">
        <v>-1.7223910840932111E-2</v>
      </c>
    </row>
    <row r="1855" spans="10:15" x14ac:dyDescent="0.25">
      <c r="J1855" s="1">
        <v>45688</v>
      </c>
      <c r="K1855">
        <v>78.12</v>
      </c>
      <c r="L1855" s="114">
        <v>-2.2767075306479777E-2</v>
      </c>
      <c r="N1855" s="221">
        <v>43370</v>
      </c>
      <c r="O1855" s="222">
        <v>5.0684237202220023E-4</v>
      </c>
    </row>
    <row r="1856" spans="10:15" x14ac:dyDescent="0.25">
      <c r="J1856" s="1">
        <v>45691</v>
      </c>
      <c r="K1856">
        <v>76.680000000000007</v>
      </c>
      <c r="L1856" s="114">
        <v>-1.8433179723502273E-2</v>
      </c>
      <c r="N1856" s="221">
        <v>43369</v>
      </c>
      <c r="O1856" s="222">
        <v>-2.7798837503158814E-3</v>
      </c>
    </row>
    <row r="1857" spans="10:15" x14ac:dyDescent="0.25">
      <c r="J1857" s="1">
        <v>45692</v>
      </c>
      <c r="K1857">
        <v>76.900000000000006</v>
      </c>
      <c r="L1857" s="114">
        <v>2.8690662493479242E-3</v>
      </c>
      <c r="N1857" s="221">
        <v>43368</v>
      </c>
      <c r="O1857" s="222">
        <v>-5.08515231470376E-2</v>
      </c>
    </row>
    <row r="1858" spans="10:15" x14ac:dyDescent="0.25">
      <c r="J1858" s="1">
        <v>45693</v>
      </c>
      <c r="K1858">
        <v>76.28</v>
      </c>
      <c r="L1858" s="114">
        <v>-8.062418725617743E-3</v>
      </c>
      <c r="N1858" s="221">
        <v>43367</v>
      </c>
      <c r="O1858" s="222">
        <v>-2.6503210741389494E-2</v>
      </c>
    </row>
    <row r="1859" spans="10:15" x14ac:dyDescent="0.25">
      <c r="J1859" s="1">
        <v>45694</v>
      </c>
      <c r="K1859">
        <v>77.78</v>
      </c>
      <c r="L1859" s="114">
        <v>1.9664394336654432E-2</v>
      </c>
      <c r="N1859" s="221">
        <v>43364</v>
      </c>
      <c r="O1859" s="222">
        <v>5.2816901408451033E-3</v>
      </c>
    </row>
    <row r="1860" spans="10:15" x14ac:dyDescent="0.25">
      <c r="J1860" s="1">
        <v>45695</v>
      </c>
      <c r="K1860">
        <v>76.58</v>
      </c>
      <c r="L1860" s="114">
        <v>-1.5428130624839326E-2</v>
      </c>
      <c r="N1860" s="221">
        <v>43363</v>
      </c>
      <c r="O1860" s="222">
        <v>2.4900757849152022E-2</v>
      </c>
    </row>
    <row r="1861" spans="10:15" x14ac:dyDescent="0.25">
      <c r="J1861" s="1">
        <v>45698</v>
      </c>
      <c r="K1861">
        <v>77.239999999999995</v>
      </c>
      <c r="L1861" s="114">
        <v>8.6184382345259412E-3</v>
      </c>
      <c r="N1861" s="221">
        <v>43362</v>
      </c>
      <c r="O1861" s="222">
        <v>4.1067761806980211E-3</v>
      </c>
    </row>
    <row r="1862" spans="10:15" x14ac:dyDescent="0.25">
      <c r="J1862" s="1">
        <v>45699</v>
      </c>
      <c r="K1862">
        <v>76.099999999999994</v>
      </c>
      <c r="L1862" s="114">
        <v>-1.4759192128430873E-2</v>
      </c>
      <c r="N1862" s="221">
        <v>43361</v>
      </c>
      <c r="O1862" s="222">
        <v>2.4216006780482242E-3</v>
      </c>
    </row>
    <row r="1863" spans="10:15" x14ac:dyDescent="0.25">
      <c r="J1863" s="1">
        <v>45700</v>
      </c>
      <c r="K1863">
        <v>76.88</v>
      </c>
      <c r="L1863" s="114">
        <v>1.0249671484888321E-2</v>
      </c>
      <c r="N1863" s="221">
        <v>43360</v>
      </c>
      <c r="O1863" s="222">
        <v>-2.4210144050352284E-4</v>
      </c>
    </row>
    <row r="1864" spans="10:15" x14ac:dyDescent="0.25">
      <c r="J1864" s="1">
        <v>45701</v>
      </c>
      <c r="K1864">
        <v>78</v>
      </c>
      <c r="L1864" s="114">
        <v>1.4568158168574461E-2</v>
      </c>
      <c r="N1864" s="221">
        <v>43357</v>
      </c>
      <c r="O1864" s="222">
        <v>2.421600678047708E-4</v>
      </c>
    </row>
    <row r="1865" spans="10:15" x14ac:dyDescent="0.25">
      <c r="J1865" s="1">
        <v>45702</v>
      </c>
      <c r="K1865">
        <v>82.88</v>
      </c>
      <c r="L1865" s="114">
        <v>6.2564102564102511E-2</v>
      </c>
      <c r="N1865" s="221">
        <v>43356</v>
      </c>
      <c r="O1865" s="222">
        <v>1.7118226600985227E-2</v>
      </c>
    </row>
    <row r="1866" spans="10:15" x14ac:dyDescent="0.25">
      <c r="J1866" s="1">
        <v>45705</v>
      </c>
      <c r="K1866">
        <v>84.22</v>
      </c>
      <c r="L1866" s="114">
        <v>1.6167953667953709E-2</v>
      </c>
      <c r="N1866" s="221">
        <v>43355</v>
      </c>
      <c r="O1866" s="222">
        <v>3.9564787339268969E-3</v>
      </c>
    </row>
    <row r="1867" spans="10:15" x14ac:dyDescent="0.25">
      <c r="J1867" s="1">
        <v>45706</v>
      </c>
      <c r="K1867">
        <v>84.32</v>
      </c>
      <c r="L1867" s="114">
        <v>1.1873664212775387E-3</v>
      </c>
      <c r="N1867" s="221">
        <v>43354</v>
      </c>
      <c r="O1867" s="222">
        <v>-4.1861610440778558E-3</v>
      </c>
    </row>
    <row r="1868" spans="10:15" x14ac:dyDescent="0.25">
      <c r="J1868" s="1">
        <v>45707</v>
      </c>
      <c r="K1868">
        <v>82.16</v>
      </c>
      <c r="L1868" s="114">
        <v>-2.5616698292220075E-2</v>
      </c>
      <c r="N1868" s="221">
        <v>43353</v>
      </c>
      <c r="O1868" s="222">
        <v>3.4593526068693002E-3</v>
      </c>
    </row>
    <row r="1869" spans="10:15" x14ac:dyDescent="0.25">
      <c r="J1869" s="1">
        <v>45708</v>
      </c>
      <c r="K1869">
        <v>82.06</v>
      </c>
      <c r="L1869" s="114">
        <v>-1.2171372930865911E-3</v>
      </c>
      <c r="N1869" s="221">
        <v>43350</v>
      </c>
      <c r="O1869" s="222">
        <v>1.1131725417440127E-3</v>
      </c>
    </row>
    <row r="1870" spans="10:15" x14ac:dyDescent="0.25">
      <c r="J1870" s="1">
        <v>45709</v>
      </c>
      <c r="K1870">
        <v>82.64</v>
      </c>
      <c r="L1870" s="114">
        <v>7.0679990251035617E-3</v>
      </c>
      <c r="N1870" s="221">
        <v>43349</v>
      </c>
      <c r="O1870" s="222">
        <v>-9.7979179424373709E-3</v>
      </c>
    </row>
    <row r="1871" spans="10:15" x14ac:dyDescent="0.25">
      <c r="J1871" s="1">
        <v>45712</v>
      </c>
      <c r="K1871">
        <v>83</v>
      </c>
      <c r="L1871" s="114">
        <v>4.3562439496611744E-3</v>
      </c>
      <c r="N1871" s="221">
        <v>43348</v>
      </c>
      <c r="O1871" s="222">
        <v>-4.2682926829267602E-3</v>
      </c>
    </row>
    <row r="1872" spans="10:15" x14ac:dyDescent="0.25">
      <c r="J1872" s="1">
        <v>45713</v>
      </c>
      <c r="K1872">
        <v>85.9</v>
      </c>
      <c r="L1872" s="114">
        <v>3.4939759036144644E-2</v>
      </c>
      <c r="N1872" s="221">
        <v>43347</v>
      </c>
      <c r="O1872" s="222">
        <v>-1.0975756844771398E-2</v>
      </c>
    </row>
    <row r="1873" spans="10:15" x14ac:dyDescent="0.25">
      <c r="J1873" s="1">
        <v>45714</v>
      </c>
      <c r="K1873">
        <v>85.5</v>
      </c>
      <c r="L1873" s="114">
        <v>-4.6565774155996002E-3</v>
      </c>
      <c r="N1873" s="221">
        <v>43346</v>
      </c>
      <c r="O1873" s="222">
        <v>-5.040201608064343E-3</v>
      </c>
    </row>
    <row r="1874" spans="10:15" x14ac:dyDescent="0.25">
      <c r="J1874" s="1">
        <v>45715</v>
      </c>
      <c r="K1874">
        <v>83.3</v>
      </c>
      <c r="L1874" s="114">
        <v>-2.5730994152046816E-2</v>
      </c>
      <c r="N1874" s="221">
        <v>43343</v>
      </c>
      <c r="O1874" s="222">
        <v>-1.361268939393946E-2</v>
      </c>
    </row>
    <row r="1875" spans="10:15" x14ac:dyDescent="0.25">
      <c r="J1875" s="1">
        <v>45716</v>
      </c>
      <c r="K1875">
        <v>84.26</v>
      </c>
      <c r="L1875" s="114">
        <v>1.1524609843937671E-2</v>
      </c>
      <c r="N1875" s="221">
        <v>43342</v>
      </c>
      <c r="O1875" s="222">
        <v>5.1160023795360715E-3</v>
      </c>
    </row>
    <row r="1876" spans="10:15" x14ac:dyDescent="0.25">
      <c r="J1876" s="1">
        <v>45719</v>
      </c>
      <c r="K1876">
        <v>83.8</v>
      </c>
      <c r="L1876" s="114">
        <v>-5.4592926655590785E-3</v>
      </c>
      <c r="N1876" s="221">
        <v>43341</v>
      </c>
      <c r="O1876" s="222">
        <v>-5.4431428233346103E-3</v>
      </c>
    </row>
    <row r="1877" spans="10:15" x14ac:dyDescent="0.25">
      <c r="J1877" s="1">
        <v>45720</v>
      </c>
      <c r="K1877">
        <v>81.599999999999994</v>
      </c>
      <c r="L1877" s="114">
        <v>-2.6252983293556121E-2</v>
      </c>
      <c r="N1877" s="221">
        <v>43340</v>
      </c>
      <c r="O1877" s="222">
        <v>1.7334777898158325E-2</v>
      </c>
    </row>
    <row r="1878" spans="10:15" x14ac:dyDescent="0.25">
      <c r="J1878" s="1">
        <v>45721</v>
      </c>
      <c r="K1878">
        <v>84.38</v>
      </c>
      <c r="L1878" s="114">
        <v>3.406862745098041E-2</v>
      </c>
      <c r="N1878" s="221">
        <v>43339</v>
      </c>
      <c r="O1878" s="222">
        <v>2.039061540351304E-2</v>
      </c>
    </row>
    <row r="1879" spans="10:15" x14ac:dyDescent="0.25">
      <c r="J1879" s="1">
        <v>45722</v>
      </c>
      <c r="K1879">
        <v>86.3</v>
      </c>
      <c r="L1879" s="114">
        <v>2.2754207158094356E-2</v>
      </c>
      <c r="N1879" s="221">
        <v>43336</v>
      </c>
      <c r="O1879" s="222">
        <v>2.5862068965516469E-3</v>
      </c>
    </row>
    <row r="1880" spans="10:15" x14ac:dyDescent="0.25">
      <c r="J1880" s="1">
        <v>45723</v>
      </c>
      <c r="K1880">
        <v>84.3</v>
      </c>
      <c r="L1880" s="114">
        <v>-2.3174971031286212E-2</v>
      </c>
      <c r="N1880" s="221">
        <v>43335</v>
      </c>
      <c r="O1880" s="222">
        <v>-1.0238907849829393E-2</v>
      </c>
    </row>
    <row r="1881" spans="10:15" x14ac:dyDescent="0.25">
      <c r="J1881" s="1">
        <v>45726</v>
      </c>
      <c r="K1881">
        <v>85.04</v>
      </c>
      <c r="L1881" s="114">
        <v>8.7781731909846866E-3</v>
      </c>
      <c r="N1881" s="221">
        <v>43334</v>
      </c>
      <c r="O1881" s="222">
        <v>-1.3942307692307651E-2</v>
      </c>
    </row>
    <row r="1882" spans="10:15" x14ac:dyDescent="0.25">
      <c r="J1882" s="1">
        <v>45727</v>
      </c>
      <c r="K1882">
        <v>84.26</v>
      </c>
      <c r="L1882" s="114">
        <v>-9.1721542803386777E-3</v>
      </c>
      <c r="N1882" s="221">
        <v>43333</v>
      </c>
      <c r="O1882" s="222">
        <v>1.736365859623382E-2</v>
      </c>
    </row>
    <row r="1883" spans="10:15" x14ac:dyDescent="0.25">
      <c r="J1883" s="1">
        <v>45728</v>
      </c>
      <c r="K1883">
        <v>83.78</v>
      </c>
      <c r="L1883" s="114">
        <v>-5.696653216235509E-3</v>
      </c>
      <c r="N1883" s="221">
        <v>43332</v>
      </c>
      <c r="O1883" s="222">
        <v>4.7917434574272092E-3</v>
      </c>
    </row>
    <row r="1884" spans="10:15" x14ac:dyDescent="0.25">
      <c r="J1884" s="1">
        <v>45729</v>
      </c>
      <c r="K1884">
        <v>82.54</v>
      </c>
      <c r="L1884" s="114">
        <v>-1.4800668417283299E-2</v>
      </c>
      <c r="N1884" s="221">
        <v>43329</v>
      </c>
      <c r="O1884" s="222">
        <v>-6.4697265625000139E-3</v>
      </c>
    </row>
    <row r="1885" spans="10:15" x14ac:dyDescent="0.25">
      <c r="J1885" s="1">
        <v>45730</v>
      </c>
      <c r="K1885">
        <v>81.94</v>
      </c>
      <c r="L1885" s="114">
        <v>-7.2692028107585226E-3</v>
      </c>
      <c r="N1885" s="221">
        <v>43328</v>
      </c>
      <c r="O1885" s="222">
        <v>7.8740157480315029E-3</v>
      </c>
    </row>
    <row r="1886" spans="10:15" x14ac:dyDescent="0.25">
      <c r="J1886" s="1">
        <v>45733</v>
      </c>
      <c r="K1886">
        <v>83.86</v>
      </c>
      <c r="L1886" s="114">
        <v>2.3431779350744468E-2</v>
      </c>
      <c r="N1886" s="221">
        <v>43327</v>
      </c>
      <c r="O1886" s="222">
        <v>-1.6813838151687438E-2</v>
      </c>
    </row>
    <row r="1887" spans="10:15" x14ac:dyDescent="0.25">
      <c r="J1887" s="1">
        <v>45734</v>
      </c>
      <c r="K1887">
        <v>84.98</v>
      </c>
      <c r="L1887" s="114">
        <v>1.3355592654424094E-2</v>
      </c>
      <c r="N1887" s="221">
        <v>43326</v>
      </c>
      <c r="O1887" s="222">
        <v>-6.0117830948659369E-3</v>
      </c>
    </row>
    <row r="1888" spans="10:15" x14ac:dyDescent="0.25">
      <c r="J1888" s="1">
        <v>45735</v>
      </c>
      <c r="K1888">
        <v>82.92</v>
      </c>
      <c r="L1888" s="114">
        <v>-2.4240997881854579E-2</v>
      </c>
      <c r="N1888" s="221">
        <v>43325</v>
      </c>
      <c r="O1888" s="222">
        <v>-1.0809512370886789E-3</v>
      </c>
    </row>
    <row r="1889" spans="10:15" x14ac:dyDescent="0.25">
      <c r="J1889" s="1">
        <v>45736</v>
      </c>
      <c r="K1889">
        <v>80.459999999999994</v>
      </c>
      <c r="L1889" s="114">
        <v>-2.9667149059334392E-2</v>
      </c>
      <c r="N1889" s="221">
        <v>43322</v>
      </c>
      <c r="O1889" s="222">
        <v>-1.8044580728859547E-2</v>
      </c>
    </row>
    <row r="1890" spans="10:15" x14ac:dyDescent="0.25">
      <c r="J1890" s="1">
        <v>45737</v>
      </c>
      <c r="K1890">
        <v>79.44</v>
      </c>
      <c r="L1890" s="114">
        <v>-1.2677106636838131E-2</v>
      </c>
      <c r="N1890" s="221">
        <v>43321</v>
      </c>
      <c r="O1890" s="222">
        <v>2.2458628841608977E-3</v>
      </c>
    </row>
    <row r="1891" spans="10:15" x14ac:dyDescent="0.25">
      <c r="J1891" s="1">
        <v>45740</v>
      </c>
      <c r="K1891">
        <v>79.56</v>
      </c>
      <c r="L1891" s="114">
        <v>1.5105740181269455E-3</v>
      </c>
      <c r="N1891" s="221">
        <v>43320</v>
      </c>
      <c r="O1891" s="222">
        <v>5.945303210463734E-3</v>
      </c>
    </row>
    <row r="1892" spans="10:15" x14ac:dyDescent="0.25">
      <c r="J1892" s="1">
        <v>45741</v>
      </c>
      <c r="K1892">
        <v>81.14</v>
      </c>
      <c r="L1892" s="114">
        <v>1.9859225741578661E-2</v>
      </c>
      <c r="N1892" s="221">
        <v>43319</v>
      </c>
      <c r="O1892" s="222">
        <v>8.5142103369707841E-3</v>
      </c>
    </row>
    <row r="1893" spans="10:15" x14ac:dyDescent="0.25">
      <c r="J1893" s="1">
        <v>45742</v>
      </c>
      <c r="K1893">
        <v>78.680000000000007</v>
      </c>
      <c r="L1893" s="114">
        <v>-3.0317968942568323E-2</v>
      </c>
      <c r="N1893" s="221">
        <v>43318</v>
      </c>
      <c r="O1893" s="222">
        <v>1.1278195488721889E-2</v>
      </c>
    </row>
    <row r="1894" spans="10:15" x14ac:dyDescent="0.25">
      <c r="J1894" s="1">
        <v>45743</v>
      </c>
      <c r="K1894">
        <v>77.42</v>
      </c>
      <c r="L1894" s="114">
        <v>-1.6014234875444903E-2</v>
      </c>
      <c r="N1894" s="221">
        <v>43315</v>
      </c>
      <c r="O1894" s="222">
        <v>1.3644744929317757E-2</v>
      </c>
    </row>
    <row r="1895" spans="10:15" x14ac:dyDescent="0.25">
      <c r="J1895" s="1">
        <v>45744</v>
      </c>
      <c r="K1895">
        <v>76.2</v>
      </c>
      <c r="L1895" s="114">
        <v>-1.5758202014983194E-2</v>
      </c>
      <c r="N1895" s="221">
        <v>43314</v>
      </c>
      <c r="O1895" s="222">
        <v>-3.3080127419751314E-3</v>
      </c>
    </row>
    <row r="1896" spans="10:15" x14ac:dyDescent="0.25">
      <c r="J1896" s="1">
        <v>45747</v>
      </c>
      <c r="K1896">
        <v>74.239999999999995</v>
      </c>
      <c r="L1896" s="114">
        <v>-2.5721784776902991E-2</v>
      </c>
      <c r="N1896" s="221">
        <v>43313</v>
      </c>
      <c r="O1896" s="222">
        <v>-1.7336864916927493E-2</v>
      </c>
    </row>
    <row r="1897" spans="10:15" x14ac:dyDescent="0.25">
      <c r="J1897" s="1">
        <v>45748</v>
      </c>
      <c r="K1897">
        <v>73.7</v>
      </c>
      <c r="L1897" s="114">
        <v>-7.2737068965516172E-3</v>
      </c>
      <c r="N1897" s="221">
        <v>43312</v>
      </c>
      <c r="O1897" s="222">
        <v>-1.2038040207043343E-4</v>
      </c>
    </row>
    <row r="1898" spans="10:15" x14ac:dyDescent="0.25">
      <c r="J1898" s="1">
        <v>45749</v>
      </c>
      <c r="K1898">
        <v>74.02</v>
      </c>
      <c r="L1898" s="114">
        <v>4.341926729986339E-3</v>
      </c>
      <c r="N1898" s="221">
        <v>43311</v>
      </c>
      <c r="O1898" s="222">
        <v>3.3820509723394964E-3</v>
      </c>
    </row>
    <row r="1899" spans="10:15" x14ac:dyDescent="0.25">
      <c r="J1899" s="1">
        <v>45750</v>
      </c>
      <c r="K1899">
        <v>71.400000000000006</v>
      </c>
      <c r="L1899" s="114">
        <v>-3.5395838962442451E-2</v>
      </c>
      <c r="N1899" s="221">
        <v>43308</v>
      </c>
      <c r="O1899" s="222">
        <v>-5.5255255255254503E-3</v>
      </c>
    </row>
    <row r="1900" spans="10:15" x14ac:dyDescent="0.25">
      <c r="J1900" s="1">
        <v>45751</v>
      </c>
      <c r="K1900">
        <v>67.819999999999993</v>
      </c>
      <c r="L1900" s="114">
        <v>-5.0140056022409132E-2</v>
      </c>
      <c r="N1900" s="221">
        <v>43307</v>
      </c>
      <c r="O1900" s="222">
        <v>4.1015380767787935E-2</v>
      </c>
    </row>
    <row r="1901" spans="10:15" x14ac:dyDescent="0.25">
      <c r="J1901" s="1">
        <v>45754</v>
      </c>
      <c r="K1901">
        <v>68.3</v>
      </c>
      <c r="L1901" s="114">
        <v>7.0775582424064294E-3</v>
      </c>
      <c r="N1901" s="221">
        <v>43306</v>
      </c>
      <c r="O1901" s="222">
        <v>-2.0575627679118271E-2</v>
      </c>
    </row>
    <row r="1902" spans="10:15" x14ac:dyDescent="0.25">
      <c r="J1902" s="1">
        <v>45755</v>
      </c>
      <c r="K1902">
        <v>63.5</v>
      </c>
      <c r="L1902" s="114">
        <v>-7.0278184480234221E-2</v>
      </c>
      <c r="N1902" s="221">
        <v>43305</v>
      </c>
      <c r="O1902" s="222">
        <v>1.9605394605394698E-2</v>
      </c>
    </row>
    <row r="1903" spans="10:15" x14ac:dyDescent="0.25">
      <c r="J1903" s="1">
        <v>45756</v>
      </c>
      <c r="K1903">
        <v>70</v>
      </c>
      <c r="L1903" s="114">
        <v>0.10236220472440945</v>
      </c>
      <c r="N1903" s="221">
        <v>43304</v>
      </c>
      <c r="O1903" s="222">
        <v>1.2773491842671117E-2</v>
      </c>
    </row>
    <row r="1904" spans="10:15" x14ac:dyDescent="0.25">
      <c r="J1904" s="1">
        <v>45757</v>
      </c>
      <c r="K1904">
        <v>65.599999999999994</v>
      </c>
      <c r="L1904" s="114">
        <v>-6.2857142857142945E-2</v>
      </c>
      <c r="N1904" s="221">
        <v>43301</v>
      </c>
      <c r="O1904" s="222">
        <v>-2.2257944849759011E-2</v>
      </c>
    </row>
    <row r="1905" spans="10:15" x14ac:dyDescent="0.25">
      <c r="J1905" s="1">
        <v>45758</v>
      </c>
      <c r="K1905">
        <v>67.08</v>
      </c>
      <c r="L1905" s="114">
        <v>2.2560975609756159E-2</v>
      </c>
      <c r="N1905" s="221">
        <v>43300</v>
      </c>
      <c r="O1905" s="222">
        <v>-1.8513947173536347E-3</v>
      </c>
    </row>
    <row r="1906" spans="10:15" x14ac:dyDescent="0.25">
      <c r="J1906" s="1">
        <v>45761</v>
      </c>
      <c r="K1906">
        <v>70.14</v>
      </c>
      <c r="L1906" s="114">
        <v>4.5617173524150303E-2</v>
      </c>
      <c r="N1906" s="221">
        <v>43299</v>
      </c>
      <c r="O1906" s="222">
        <v>7.8367956213458816E-3</v>
      </c>
    </row>
    <row r="1907" spans="10:15" x14ac:dyDescent="0.25">
      <c r="J1907" s="1">
        <v>45762</v>
      </c>
      <c r="K1907">
        <v>70.38</v>
      </c>
      <c r="L1907" s="114">
        <v>3.4217279726261032E-3</v>
      </c>
      <c r="N1907" s="221">
        <v>43298</v>
      </c>
      <c r="O1907" s="222">
        <v>1.2468513853904217E-2</v>
      </c>
    </row>
    <row r="1908" spans="10:15" x14ac:dyDescent="0.25">
      <c r="J1908" s="1">
        <v>45763</v>
      </c>
      <c r="K1908">
        <v>69.38</v>
      </c>
      <c r="L1908" s="114">
        <v>-1.4208581983518046E-2</v>
      </c>
      <c r="N1908" s="221">
        <v>43297</v>
      </c>
      <c r="O1908" s="222">
        <v>-9.9750623441396159E-3</v>
      </c>
    </row>
    <row r="1909" spans="10:15" x14ac:dyDescent="0.25">
      <c r="J1909" s="1">
        <v>45764</v>
      </c>
      <c r="K1909">
        <v>70.5</v>
      </c>
      <c r="L1909" s="114">
        <v>1.6142980686076745E-2</v>
      </c>
      <c r="N1909" s="221">
        <v>43294</v>
      </c>
      <c r="O1909" s="222">
        <v>9.0588827377956569E-3</v>
      </c>
    </row>
    <row r="1910" spans="10:15" x14ac:dyDescent="0.25">
      <c r="J1910" s="1">
        <v>45765</v>
      </c>
      <c r="K1910">
        <v>70.5</v>
      </c>
      <c r="L1910" s="114">
        <v>0</v>
      </c>
      <c r="N1910" s="221">
        <v>43293</v>
      </c>
      <c r="O1910" s="222">
        <v>5.0581689428427631E-3</v>
      </c>
    </row>
    <row r="1911" spans="10:15" x14ac:dyDescent="0.25">
      <c r="J1911" s="1">
        <v>45768</v>
      </c>
      <c r="K1911">
        <v>70.5</v>
      </c>
      <c r="L1911" s="114">
        <v>0</v>
      </c>
      <c r="N1911" s="221">
        <v>43292</v>
      </c>
      <c r="O1911" s="222">
        <v>-1.3596108269926448E-2</v>
      </c>
    </row>
    <row r="1912" spans="10:15" x14ac:dyDescent="0.25">
      <c r="J1912" s="1">
        <v>45769</v>
      </c>
      <c r="K1912">
        <v>72.099999999999994</v>
      </c>
      <c r="L1912" s="114">
        <v>2.2695035460992826E-2</v>
      </c>
      <c r="N1912" s="221">
        <v>43291</v>
      </c>
      <c r="O1912" s="222">
        <v>-2.4940765681501459E-4</v>
      </c>
    </row>
    <row r="1913" spans="10:15" x14ac:dyDescent="0.25">
      <c r="J1913" s="1">
        <v>45770</v>
      </c>
      <c r="K1913">
        <v>73.86</v>
      </c>
      <c r="L1913" s="114">
        <v>2.4410540915395358E-2</v>
      </c>
      <c r="N1913" s="221">
        <v>43290</v>
      </c>
      <c r="O1913" s="222">
        <v>-1.6185258964142861E-3</v>
      </c>
    </row>
    <row r="1914" spans="10:15" x14ac:dyDescent="0.25">
      <c r="J1914" s="1">
        <v>45771</v>
      </c>
      <c r="K1914">
        <v>75</v>
      </c>
      <c r="L1914" s="114">
        <v>1.5434606011372875E-2</v>
      </c>
      <c r="N1914" s="221">
        <v>43287</v>
      </c>
      <c r="O1914" s="222">
        <v>-6.3095385376717196E-3</v>
      </c>
    </row>
    <row r="1915" spans="10:15" x14ac:dyDescent="0.25">
      <c r="J1915" s="1">
        <v>45772</v>
      </c>
      <c r="K1915">
        <v>76.400000000000006</v>
      </c>
      <c r="L1915" s="114">
        <v>1.8666666666666741E-2</v>
      </c>
      <c r="N1915" s="221">
        <v>43286</v>
      </c>
      <c r="O1915" s="222">
        <v>2.7325876970004975E-2</v>
      </c>
    </row>
    <row r="1916" spans="10:15" x14ac:dyDescent="0.25">
      <c r="J1916" s="1">
        <v>45775</v>
      </c>
      <c r="K1916">
        <v>76.5</v>
      </c>
      <c r="L1916" s="114">
        <v>1.3089005235601349E-3</v>
      </c>
      <c r="N1916" s="221">
        <v>43285</v>
      </c>
      <c r="O1916" s="222">
        <v>1.5750064549445046E-2</v>
      </c>
    </row>
    <row r="1917" spans="10:15" x14ac:dyDescent="0.25">
      <c r="J1917" s="1">
        <v>45776</v>
      </c>
      <c r="K1917">
        <v>76.959999999999994</v>
      </c>
      <c r="L1917" s="114">
        <v>6.0130718954247552E-3</v>
      </c>
      <c r="N1917" s="221">
        <v>43284</v>
      </c>
      <c r="O1917" s="222">
        <v>-7.4320861096874996E-3</v>
      </c>
    </row>
    <row r="1918" spans="10:15" x14ac:dyDescent="0.25">
      <c r="J1918" s="1">
        <v>45777</v>
      </c>
      <c r="K1918">
        <v>74.56</v>
      </c>
      <c r="L1918" s="114">
        <v>-3.1185031185031076E-2</v>
      </c>
      <c r="N1918" s="221">
        <v>43283</v>
      </c>
      <c r="O1918" s="222">
        <v>2.8270367514779374E-3</v>
      </c>
    </row>
    <row r="1919" spans="10:15" x14ac:dyDescent="0.25">
      <c r="J1919" s="1">
        <v>45778</v>
      </c>
      <c r="K1919">
        <v>74.56</v>
      </c>
      <c r="L1919" s="114">
        <v>0</v>
      </c>
      <c r="N1919" s="221">
        <v>43280</v>
      </c>
      <c r="O1919" s="222">
        <v>3.2228954492716259E-3</v>
      </c>
    </row>
    <row r="1920" spans="10:15" x14ac:dyDescent="0.25">
      <c r="J1920" s="1">
        <v>45779</v>
      </c>
      <c r="K1920">
        <v>75.180000000000007</v>
      </c>
      <c r="L1920" s="114">
        <v>8.3154506437768845E-3</v>
      </c>
      <c r="N1920" s="221">
        <v>43279</v>
      </c>
      <c r="O1920" s="222">
        <v>-1.184713375796187E-2</v>
      </c>
    </row>
    <row r="1921" spans="10:15" x14ac:dyDescent="0.25">
      <c r="J1921" s="1">
        <v>45782</v>
      </c>
      <c r="K1921">
        <v>75.819999999999993</v>
      </c>
      <c r="L1921" s="114">
        <v>8.5129023676507893E-3</v>
      </c>
      <c r="N1921" s="221">
        <v>43278</v>
      </c>
      <c r="O1921" s="222">
        <v>-7.6374745417518168E-4</v>
      </c>
    </row>
    <row r="1922" spans="10:15" x14ac:dyDescent="0.25">
      <c r="J1922" s="1">
        <v>45783</v>
      </c>
      <c r="K1922">
        <v>74.98</v>
      </c>
      <c r="L1922" s="114">
        <v>-1.1078871010287381E-2</v>
      </c>
      <c r="N1922" s="221">
        <v>43277</v>
      </c>
      <c r="O1922" s="222">
        <v>-6.9523448363038448E-3</v>
      </c>
    </row>
    <row r="1923" spans="10:15" x14ac:dyDescent="0.25">
      <c r="J1923" s="1">
        <v>45784</v>
      </c>
      <c r="K1923">
        <v>76.34</v>
      </c>
      <c r="L1923" s="114">
        <v>1.8138170178714316E-2</v>
      </c>
      <c r="N1923" s="221">
        <v>43276</v>
      </c>
      <c r="O1923" s="222">
        <v>-1.6411786646773681E-2</v>
      </c>
    </row>
    <row r="1924" spans="10:15" x14ac:dyDescent="0.25">
      <c r="J1924" s="1">
        <v>45785</v>
      </c>
      <c r="K1924">
        <v>78.599999999999994</v>
      </c>
      <c r="L1924" s="114">
        <v>2.9604401362326314E-2</v>
      </c>
      <c r="N1924" s="221">
        <v>43273</v>
      </c>
      <c r="O1924" s="222">
        <v>-8.2614056720097112E-3</v>
      </c>
    </row>
    <row r="1925" spans="10:15" x14ac:dyDescent="0.25">
      <c r="J1925" s="1">
        <v>45786</v>
      </c>
      <c r="K1925">
        <v>80.400000000000006</v>
      </c>
      <c r="L1925" s="114">
        <v>2.2900763358778772E-2</v>
      </c>
      <c r="N1925" s="221">
        <v>43272</v>
      </c>
      <c r="O1925" s="222">
        <v>-3.0252301805572177E-2</v>
      </c>
    </row>
    <row r="1926" spans="10:15" x14ac:dyDescent="0.25">
      <c r="J1926" s="1">
        <v>45789</v>
      </c>
      <c r="K1926">
        <v>82.68</v>
      </c>
      <c r="L1926" s="114">
        <v>2.8358208955223892E-2</v>
      </c>
      <c r="N1926" s="221">
        <v>43271</v>
      </c>
      <c r="O1926" s="222">
        <v>-6.8875430471440251E-3</v>
      </c>
    </row>
    <row r="1927" spans="10:15" x14ac:dyDescent="0.25">
      <c r="J1927" s="1">
        <v>45790</v>
      </c>
      <c r="K1927">
        <v>83.88</v>
      </c>
      <c r="L1927" s="114">
        <v>1.4513788098693621E-2</v>
      </c>
      <c r="N1927" s="221">
        <v>43270</v>
      </c>
      <c r="O1927" s="222">
        <v>-6.6061106523534543E-3</v>
      </c>
    </row>
    <row r="1928" spans="10:15" x14ac:dyDescent="0.25">
      <c r="J1928" s="1">
        <v>45791</v>
      </c>
      <c r="K1928">
        <v>82.7</v>
      </c>
      <c r="L1928" s="114">
        <v>-1.4067715784453894E-2</v>
      </c>
      <c r="N1928" s="221">
        <v>43269</v>
      </c>
      <c r="O1928" s="222">
        <v>-9.3490709360756954E-3</v>
      </c>
    </row>
    <row r="1929" spans="10:15" x14ac:dyDescent="0.25">
      <c r="J1929" s="1">
        <v>45792</v>
      </c>
      <c r="K1929">
        <v>77.5</v>
      </c>
      <c r="L1929" s="114">
        <v>-6.2877871825876688E-2</v>
      </c>
      <c r="N1929" s="221">
        <v>43266</v>
      </c>
      <c r="O1929" s="222">
        <v>-1.1208689623295735E-2</v>
      </c>
    </row>
    <row r="1930" spans="10:15" x14ac:dyDescent="0.25">
      <c r="J1930" s="1">
        <v>45793</v>
      </c>
      <c r="K1930">
        <v>77.040000000000006</v>
      </c>
      <c r="L1930" s="114">
        <v>-5.9354838709676609E-3</v>
      </c>
      <c r="N1930" s="221">
        <v>43265</v>
      </c>
      <c r="O1930" s="222">
        <v>2.2448015122873415E-2</v>
      </c>
    </row>
    <row r="1931" spans="10:15" x14ac:dyDescent="0.25">
      <c r="J1931" s="1">
        <v>45796</v>
      </c>
      <c r="K1931">
        <v>77.86</v>
      </c>
      <c r="L1931" s="114">
        <v>1.0643821391484853E-2</v>
      </c>
      <c r="N1931" s="221">
        <v>43264</v>
      </c>
      <c r="O1931" s="222">
        <v>-9.3632958801497801E-3</v>
      </c>
    </row>
    <row r="1932" spans="10:15" x14ac:dyDescent="0.25">
      <c r="J1932" s="1">
        <v>45797</v>
      </c>
      <c r="K1932">
        <v>78.680000000000007</v>
      </c>
      <c r="L1932" s="114">
        <v>1.0531723606473252E-2</v>
      </c>
      <c r="N1932" s="221">
        <v>43263</v>
      </c>
      <c r="O1932" s="222">
        <v>2.1111893033074433E-3</v>
      </c>
    </row>
    <row r="1933" spans="10:15" x14ac:dyDescent="0.25">
      <c r="J1933" s="1">
        <v>45798</v>
      </c>
      <c r="K1933">
        <v>79.14</v>
      </c>
      <c r="L1933" s="114">
        <v>5.846466700559147E-3</v>
      </c>
      <c r="N1933" s="221">
        <v>43262</v>
      </c>
      <c r="O1933" s="222">
        <v>-5.8302238805970144E-3</v>
      </c>
    </row>
    <row r="1934" spans="10:15" x14ac:dyDescent="0.25">
      <c r="J1934" s="1">
        <v>45799</v>
      </c>
      <c r="K1934">
        <v>78.08</v>
      </c>
      <c r="L1934" s="114">
        <v>-1.3393985342431164E-2</v>
      </c>
      <c r="N1934" s="221">
        <v>43259</v>
      </c>
      <c r="O1934" s="222">
        <v>-1.0841983852364449E-2</v>
      </c>
    </row>
    <row r="1935" spans="10:15" x14ac:dyDescent="0.25">
      <c r="J1935" s="1">
        <v>45800</v>
      </c>
      <c r="K1935">
        <v>75.38</v>
      </c>
      <c r="L1935" s="114">
        <v>-3.457991803278692E-2</v>
      </c>
      <c r="N1935" s="221">
        <v>43258</v>
      </c>
      <c r="O1935" s="222">
        <v>-4.9351543670376752E-3</v>
      </c>
    </row>
    <row r="1936" spans="10:15" x14ac:dyDescent="0.25">
      <c r="J1936" s="1">
        <v>45803</v>
      </c>
      <c r="K1936">
        <v>76.44</v>
      </c>
      <c r="L1936" s="114">
        <v>1.40620854338021E-2</v>
      </c>
      <c r="N1936" s="221">
        <v>43257</v>
      </c>
      <c r="O1936" s="222">
        <v>7.6327049843876093E-3</v>
      </c>
    </row>
    <row r="1937" spans="10:15" x14ac:dyDescent="0.25">
      <c r="J1937" s="1">
        <v>45804</v>
      </c>
      <c r="K1937">
        <v>76.64</v>
      </c>
      <c r="L1937" s="114">
        <v>2.6164311878597965E-3</v>
      </c>
      <c r="N1937" s="221">
        <v>43256</v>
      </c>
      <c r="O1937" s="222">
        <v>-5.7790106333792369E-4</v>
      </c>
    </row>
    <row r="1938" spans="10:15" x14ac:dyDescent="0.25">
      <c r="J1938" s="1">
        <v>45805</v>
      </c>
      <c r="K1938">
        <v>79.5</v>
      </c>
      <c r="L1938" s="114">
        <v>3.7317327766179534E-2</v>
      </c>
      <c r="N1938" s="221">
        <v>43255</v>
      </c>
      <c r="O1938" s="222">
        <v>7.3349633251833211E-3</v>
      </c>
    </row>
    <row r="1939" spans="10:15" x14ac:dyDescent="0.25">
      <c r="J1939" s="1">
        <v>45806</v>
      </c>
      <c r="K1939">
        <v>78.040000000000006</v>
      </c>
      <c r="L1939" s="114">
        <v>-1.8364779874213758E-2</v>
      </c>
      <c r="N1939" s="221">
        <v>43252</v>
      </c>
      <c r="O1939" s="222">
        <v>7.3891625615763006E-3</v>
      </c>
    </row>
    <row r="1940" spans="10:15" x14ac:dyDescent="0.25">
      <c r="J1940" s="1">
        <v>45807</v>
      </c>
      <c r="K1940">
        <v>78.62</v>
      </c>
      <c r="L1940" s="114">
        <v>7.4320861096873175E-3</v>
      </c>
      <c r="N1940" s="221">
        <v>43251</v>
      </c>
      <c r="O1940" s="222">
        <v>-1.2050984936268739E-2</v>
      </c>
    </row>
    <row r="1941" spans="10:15" x14ac:dyDescent="0.25">
      <c r="J1941" s="1">
        <v>45810</v>
      </c>
      <c r="K1941">
        <v>76.680000000000007</v>
      </c>
      <c r="L1941" s="114">
        <v>-2.4675655049605668E-2</v>
      </c>
      <c r="N1941" s="221">
        <v>43250</v>
      </c>
      <c r="O1941" s="222">
        <v>4.6565774155994345E-3</v>
      </c>
    </row>
    <row r="1942" spans="10:15" x14ac:dyDescent="0.25">
      <c r="J1942" s="1">
        <v>45811</v>
      </c>
      <c r="K1942">
        <v>77.36</v>
      </c>
      <c r="L1942" s="114">
        <v>8.8680229525298984E-3</v>
      </c>
      <c r="N1942" s="221">
        <v>43249</v>
      </c>
      <c r="O1942" s="222">
        <v>-1.3664025720518976E-2</v>
      </c>
    </row>
    <row r="1943" spans="10:15" x14ac:dyDescent="0.25">
      <c r="J1943" s="1">
        <v>45812</v>
      </c>
      <c r="K1943">
        <v>77.459999999999994</v>
      </c>
      <c r="L1943" s="114">
        <v>1.2926577042398437E-3</v>
      </c>
      <c r="N1943" s="221">
        <v>43248</v>
      </c>
      <c r="O1943" s="222">
        <v>-2.6339899221253984E-3</v>
      </c>
    </row>
    <row r="1944" spans="10:15" x14ac:dyDescent="0.25">
      <c r="J1944" s="1">
        <v>45813</v>
      </c>
      <c r="K1944">
        <v>77.12</v>
      </c>
      <c r="L1944" s="114">
        <v>-4.3893622514844981E-3</v>
      </c>
      <c r="N1944" s="221">
        <v>43245</v>
      </c>
      <c r="O1944" s="222">
        <v>-5.7227881423842697E-4</v>
      </c>
    </row>
    <row r="1945" spans="10:15" x14ac:dyDescent="0.25">
      <c r="J1945" s="1">
        <v>45814</v>
      </c>
      <c r="K1945">
        <v>76.44</v>
      </c>
      <c r="L1945" s="114">
        <v>-8.8174273858922046E-3</v>
      </c>
      <c r="N1945" s="221">
        <v>43244</v>
      </c>
      <c r="O1945" s="222">
        <v>-1.2545207956600355E-2</v>
      </c>
    </row>
    <row r="1946" spans="10:15" x14ac:dyDescent="0.25">
      <c r="J1946" s="1">
        <v>45817</v>
      </c>
      <c r="K1946">
        <v>77</v>
      </c>
      <c r="L1946" s="114">
        <v>7.3260073260073564E-3</v>
      </c>
      <c r="N1946" s="221">
        <v>43243</v>
      </c>
      <c r="O1946" s="222">
        <v>-2.2968197879858637E-2</v>
      </c>
    </row>
    <row r="1947" spans="10:15" x14ac:dyDescent="0.25">
      <c r="J1947" s="1">
        <v>45818</v>
      </c>
      <c r="K1947">
        <v>77.459999999999994</v>
      </c>
      <c r="L1947" s="114">
        <v>5.9740259740258929E-3</v>
      </c>
      <c r="N1947" s="221">
        <v>43242</v>
      </c>
      <c r="O1947" s="222">
        <v>1.8100056211354687E-2</v>
      </c>
    </row>
    <row r="1948" spans="10:15" x14ac:dyDescent="0.25">
      <c r="J1948" s="1">
        <v>45819</v>
      </c>
      <c r="K1948">
        <v>77.36</v>
      </c>
      <c r="L1948" s="114">
        <v>-1.2909888974954084E-3</v>
      </c>
      <c r="N1948" s="221">
        <v>43241</v>
      </c>
      <c r="O1948" s="222">
        <v>0</v>
      </c>
    </row>
    <row r="1949" spans="10:15" x14ac:dyDescent="0.25">
      <c r="J1949" s="1">
        <v>45820</v>
      </c>
      <c r="K1949">
        <v>76.900000000000006</v>
      </c>
      <c r="L1949" s="114">
        <v>-5.9462254395035389E-3</v>
      </c>
      <c r="N1949" s="221">
        <v>43238</v>
      </c>
      <c r="O1949" s="222">
        <v>-4.2518837459634043E-2</v>
      </c>
    </row>
    <row r="1950" spans="10:15" x14ac:dyDescent="0.25">
      <c r="J1950" s="1">
        <v>45821</v>
      </c>
      <c r="K1950">
        <v>75.52</v>
      </c>
      <c r="L1950" s="114">
        <v>-1.7945383615084649E-2</v>
      </c>
      <c r="N1950" s="221">
        <v>43237</v>
      </c>
      <c r="O1950" s="222">
        <v>-5.3792361484666115E-4</v>
      </c>
    </row>
    <row r="1951" spans="10:15" x14ac:dyDescent="0.25">
      <c r="J1951" s="1">
        <v>45824</v>
      </c>
      <c r="K1951">
        <v>74.099999999999994</v>
      </c>
      <c r="L1951" s="114">
        <v>-1.8802966101694938E-2</v>
      </c>
      <c r="N1951" s="221">
        <v>43236</v>
      </c>
      <c r="O1951" s="222">
        <v>7.0422535211268223E-3</v>
      </c>
    </row>
    <row r="1952" spans="10:15" x14ac:dyDescent="0.25">
      <c r="J1952" s="1">
        <v>45825</v>
      </c>
      <c r="K1952">
        <v>73.540000000000006</v>
      </c>
      <c r="L1952" s="114">
        <v>-7.5573549257758176E-3</v>
      </c>
      <c r="N1952" s="221">
        <v>43235</v>
      </c>
      <c r="O1952" s="222">
        <v>1.5190972222222285E-3</v>
      </c>
    </row>
    <row r="1953" spans="10:15" x14ac:dyDescent="0.25">
      <c r="J1953" s="1">
        <v>45826</v>
      </c>
      <c r="K1953">
        <v>72.680000000000007</v>
      </c>
      <c r="L1953" s="114">
        <v>-1.1694316018493328E-2</v>
      </c>
      <c r="N1953" s="221">
        <v>43234</v>
      </c>
      <c r="O1953" s="222">
        <v>5.4282922592549293E-4</v>
      </c>
    </row>
    <row r="1954" spans="10:15" x14ac:dyDescent="0.25">
      <c r="J1954" s="1">
        <v>45827</v>
      </c>
      <c r="K1954">
        <v>71.66</v>
      </c>
      <c r="L1954" s="114">
        <v>-1.4034122179416761E-2</v>
      </c>
      <c r="N1954" s="221">
        <v>43231</v>
      </c>
      <c r="O1954" s="222">
        <v>-3.5698831674599559E-3</v>
      </c>
    </row>
    <row r="1955" spans="10:15" x14ac:dyDescent="0.25">
      <c r="J1955" s="1">
        <v>45828</v>
      </c>
      <c r="K1955">
        <v>72.22</v>
      </c>
      <c r="L1955" s="114">
        <v>7.8146804353893713E-3</v>
      </c>
      <c r="N1955" s="221">
        <v>43230</v>
      </c>
      <c r="O1955" s="222">
        <v>5.0010871928679469E-3</v>
      </c>
    </row>
    <row r="1956" spans="10:15" x14ac:dyDescent="0.25">
      <c r="J1956" s="1">
        <v>45831</v>
      </c>
      <c r="K1956">
        <v>71.86</v>
      </c>
      <c r="L1956" s="114">
        <v>-4.9847687621157495E-3</v>
      </c>
      <c r="N1956" s="221">
        <v>43229</v>
      </c>
      <c r="O1956" s="222">
        <v>1.1973440731468316E-3</v>
      </c>
    </row>
    <row r="1957" spans="10:15" x14ac:dyDescent="0.25">
      <c r="J1957" s="1">
        <v>45832</v>
      </c>
      <c r="K1957">
        <v>73.36</v>
      </c>
      <c r="L1957" s="114">
        <v>2.0873921514055108E-2</v>
      </c>
      <c r="N1957" s="221">
        <v>43228</v>
      </c>
      <c r="O1957" s="222">
        <v>8.715546355811994E-4</v>
      </c>
    </row>
    <row r="1958" spans="10:15" x14ac:dyDescent="0.25">
      <c r="J1958" s="1">
        <v>45833</v>
      </c>
      <c r="K1958">
        <v>73.06</v>
      </c>
      <c r="L1958" s="114">
        <v>-4.0894220283532873E-3</v>
      </c>
      <c r="N1958" s="221">
        <v>43227</v>
      </c>
      <c r="O1958" s="222">
        <v>-1.6314988035674514E-3</v>
      </c>
    </row>
    <row r="1959" spans="10:15" x14ac:dyDescent="0.25">
      <c r="J1959" s="1">
        <v>45834</v>
      </c>
      <c r="K1959">
        <v>72.8</v>
      </c>
      <c r="L1959" s="114">
        <v>-3.5587188612100345E-3</v>
      </c>
      <c r="N1959" s="221">
        <v>43224</v>
      </c>
      <c r="O1959" s="222">
        <v>-6.4836827317917498E-3</v>
      </c>
    </row>
    <row r="1960" spans="10:15" x14ac:dyDescent="0.25">
      <c r="J1960" s="1">
        <v>45835</v>
      </c>
      <c r="K1960">
        <v>76.239999999999995</v>
      </c>
      <c r="L1960" s="114">
        <v>4.7252747252747224E-2</v>
      </c>
      <c r="N1960" s="221">
        <v>43223</v>
      </c>
      <c r="O1960" s="222">
        <v>-4.8392300247337202E-3</v>
      </c>
    </row>
    <row r="1961" spans="10:15" x14ac:dyDescent="0.25">
      <c r="J1961" s="1">
        <v>45838</v>
      </c>
      <c r="K1961">
        <v>75.64</v>
      </c>
      <c r="L1961" s="114">
        <v>-7.8698845750261592E-3</v>
      </c>
      <c r="N1961" s="221">
        <v>43222</v>
      </c>
      <c r="O1961" s="222">
        <v>9.6634093376764454E-3</v>
      </c>
    </row>
    <row r="1962" spans="10:15" x14ac:dyDescent="0.25">
      <c r="J1962" s="1">
        <v>45839</v>
      </c>
      <c r="K1962">
        <v>75.06</v>
      </c>
      <c r="L1962" s="114">
        <v>-7.6679005817027798E-3</v>
      </c>
      <c r="N1962" s="221">
        <v>43221</v>
      </c>
      <c r="O1962" s="222">
        <v>0</v>
      </c>
    </row>
    <row r="1963" spans="10:15" x14ac:dyDescent="0.25">
      <c r="J1963" s="1">
        <v>45840</v>
      </c>
      <c r="K1963">
        <v>79</v>
      </c>
      <c r="L1963" s="114">
        <v>5.2491340261124404E-2</v>
      </c>
      <c r="N1963" s="221">
        <v>43220</v>
      </c>
      <c r="O1963" s="222">
        <v>1.0311540149188217E-2</v>
      </c>
    </row>
    <row r="1964" spans="10:15" x14ac:dyDescent="0.25">
      <c r="J1964" s="1">
        <v>45841</v>
      </c>
      <c r="K1964">
        <v>78.62</v>
      </c>
      <c r="L1964" s="114">
        <v>-4.810126582278423E-3</v>
      </c>
      <c r="N1964" s="221">
        <v>43217</v>
      </c>
      <c r="O1964" s="222">
        <v>8.8534749889331247E-3</v>
      </c>
    </row>
    <row r="1965" spans="10:15" x14ac:dyDescent="0.25">
      <c r="J1965" s="1">
        <v>45842</v>
      </c>
      <c r="K1965">
        <v>77.62</v>
      </c>
      <c r="L1965" s="114">
        <v>-1.2719409819384379E-2</v>
      </c>
      <c r="N1965" s="221">
        <v>43216</v>
      </c>
      <c r="O1965" s="222">
        <v>8.1445944438246574E-3</v>
      </c>
    </row>
    <row r="1966" spans="10:15" x14ac:dyDescent="0.25">
      <c r="J1966" s="1">
        <v>45845</v>
      </c>
      <c r="K1966">
        <v>77.78</v>
      </c>
      <c r="L1966" s="114">
        <v>2.0613244009275518E-3</v>
      </c>
      <c r="N1966" s="221">
        <v>43215</v>
      </c>
      <c r="O1966" s="222">
        <v>-1.6028104072895025E-2</v>
      </c>
    </row>
    <row r="1967" spans="10:15" x14ac:dyDescent="0.25">
      <c r="J1967" s="1">
        <v>45846</v>
      </c>
      <c r="K1967">
        <v>79.540000000000006</v>
      </c>
      <c r="L1967" s="114">
        <v>2.2627924916431025E-2</v>
      </c>
      <c r="N1967" s="221">
        <v>43214</v>
      </c>
      <c r="O1967" s="222">
        <v>-1.644015782551419E-3</v>
      </c>
    </row>
    <row r="1968" spans="10:15" x14ac:dyDescent="0.25">
      <c r="J1968" s="1">
        <v>45847</v>
      </c>
      <c r="K1968">
        <v>81.98</v>
      </c>
      <c r="L1968" s="114">
        <v>3.0676389238119155E-2</v>
      </c>
      <c r="N1968" s="221">
        <v>43213</v>
      </c>
      <c r="O1968" s="222">
        <v>9.8738343390004598E-4</v>
      </c>
    </row>
    <row r="1969" spans="10:15" x14ac:dyDescent="0.25">
      <c r="J1969" s="1">
        <v>45848</v>
      </c>
      <c r="K1969">
        <v>85.3</v>
      </c>
      <c r="L1969" s="114">
        <v>4.0497682361551511E-2</v>
      </c>
      <c r="N1969" s="221">
        <v>43210</v>
      </c>
      <c r="O1969" s="222">
        <v>4.4077134986226525E-3</v>
      </c>
    </row>
    <row r="1970" spans="10:15" x14ac:dyDescent="0.25">
      <c r="J1970" s="1">
        <v>45849</v>
      </c>
      <c r="K1970">
        <v>85.3</v>
      </c>
      <c r="L1970" s="114">
        <v>0</v>
      </c>
      <c r="N1970" s="221">
        <v>43209</v>
      </c>
      <c r="O1970" s="222">
        <v>-1.9795447047179899E-3</v>
      </c>
    </row>
    <row r="1971" spans="10:15" x14ac:dyDescent="0.25">
      <c r="J1971" s="1">
        <v>45852</v>
      </c>
      <c r="K1971">
        <v>83.36</v>
      </c>
      <c r="L1971" s="114">
        <v>-2.2743259085580277E-2</v>
      </c>
      <c r="N1971" s="221">
        <v>43208</v>
      </c>
      <c r="O1971" s="222">
        <v>-7.0976195675910838E-3</v>
      </c>
    </row>
    <row r="1972" spans="10:15" x14ac:dyDescent="0.25">
      <c r="J1972" s="1">
        <v>45853</v>
      </c>
      <c r="K1972">
        <v>84.72</v>
      </c>
      <c r="L1972" s="114">
        <v>1.6314779270633392E-2</v>
      </c>
      <c r="N1972" s="221">
        <v>43207</v>
      </c>
      <c r="O1972" s="222">
        <v>8.7013988324704476E-3</v>
      </c>
    </row>
    <row r="1973" spans="10:15" x14ac:dyDescent="0.25">
      <c r="J1973" s="1">
        <v>45854</v>
      </c>
      <c r="K1973">
        <v>84.42</v>
      </c>
      <c r="L1973" s="114">
        <v>-3.5410764872520913E-3</v>
      </c>
      <c r="N1973" s="221">
        <v>43206</v>
      </c>
      <c r="O1973" s="222">
        <v>-7.3256068226545765E-3</v>
      </c>
    </row>
    <row r="1974" spans="10:15" x14ac:dyDescent="0.25">
      <c r="J1974" s="1">
        <v>45855</v>
      </c>
      <c r="K1974">
        <v>84.02</v>
      </c>
      <c r="L1974" s="114">
        <v>-4.7382136934376413E-3</v>
      </c>
      <c r="N1974" s="221">
        <v>43203</v>
      </c>
      <c r="O1974" s="222">
        <v>1.6335148349816635E-2</v>
      </c>
    </row>
    <row r="1975" spans="10:15" x14ac:dyDescent="0.25">
      <c r="J1975" s="1">
        <v>45856</v>
      </c>
      <c r="K1975">
        <v>83.54</v>
      </c>
      <c r="L1975" s="114">
        <v>-5.712925493929895E-3</v>
      </c>
      <c r="N1975" s="221">
        <v>43202</v>
      </c>
      <c r="O1975" s="222">
        <v>2.7858257187430356E-3</v>
      </c>
    </row>
    <row r="1976" spans="10:15" x14ac:dyDescent="0.25">
      <c r="J1976" s="1">
        <v>45859</v>
      </c>
      <c r="K1976">
        <v>84.4</v>
      </c>
      <c r="L1976" s="114">
        <v>1.0294469715106528E-2</v>
      </c>
      <c r="N1976" s="221">
        <v>43201</v>
      </c>
      <c r="O1976" s="222">
        <v>-1.3354106387714728E-3</v>
      </c>
    </row>
    <row r="1977" spans="10:15" x14ac:dyDescent="0.25">
      <c r="J1977" s="1">
        <v>45860</v>
      </c>
      <c r="K1977">
        <v>83.02</v>
      </c>
      <c r="L1977" s="114">
        <v>-1.6350710900474047E-2</v>
      </c>
      <c r="N1977" s="221">
        <v>43200</v>
      </c>
      <c r="O1977" s="222">
        <v>1.8012914920131455E-2</v>
      </c>
    </row>
    <row r="1978" spans="10:15" x14ac:dyDescent="0.25">
      <c r="J1978" s="1">
        <v>45861</v>
      </c>
      <c r="K1978">
        <v>87.52</v>
      </c>
      <c r="L1978" s="114">
        <v>5.4203806311732113E-2</v>
      </c>
      <c r="N1978" s="221">
        <v>43199</v>
      </c>
      <c r="O1978" s="222">
        <v>-1.098039215686279E-2</v>
      </c>
    </row>
    <row r="1979" spans="10:15" x14ac:dyDescent="0.25">
      <c r="J1979" s="1">
        <v>45862</v>
      </c>
      <c r="K1979">
        <v>86.56</v>
      </c>
      <c r="L1979" s="114">
        <v>-1.0968921389396638E-2</v>
      </c>
      <c r="N1979" s="221">
        <v>43196</v>
      </c>
      <c r="O1979" s="222">
        <v>4.049949375632798E-3</v>
      </c>
    </row>
    <row r="1980" spans="10:15" x14ac:dyDescent="0.25">
      <c r="J1980" s="1">
        <v>45863</v>
      </c>
      <c r="K1980">
        <v>88.9</v>
      </c>
      <c r="L1980" s="114">
        <v>2.7033271719038857E-2</v>
      </c>
      <c r="N1980" s="221">
        <v>43195</v>
      </c>
      <c r="O1980" s="222">
        <v>1.5421521590130161E-2</v>
      </c>
    </row>
    <row r="1981" spans="10:15" x14ac:dyDescent="0.25">
      <c r="J1981" s="1">
        <v>45866</v>
      </c>
      <c r="K1981">
        <v>85.9</v>
      </c>
      <c r="L1981" s="114">
        <v>-3.3745781777277835E-2</v>
      </c>
      <c r="N1981" s="221">
        <v>43194</v>
      </c>
      <c r="O1981" s="222">
        <v>-1.5962230215827197E-2</v>
      </c>
    </row>
    <row r="1982" spans="10:15" x14ac:dyDescent="0.25">
      <c r="J1982" s="1">
        <v>45867</v>
      </c>
      <c r="K1982">
        <v>86.4</v>
      </c>
      <c r="L1982" s="114">
        <v>5.8207217694994174E-3</v>
      </c>
      <c r="N1982" s="221">
        <v>43193</v>
      </c>
      <c r="O1982" s="222">
        <v>1.0909090909090839E-2</v>
      </c>
    </row>
    <row r="1983" spans="10:15" x14ac:dyDescent="0.25">
      <c r="J1983" s="1">
        <v>45868</v>
      </c>
      <c r="K1983">
        <v>84.3</v>
      </c>
      <c r="L1983" s="114">
        <v>-2.4305555555555653E-2</v>
      </c>
      <c r="N1983" s="221">
        <v>43192</v>
      </c>
      <c r="O1983" s="222">
        <v>0</v>
      </c>
    </row>
    <row r="1984" spans="10:15" x14ac:dyDescent="0.25">
      <c r="J1984" s="1">
        <v>45869</v>
      </c>
      <c r="K1984">
        <v>83.6</v>
      </c>
      <c r="L1984" s="114">
        <v>-8.3036773428232843E-3</v>
      </c>
      <c r="N1984" s="221">
        <v>43189</v>
      </c>
      <c r="O1984" s="222">
        <v>0</v>
      </c>
    </row>
    <row r="1985" spans="10:15" x14ac:dyDescent="0.25">
      <c r="J1985" s="1">
        <v>45870</v>
      </c>
      <c r="K1985">
        <v>82.16</v>
      </c>
      <c r="L1985" s="114">
        <v>-1.7224880382775094E-2</v>
      </c>
      <c r="N1985" s="221">
        <v>43188</v>
      </c>
      <c r="O1985" s="222">
        <v>2.5880158545115398E-2</v>
      </c>
    </row>
    <row r="1986" spans="10:15" x14ac:dyDescent="0.25">
      <c r="J1986" s="1">
        <v>45873</v>
      </c>
      <c r="K1986">
        <v>82.88</v>
      </c>
      <c r="L1986" s="114">
        <v>8.7633885102239399E-3</v>
      </c>
      <c r="N1986" s="221">
        <v>43187</v>
      </c>
      <c r="O1986" s="222">
        <v>-1.977894124491003E-3</v>
      </c>
    </row>
    <row r="1987" spans="10:15" x14ac:dyDescent="0.25">
      <c r="J1987" s="1">
        <v>45874</v>
      </c>
      <c r="K1987">
        <v>83.9</v>
      </c>
      <c r="L1987" s="114">
        <v>1.2306949806949932E-2</v>
      </c>
      <c r="N1987" s="221">
        <v>43186</v>
      </c>
      <c r="O1987" s="222">
        <v>3.7370080579237114E-3</v>
      </c>
    </row>
    <row r="1988" spans="10:15" x14ac:dyDescent="0.25">
      <c r="J1988" s="1">
        <v>45875</v>
      </c>
      <c r="K1988">
        <v>85.02</v>
      </c>
      <c r="L1988" s="114">
        <v>1.3349225268176284E-2</v>
      </c>
      <c r="N1988" s="221">
        <v>43185</v>
      </c>
      <c r="O1988" s="222">
        <v>1.8798334324806643E-2</v>
      </c>
    </row>
    <row r="1989" spans="10:15" x14ac:dyDescent="0.25">
      <c r="J1989" s="1">
        <v>45876</v>
      </c>
      <c r="K1989">
        <v>85.94</v>
      </c>
      <c r="L1989" s="114">
        <v>1.0820983298047539E-2</v>
      </c>
      <c r="N1989" s="221">
        <v>43182</v>
      </c>
      <c r="O1989" s="222">
        <v>-1.6959064327485413E-2</v>
      </c>
    </row>
    <row r="1990" spans="10:15" x14ac:dyDescent="0.25">
      <c r="J1990" s="1">
        <v>45877</v>
      </c>
      <c r="K1990">
        <v>87.2</v>
      </c>
      <c r="L1990" s="114">
        <v>1.4661391668606064E-2</v>
      </c>
      <c r="N1990" s="221">
        <v>43181</v>
      </c>
      <c r="O1990" s="222">
        <v>-8.3507306889352689E-3</v>
      </c>
    </row>
    <row r="1991" spans="10:15" x14ac:dyDescent="0.25">
      <c r="J1991" s="1">
        <v>45880</v>
      </c>
      <c r="K1991">
        <v>86.32</v>
      </c>
      <c r="L1991" s="114">
        <v>-1.0091743119266165E-2</v>
      </c>
      <c r="N1991" s="221">
        <v>43180</v>
      </c>
      <c r="O1991" s="222">
        <v>1.5100476245788761E-3</v>
      </c>
    </row>
    <row r="1992" spans="10:15" x14ac:dyDescent="0.25">
      <c r="J1992" s="1">
        <v>45881</v>
      </c>
      <c r="K1992">
        <v>87.42</v>
      </c>
      <c r="L1992" s="114">
        <v>1.2743280815570072E-2</v>
      </c>
      <c r="N1992" s="221">
        <v>43179</v>
      </c>
      <c r="O1992" s="222">
        <v>9.97184420459888E-3</v>
      </c>
    </row>
    <row r="1993" spans="10:15" x14ac:dyDescent="0.25">
      <c r="J1993" s="1">
        <v>45882</v>
      </c>
      <c r="K1993">
        <v>88.9</v>
      </c>
      <c r="L1993" s="114">
        <v>1.6929764355982656E-2</v>
      </c>
      <c r="N1993" s="221">
        <v>43178</v>
      </c>
      <c r="O1993" s="222">
        <v>-1.1251594942582054E-2</v>
      </c>
    </row>
    <row r="1994" spans="10:15" x14ac:dyDescent="0.25">
      <c r="J1994" s="1">
        <v>45883</v>
      </c>
      <c r="K1994">
        <v>88.88</v>
      </c>
      <c r="L1994" s="114">
        <v>-2.2497187851530068E-4</v>
      </c>
      <c r="N1994" s="221">
        <v>43175</v>
      </c>
      <c r="O1994" s="222">
        <v>1.1142387989678496E-2</v>
      </c>
    </row>
    <row r="1995" spans="10:15" x14ac:dyDescent="0.25">
      <c r="J1995" s="1">
        <v>45884</v>
      </c>
      <c r="K1995">
        <v>89.84</v>
      </c>
      <c r="L1995" s="114">
        <v>1.0801080108010891E-2</v>
      </c>
      <c r="N1995" s="221">
        <v>43174</v>
      </c>
      <c r="O1995" s="222">
        <v>8.5166784953867852E-3</v>
      </c>
    </row>
    <row r="1996" spans="10:15" x14ac:dyDescent="0.25">
      <c r="J1996" s="1">
        <v>45887</v>
      </c>
      <c r="K1996">
        <v>89.42</v>
      </c>
      <c r="L1996" s="114">
        <v>-4.6749777382012652E-3</v>
      </c>
      <c r="N1996" s="221">
        <v>43173</v>
      </c>
      <c r="O1996" s="222">
        <v>4.6345811051693468E-3</v>
      </c>
    </row>
    <row r="1997" spans="10:15" x14ac:dyDescent="0.25">
      <c r="J1997" s="1">
        <v>45888</v>
      </c>
      <c r="K1997">
        <v>90.96</v>
      </c>
      <c r="L1997" s="114">
        <v>1.7222097964661062E-2</v>
      </c>
      <c r="N1997" s="221">
        <v>43172</v>
      </c>
      <c r="O1997" s="222">
        <v>-1.9573575672841577E-2</v>
      </c>
    </row>
    <row r="1998" spans="10:15" x14ac:dyDescent="0.25">
      <c r="J1998" s="1">
        <v>45889</v>
      </c>
      <c r="K1998">
        <v>90.36</v>
      </c>
      <c r="L1998" s="114">
        <v>-6.5963060686015209E-3</v>
      </c>
      <c r="N1998" s="221">
        <v>43171</v>
      </c>
      <c r="O1998" s="222">
        <v>5.0351288056205224E-3</v>
      </c>
    </row>
    <row r="1999" spans="10:15" x14ac:dyDescent="0.25">
      <c r="J1999" s="1">
        <v>45890</v>
      </c>
      <c r="K1999">
        <v>90.16</v>
      </c>
      <c r="L1999" s="114">
        <v>-2.2133687472333206E-3</v>
      </c>
      <c r="N1999" s="221">
        <v>43168</v>
      </c>
      <c r="O1999" s="222">
        <v>2.4650780608053524E-3</v>
      </c>
    </row>
    <row r="2000" spans="10:15" x14ac:dyDescent="0.25">
      <c r="J2000" s="1">
        <v>45891</v>
      </c>
      <c r="K2000">
        <v>91.12</v>
      </c>
      <c r="L2000" s="114">
        <v>1.0647737355811978E-2</v>
      </c>
      <c r="N2000" s="221">
        <v>43167</v>
      </c>
      <c r="O2000" s="222">
        <v>4.8360462373200821E-3</v>
      </c>
    </row>
    <row r="2001" spans="10:15" x14ac:dyDescent="0.25">
      <c r="J2001" s="1">
        <v>45894</v>
      </c>
      <c r="K2001">
        <v>91.22</v>
      </c>
      <c r="L2001" s="114">
        <v>1.0974539069358463E-3</v>
      </c>
      <c r="N2001" s="221">
        <v>43166</v>
      </c>
      <c r="O2001" s="222">
        <v>3.5511363636363297E-3</v>
      </c>
    </row>
    <row r="2002" spans="10:15" x14ac:dyDescent="0.25">
      <c r="J2002" s="1">
        <v>45895</v>
      </c>
      <c r="K2002">
        <v>90.74</v>
      </c>
      <c r="L2002" s="114">
        <v>-5.2620039465030039E-3</v>
      </c>
      <c r="N2002" s="221">
        <v>43165</v>
      </c>
      <c r="O2002" s="222">
        <v>6.1934254406861636E-3</v>
      </c>
    </row>
    <row r="2003" spans="10:15" x14ac:dyDescent="0.25">
      <c r="J2003" s="1">
        <v>45896</v>
      </c>
      <c r="K2003">
        <v>89.7</v>
      </c>
      <c r="L2003" s="114">
        <v>-1.1461318051575844E-2</v>
      </c>
      <c r="N2003" s="221">
        <v>43164</v>
      </c>
      <c r="O2003" s="222">
        <v>-5.0953904491054247E-3</v>
      </c>
    </row>
    <row r="2004" spans="10:15" x14ac:dyDescent="0.25">
      <c r="J2004" s="1">
        <v>45897</v>
      </c>
      <c r="K2004">
        <v>90.5</v>
      </c>
      <c r="L2004" s="114">
        <v>8.9186176142697568E-3</v>
      </c>
      <c r="N2004" s="221">
        <v>43161</v>
      </c>
      <c r="O2004" s="222">
        <v>-3.4246575342466489E-3</v>
      </c>
    </row>
    <row r="2005" spans="10:15" x14ac:dyDescent="0.25">
      <c r="J2005" s="1">
        <v>45898</v>
      </c>
      <c r="K2005">
        <v>89.3</v>
      </c>
      <c r="L2005" s="114">
        <v>-1.3259668508287324E-2</v>
      </c>
      <c r="N2005" s="221">
        <v>43160</v>
      </c>
      <c r="O2005" s="222">
        <v>-2.9455587392550064E-2</v>
      </c>
    </row>
    <row r="2006" spans="10:15" x14ac:dyDescent="0.25">
      <c r="J2006" s="1">
        <v>45901</v>
      </c>
      <c r="K2006">
        <v>90.76</v>
      </c>
      <c r="L2006" s="114">
        <v>1.6349384098544324E-2</v>
      </c>
      <c r="N2006" s="221">
        <v>43159</v>
      </c>
      <c r="O2006" s="222">
        <v>-1.3734691541719645E-3</v>
      </c>
    </row>
    <row r="2007" spans="10:15" x14ac:dyDescent="0.25">
      <c r="J2007" s="1">
        <v>45902</v>
      </c>
      <c r="K2007">
        <v>89.02</v>
      </c>
      <c r="L2007" s="114">
        <v>-1.9171441163508253E-2</v>
      </c>
      <c r="N2007" s="221">
        <v>43158</v>
      </c>
      <c r="O2007" s="222">
        <v>-6.9333939531711682E-3</v>
      </c>
    </row>
    <row r="2008" spans="10:15" x14ac:dyDescent="0.25">
      <c r="J2008" s="1">
        <v>45903</v>
      </c>
      <c r="K2008">
        <v>88.64</v>
      </c>
      <c r="L2008" s="114">
        <v>-4.268703662098354E-3</v>
      </c>
      <c r="N2008" s="221">
        <v>43157</v>
      </c>
      <c r="O2008" s="222">
        <v>1.0915776169137111E-2</v>
      </c>
    </row>
    <row r="2009" spans="10:15" x14ac:dyDescent="0.25">
      <c r="J2009" s="1">
        <v>45904</v>
      </c>
      <c r="K2009">
        <v>88.5</v>
      </c>
      <c r="L2009" s="114">
        <v>-1.5794223826714865E-3</v>
      </c>
      <c r="N2009" s="221">
        <v>43154</v>
      </c>
      <c r="O2009" s="222">
        <v>-1.6060571297464789E-3</v>
      </c>
    </row>
    <row r="2010" spans="10:15" x14ac:dyDescent="0.25">
      <c r="J2010" s="1">
        <v>45905</v>
      </c>
      <c r="K2010">
        <v>88.7</v>
      </c>
      <c r="L2010" s="114">
        <v>2.2598870056497497E-3</v>
      </c>
      <c r="N2010" s="221">
        <v>43153</v>
      </c>
      <c r="O2010" s="222">
        <v>6.001154068089971E-3</v>
      </c>
    </row>
    <row r="2011" spans="10:15" x14ac:dyDescent="0.25">
      <c r="J2011" s="1">
        <v>45908</v>
      </c>
      <c r="K2011">
        <v>87.58</v>
      </c>
      <c r="L2011" s="114">
        <v>-1.2626832018038383E-2</v>
      </c>
      <c r="N2011" s="221">
        <v>43152</v>
      </c>
      <c r="O2011" s="222">
        <v>-4.251896115835329E-3</v>
      </c>
    </row>
    <row r="2012" spans="10:15" x14ac:dyDescent="0.25">
      <c r="J2012" s="1">
        <v>45909</v>
      </c>
      <c r="K2012">
        <v>84.54</v>
      </c>
      <c r="L2012" s="114">
        <v>-3.4711121260561681E-2</v>
      </c>
      <c r="N2012" s="221">
        <v>43151</v>
      </c>
      <c r="O2012" s="222">
        <v>-5.0308712554310289E-3</v>
      </c>
    </row>
    <row r="2013" spans="10:15" x14ac:dyDescent="0.25">
      <c r="J2013" s="1">
        <v>45910</v>
      </c>
      <c r="K2013">
        <v>83.76</v>
      </c>
      <c r="L2013" s="114">
        <v>-9.2264017033357112E-3</v>
      </c>
      <c r="N2013" s="221">
        <v>43150</v>
      </c>
      <c r="O2013" s="222">
        <v>-7.1517765921218033E-3</v>
      </c>
    </row>
    <row r="2014" spans="10:15" x14ac:dyDescent="0.25">
      <c r="J2014" s="1">
        <v>45911</v>
      </c>
      <c r="K2014">
        <v>84.22</v>
      </c>
      <c r="L2014" s="114">
        <v>5.4918815663800588E-3</v>
      </c>
      <c r="N2014" s="221">
        <v>43147</v>
      </c>
      <c r="O2014" s="222">
        <v>6.0529922338967692E-3</v>
      </c>
    </row>
    <row r="2015" spans="10:15" x14ac:dyDescent="0.25">
      <c r="J2015" s="1">
        <v>45912</v>
      </c>
      <c r="K2015">
        <v>83.14</v>
      </c>
      <c r="L2015" s="114">
        <v>-1.2823557349798127E-2</v>
      </c>
      <c r="N2015" s="221">
        <v>43146</v>
      </c>
      <c r="O2015" s="222">
        <v>-1.2072661626988527E-2</v>
      </c>
    </row>
    <row r="2016" spans="10:15" x14ac:dyDescent="0.25">
      <c r="J2016" s="1">
        <v>45915</v>
      </c>
      <c r="K2016">
        <v>83.8</v>
      </c>
      <c r="L2016" s="114">
        <v>7.9384171277363073E-3</v>
      </c>
      <c r="N2016" s="221">
        <v>43145</v>
      </c>
      <c r="O2016" s="222">
        <v>1.5816618911174734E-2</v>
      </c>
    </row>
    <row r="2017" spans="10:15" x14ac:dyDescent="0.25">
      <c r="J2017" s="1">
        <v>45916</v>
      </c>
      <c r="K2017">
        <v>83.52</v>
      </c>
      <c r="L2017" s="114">
        <v>-3.3412887828162428E-3</v>
      </c>
      <c r="N2017" s="221">
        <v>43144</v>
      </c>
      <c r="O2017" s="222">
        <v>-8.2973403046147295E-3</v>
      </c>
    </row>
    <row r="2018" spans="10:15" x14ac:dyDescent="0.25">
      <c r="J2018" s="1">
        <v>45917</v>
      </c>
      <c r="K2018">
        <v>82.82</v>
      </c>
      <c r="L2018" s="114">
        <v>-8.381226053639881E-3</v>
      </c>
      <c r="N2018" s="221">
        <v>43143</v>
      </c>
      <c r="O2018" s="222">
        <v>2.4691358024691412E-2</v>
      </c>
    </row>
    <row r="2019" spans="10:15" x14ac:dyDescent="0.25">
      <c r="J2019" s="1">
        <v>45918</v>
      </c>
      <c r="K2019">
        <v>83.16</v>
      </c>
      <c r="L2019" s="114">
        <v>4.1052885776382934E-3</v>
      </c>
      <c r="N2019" s="221">
        <v>43140</v>
      </c>
      <c r="O2019" s="222">
        <v>-1.9415258108725478E-2</v>
      </c>
    </row>
    <row r="2020" spans="10:15" x14ac:dyDescent="0.25">
      <c r="J2020" s="1">
        <v>45919</v>
      </c>
      <c r="K2020">
        <v>81.5</v>
      </c>
      <c r="L2020" s="114">
        <v>-1.996151996151992E-2</v>
      </c>
      <c r="N2020" s="221">
        <v>43139</v>
      </c>
      <c r="O2020" s="222">
        <v>-1.5958642391548681E-2</v>
      </c>
    </row>
    <row r="2021" spans="10:15" x14ac:dyDescent="0.25">
      <c r="J2021" s="1">
        <v>45922</v>
      </c>
      <c r="K2021">
        <v>82.7</v>
      </c>
      <c r="L2021" s="114">
        <v>1.4723926380368133E-2</v>
      </c>
      <c r="N2021" s="221">
        <v>43138</v>
      </c>
      <c r="O2021" s="222">
        <v>8.9988751406072317E-4</v>
      </c>
    </row>
    <row r="2022" spans="10:15" x14ac:dyDescent="0.25">
      <c r="J2022" s="1">
        <v>45923</v>
      </c>
      <c r="K2022">
        <v>83.5</v>
      </c>
      <c r="L2022" s="114">
        <v>9.6735187424425283E-3</v>
      </c>
      <c r="N2022" s="221">
        <v>43137</v>
      </c>
      <c r="O2022" s="222">
        <v>1.0133993919604033E-3</v>
      </c>
    </row>
    <row r="2023" spans="10:15" x14ac:dyDescent="0.25">
      <c r="J2023" s="1">
        <v>45924</v>
      </c>
      <c r="K2023">
        <v>84.88</v>
      </c>
      <c r="L2023" s="114">
        <v>1.6526946107784376E-2</v>
      </c>
      <c r="N2023" s="221">
        <v>43136</v>
      </c>
      <c r="O2023" s="222">
        <v>-1.6609456317129886E-2</v>
      </c>
    </row>
    <row r="2024" spans="10:15" x14ac:dyDescent="0.25">
      <c r="J2024" s="1">
        <v>45925</v>
      </c>
      <c r="K2024">
        <v>84.68</v>
      </c>
      <c r="L2024" s="114">
        <v>-2.3562676720074063E-3</v>
      </c>
      <c r="N2024" s="221">
        <v>43133</v>
      </c>
      <c r="O2024" s="222">
        <v>-1.8049363923018338E-2</v>
      </c>
    </row>
    <row r="2025" spans="10:15" x14ac:dyDescent="0.25">
      <c r="J2025" s="1">
        <v>45926</v>
      </c>
      <c r="K2025">
        <v>85.5</v>
      </c>
      <c r="L2025" s="114">
        <v>9.6835144071798895E-3</v>
      </c>
      <c r="N2025" s="221">
        <v>43132</v>
      </c>
      <c r="O2025" s="222">
        <v>-1.4115092290987563E-3</v>
      </c>
    </row>
    <row r="2026" spans="10:15" x14ac:dyDescent="0.25">
      <c r="J2026" s="1">
        <v>45929</v>
      </c>
      <c r="K2026">
        <v>85.48</v>
      </c>
      <c r="L2026" s="114">
        <v>-2.3391812865492423E-4</v>
      </c>
      <c r="N2026" s="221">
        <v>43131</v>
      </c>
      <c r="O2026" s="222">
        <v>-7.2221623369623988E-3</v>
      </c>
    </row>
    <row r="2027" spans="10:15" x14ac:dyDescent="0.25">
      <c r="J2027" s="1">
        <v>45930</v>
      </c>
      <c r="K2027">
        <v>85.4</v>
      </c>
      <c r="L2027" s="114">
        <v>-9.3589143659333516E-4</v>
      </c>
      <c r="N2027" s="221">
        <v>43130</v>
      </c>
      <c r="O2027" s="222">
        <v>-7.8074866310160855E-3</v>
      </c>
    </row>
    <row r="2028" spans="10:15" x14ac:dyDescent="0.25">
      <c r="J2028" s="1">
        <v>45931</v>
      </c>
      <c r="K2028">
        <v>85.94</v>
      </c>
      <c r="L2028" s="114">
        <v>6.3231850117095086E-3</v>
      </c>
      <c r="N2028" s="221">
        <v>43129</v>
      </c>
      <c r="O2028" s="222">
        <v>-3.6231884057971375E-3</v>
      </c>
    </row>
    <row r="2029" spans="10:15" x14ac:dyDescent="0.25">
      <c r="J2029" s="1">
        <v>45932</v>
      </c>
      <c r="K2029">
        <v>87</v>
      </c>
      <c r="L2029" s="114">
        <v>1.2334186641843173E-2</v>
      </c>
      <c r="N2029" s="221">
        <v>43126</v>
      </c>
      <c r="O2029" s="222">
        <v>4.9261083743843215E-3</v>
      </c>
    </row>
    <row r="2030" spans="10:15" x14ac:dyDescent="0.25">
      <c r="J2030" s="1">
        <v>45933</v>
      </c>
      <c r="K2030">
        <v>86.56</v>
      </c>
      <c r="L2030" s="114">
        <v>-5.0574712643677898E-3</v>
      </c>
      <c r="N2030" s="221">
        <v>43125</v>
      </c>
      <c r="O2030" s="222">
        <v>-5.643701416249613E-3</v>
      </c>
    </row>
    <row r="2031" spans="10:15" x14ac:dyDescent="0.25">
      <c r="J2031" s="1">
        <v>45936</v>
      </c>
      <c r="K2031">
        <v>89.62</v>
      </c>
      <c r="L2031" s="114">
        <v>3.5351201478743093E-2</v>
      </c>
      <c r="N2031" s="221">
        <v>43124</v>
      </c>
      <c r="O2031" s="222">
        <v>-1.2928316165650662E-2</v>
      </c>
    </row>
    <row r="2032" spans="10:15" x14ac:dyDescent="0.25">
      <c r="J2032" s="1">
        <v>45937</v>
      </c>
      <c r="K2032">
        <v>84.92</v>
      </c>
      <c r="L2032" s="114">
        <v>-5.2443650970765483E-2</v>
      </c>
      <c r="N2032" s="221">
        <v>43123</v>
      </c>
      <c r="O2032" s="222">
        <v>-1.0195588847274282E-2</v>
      </c>
    </row>
    <row r="2033" spans="10:15" x14ac:dyDescent="0.25">
      <c r="J2033" s="1">
        <v>45938</v>
      </c>
      <c r="K2033">
        <v>80.42</v>
      </c>
      <c r="L2033" s="114">
        <v>-5.2991050400376827E-2</v>
      </c>
      <c r="N2033" s="221">
        <v>43122</v>
      </c>
      <c r="O2033" s="222">
        <v>1.6712502644383311E-2</v>
      </c>
    </row>
    <row r="2034" spans="10:15" x14ac:dyDescent="0.25">
      <c r="J2034" s="1">
        <v>45939</v>
      </c>
      <c r="K2034">
        <v>80.72</v>
      </c>
      <c r="L2034" s="114">
        <v>3.7304153195722102E-3</v>
      </c>
      <c r="N2034" s="221">
        <v>43119</v>
      </c>
      <c r="O2034" s="222">
        <v>1.6559139784946303E-2</v>
      </c>
    </row>
    <row r="2035" spans="10:15" x14ac:dyDescent="0.25">
      <c r="J2035" s="1">
        <v>45940</v>
      </c>
      <c r="K2035">
        <v>78.599999999999994</v>
      </c>
      <c r="L2035" s="114">
        <v>-2.6263627353815718E-2</v>
      </c>
      <c r="N2035" s="221">
        <v>43118</v>
      </c>
      <c r="O2035" s="222">
        <v>5.6228373702421714E-3</v>
      </c>
    </row>
    <row r="2036" spans="10:15" x14ac:dyDescent="0.25">
      <c r="J2036" s="1">
        <v>45943</v>
      </c>
      <c r="K2036">
        <v>79.44</v>
      </c>
      <c r="L2036" s="114">
        <v>1.0687022900763402E-2</v>
      </c>
      <c r="N2036" s="221">
        <v>43117</v>
      </c>
      <c r="O2036" s="222">
        <v>5.1081404195196045E-3</v>
      </c>
    </row>
    <row r="2037" spans="10:15" x14ac:dyDescent="0.25">
      <c r="J2037" s="1">
        <v>45944</v>
      </c>
      <c r="K2037">
        <v>78.7</v>
      </c>
      <c r="L2037" s="114">
        <v>-9.3152064451157458E-3</v>
      </c>
      <c r="N2037" s="221">
        <v>43116</v>
      </c>
      <c r="O2037" s="222">
        <v>2.3242882562277616E-2</v>
      </c>
    </row>
    <row r="2038" spans="10:15" x14ac:dyDescent="0.25">
      <c r="J2038" s="1">
        <v>45945</v>
      </c>
      <c r="K2038">
        <v>78.5</v>
      </c>
      <c r="L2038" s="114">
        <v>-2.5412960609911416E-3</v>
      </c>
      <c r="N2038" s="221">
        <v>43115</v>
      </c>
      <c r="O2038" s="222">
        <v>-2.2237046920164577E-4</v>
      </c>
    </row>
    <row r="2039" spans="10:15" x14ac:dyDescent="0.25">
      <c r="J2039" s="1">
        <v>45946</v>
      </c>
      <c r="K2039">
        <v>79</v>
      </c>
      <c r="L2039" s="114">
        <v>6.369426751592357E-3</v>
      </c>
      <c r="N2039" s="221">
        <v>43112</v>
      </c>
      <c r="O2039" s="222">
        <v>1.0334756234554052E-2</v>
      </c>
    </row>
    <row r="2040" spans="10:15" x14ac:dyDescent="0.25">
      <c r="J2040" s="1">
        <v>45947</v>
      </c>
      <c r="K2040">
        <v>80.28</v>
      </c>
      <c r="L2040" s="114">
        <v>1.6202531645569635E-2</v>
      </c>
      <c r="N2040" s="221">
        <v>43111</v>
      </c>
      <c r="O2040" s="222">
        <v>-3.0238548549670762E-3</v>
      </c>
    </row>
    <row r="2041" spans="10:15" x14ac:dyDescent="0.25">
      <c r="J2041" s="1">
        <v>45950</v>
      </c>
      <c r="K2041">
        <v>81.12</v>
      </c>
      <c r="L2041" s="114">
        <v>1.0463378176382702E-2</v>
      </c>
      <c r="N2041" s="221">
        <v>43110</v>
      </c>
      <c r="O2041" s="222">
        <v>-1.2060190307590056E-2</v>
      </c>
    </row>
    <row r="2042" spans="10:15" x14ac:dyDescent="0.25">
      <c r="J2042" s="1">
        <v>45951</v>
      </c>
      <c r="K2042">
        <v>81.599999999999994</v>
      </c>
      <c r="L2042" s="114">
        <v>5.9171597633134827E-3</v>
      </c>
      <c r="N2042" s="221">
        <v>43109</v>
      </c>
      <c r="O2042" s="222">
        <v>1.0509838998211066E-2</v>
      </c>
    </row>
    <row r="2043" spans="10:15" x14ac:dyDescent="0.25">
      <c r="J2043" s="1">
        <v>45952</v>
      </c>
      <c r="K2043">
        <v>79.739999999999995</v>
      </c>
      <c r="L2043" s="114">
        <v>-2.2794117647058819E-2</v>
      </c>
      <c r="N2043" s="221">
        <v>43108</v>
      </c>
      <c r="O2043" s="222">
        <v>1.2108181509561991E-2</v>
      </c>
    </row>
    <row r="2044" spans="10:15" x14ac:dyDescent="0.25">
      <c r="J2044" s="1">
        <v>45953</v>
      </c>
      <c r="K2044">
        <v>80.16</v>
      </c>
      <c r="L2044" s="114">
        <v>5.2671181339353111E-3</v>
      </c>
      <c r="N2044" s="221">
        <v>43105</v>
      </c>
      <c r="O2044" s="222">
        <v>4.6612096407459168E-3</v>
      </c>
    </row>
    <row r="2045" spans="10:15" x14ac:dyDescent="0.25">
      <c r="J2045" s="1">
        <v>45954</v>
      </c>
      <c r="K2045">
        <v>80.78</v>
      </c>
      <c r="L2045" s="114">
        <v>7.7345309381238094E-3</v>
      </c>
      <c r="N2045" s="221">
        <v>43104</v>
      </c>
      <c r="O2045" s="222">
        <v>9.4101445949046729E-3</v>
      </c>
    </row>
    <row r="2046" spans="10:15" x14ac:dyDescent="0.25">
      <c r="J2046" s="1">
        <v>45957</v>
      </c>
      <c r="K2046">
        <v>81.3</v>
      </c>
      <c r="L2046" s="114">
        <v>6.4372369398365435E-3</v>
      </c>
      <c r="N2046" s="221">
        <v>43103</v>
      </c>
      <c r="O2046" s="222">
        <v>6.5842670671134047E-3</v>
      </c>
    </row>
    <row r="2047" spans="10:15" x14ac:dyDescent="0.25">
      <c r="J2047" s="1">
        <v>45958</v>
      </c>
      <c r="K2047">
        <v>81.459999999999994</v>
      </c>
      <c r="L2047" s="114">
        <v>1.9680196801967601E-3</v>
      </c>
    </row>
    <row r="2048" spans="10:15" x14ac:dyDescent="0.25">
      <c r="J2048" s="1">
        <v>45959</v>
      </c>
      <c r="K2048">
        <v>81.599999999999994</v>
      </c>
      <c r="L2048" s="114">
        <v>1.7186349128406652E-3</v>
      </c>
    </row>
    <row r="2049" spans="10:12" x14ac:dyDescent="0.25">
      <c r="J2049" s="1">
        <v>45960</v>
      </c>
      <c r="K2049">
        <v>81.16</v>
      </c>
      <c r="L2049" s="114">
        <v>-5.3921568627450702E-3</v>
      </c>
    </row>
    <row r="2050" spans="10:12" x14ac:dyDescent="0.25">
      <c r="J2050" s="1">
        <v>45961</v>
      </c>
      <c r="K2050">
        <v>80.8</v>
      </c>
      <c r="L2050" s="114">
        <v>-4.4356826022671197E-3</v>
      </c>
    </row>
    <row r="2051" spans="10:12" x14ac:dyDescent="0.25">
      <c r="J2051" s="1">
        <v>45964</v>
      </c>
      <c r="K2051">
        <v>81.5</v>
      </c>
      <c r="L2051" s="114">
        <v>8.6633663366336988E-3</v>
      </c>
    </row>
    <row r="2052" spans="10:12" x14ac:dyDescent="0.25">
      <c r="J2052" s="1">
        <v>45965</v>
      </c>
      <c r="K2052">
        <v>80.5</v>
      </c>
      <c r="L2052" s="114">
        <v>-1.2269938650306749E-2</v>
      </c>
    </row>
  </sheetData>
  <autoFilter ref="N1:O1" xr:uid="{244FB261-E15F-4A86-8C00-E91946D6396C}">
    <sortState xmlns:xlrd2="http://schemas.microsoft.com/office/spreadsheetml/2017/richdata2" ref="N2:O2046">
      <sortCondition descending="1" ref="N1"/>
    </sortState>
  </autoFilter>
  <pageMargins left="0.7" right="0.7" top="0.75" bottom="0.75" header="0.3" footer="0.3"/>
  <customProperties>
    <customPr name="REFI_OFFICE_FUNCTION_DATA" r:id="rId1"/>
  </customPropertie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00A6-62E0-4C43-9976-0D9D2E99AFF9}">
  <sheetPr codeName="Foglio17"/>
  <dimension ref="A1:I388"/>
  <sheetViews>
    <sheetView topLeftCell="H1" zoomScale="150" zoomScaleNormal="150" workbookViewId="0">
      <selection activeCell="H1" sqref="H1"/>
    </sheetView>
  </sheetViews>
  <sheetFormatPr defaultColWidth="9.1796875" defaultRowHeight="12.5" x14ac:dyDescent="0.25"/>
  <cols>
    <col min="1" max="16384" width="9.1796875" style="63"/>
  </cols>
  <sheetData>
    <row r="1" spans="1:9" x14ac:dyDescent="0.25">
      <c r="A1" s="61"/>
      <c r="B1" s="62" t="s">
        <v>53</v>
      </c>
      <c r="G1" s="64" t="s">
        <v>54</v>
      </c>
      <c r="H1" s="64" t="s">
        <v>55</v>
      </c>
      <c r="I1" s="63" t="s">
        <v>56</v>
      </c>
    </row>
    <row r="2" spans="1:9" x14ac:dyDescent="0.25">
      <c r="A2" s="65">
        <v>40480</v>
      </c>
      <c r="B2" s="66">
        <v>2.2538214159535386E-2</v>
      </c>
      <c r="G2" s="64">
        <v>5.342075737261831E-2</v>
      </c>
      <c r="H2" s="64">
        <v>5.16070332204802E-2</v>
      </c>
      <c r="I2" s="63">
        <v>1</v>
      </c>
    </row>
    <row r="3" spans="1:9" x14ac:dyDescent="0.25">
      <c r="A3" s="65">
        <v>40451</v>
      </c>
      <c r="B3" s="66">
        <v>1.195990445136208E-2</v>
      </c>
      <c r="G3" s="64">
        <v>5.3213045964285971E-2</v>
      </c>
      <c r="H3" s="64">
        <v>5.0718407921127077E-2</v>
      </c>
      <c r="I3" s="63">
        <v>2</v>
      </c>
    </row>
    <row r="4" spans="1:9" x14ac:dyDescent="0.25">
      <c r="A4" s="65">
        <v>40421</v>
      </c>
      <c r="B4" s="66">
        <v>-2.0500051553874576E-2</v>
      </c>
      <c r="G4" s="64">
        <v>4.6366241617126852E-2</v>
      </c>
      <c r="H4" s="64">
        <v>4.8040163260296843E-2</v>
      </c>
      <c r="I4" s="63">
        <v>3</v>
      </c>
    </row>
    <row r="5" spans="1:9" x14ac:dyDescent="0.25">
      <c r="A5" s="65">
        <v>40389</v>
      </c>
      <c r="B5" s="66">
        <v>6.543794687429827E-3</v>
      </c>
      <c r="G5" s="64">
        <v>4.3985972823594073E-2</v>
      </c>
      <c r="H5" s="64">
        <v>4.7055832284285233E-2</v>
      </c>
      <c r="I5" s="63">
        <v>4</v>
      </c>
    </row>
    <row r="6" spans="1:9" x14ac:dyDescent="0.25">
      <c r="A6" s="65">
        <v>40359</v>
      </c>
      <c r="B6" s="66">
        <v>-5.1938373541248306E-2</v>
      </c>
      <c r="G6" s="64">
        <v>4.3407005880344816E-2</v>
      </c>
      <c r="H6" s="64">
        <v>4.6071157197021595E-2</v>
      </c>
      <c r="I6" s="63">
        <v>5</v>
      </c>
    </row>
    <row r="7" spans="1:9" x14ac:dyDescent="0.25">
      <c r="A7" s="65">
        <v>40329</v>
      </c>
      <c r="B7" s="66">
        <v>-7.5491367937773335E-3</v>
      </c>
      <c r="G7" s="64">
        <v>4.2921602075140765E-2</v>
      </c>
      <c r="H7" s="64">
        <v>4.5145154919885376E-2</v>
      </c>
      <c r="I7" s="63">
        <v>6</v>
      </c>
    </row>
    <row r="8" spans="1:9" x14ac:dyDescent="0.25">
      <c r="A8" s="65">
        <v>40298</v>
      </c>
      <c r="B8" s="66">
        <v>2.7479558722388386E-2</v>
      </c>
      <c r="G8" s="64">
        <v>4.5695989922940543E-2</v>
      </c>
      <c r="H8" s="64">
        <v>5.050734162475836E-2</v>
      </c>
      <c r="I8" s="63">
        <v>7</v>
      </c>
    </row>
    <row r="9" spans="1:9" x14ac:dyDescent="0.25">
      <c r="A9" s="65">
        <v>40268</v>
      </c>
      <c r="B9" s="66">
        <v>6.5438820164005707E-2</v>
      </c>
      <c r="G9" s="64">
        <v>4.5248412842628989E-2</v>
      </c>
      <c r="H9" s="64">
        <v>4.9450150409653219E-2</v>
      </c>
      <c r="I9" s="63">
        <v>8</v>
      </c>
    </row>
    <row r="10" spans="1:9" x14ac:dyDescent="0.25">
      <c r="A10" s="65">
        <v>40235</v>
      </c>
      <c r="B10" s="66">
        <v>5.8508538066739613E-2</v>
      </c>
      <c r="G10" s="64">
        <v>4.5604649980187817E-2</v>
      </c>
      <c r="H10" s="64">
        <v>4.9865360671051538E-2</v>
      </c>
      <c r="I10" s="63">
        <v>9</v>
      </c>
    </row>
    <row r="11" spans="1:9" x14ac:dyDescent="0.25">
      <c r="A11" s="65">
        <v>40207</v>
      </c>
      <c r="B11" s="66">
        <v>-5.6760351909251883E-3</v>
      </c>
      <c r="G11" s="64">
        <v>4.6244308897437754E-2</v>
      </c>
      <c r="H11" s="64">
        <v>5.0172403348109774E-2</v>
      </c>
      <c r="I11" s="63">
        <v>10</v>
      </c>
    </row>
    <row r="12" spans="1:9" x14ac:dyDescent="0.25">
      <c r="A12" s="65">
        <v>40178</v>
      </c>
      <c r="B12" s="66">
        <v>6.2652764595217514E-2</v>
      </c>
      <c r="G12" s="64">
        <v>4.629353642987858E-2</v>
      </c>
      <c r="H12" s="64">
        <v>4.9694595100531938E-2</v>
      </c>
      <c r="I12" s="63">
        <v>11</v>
      </c>
    </row>
    <row r="13" spans="1:9" x14ac:dyDescent="0.25">
      <c r="A13" s="65">
        <v>40147</v>
      </c>
      <c r="B13" s="66">
        <v>4.1251544087259395E-2</v>
      </c>
      <c r="G13" s="64">
        <v>4.6301683141801393E-2</v>
      </c>
      <c r="H13" s="64">
        <v>4.908603203658999E-2</v>
      </c>
      <c r="I13" s="63">
        <v>12</v>
      </c>
    </row>
    <row r="14" spans="1:9" x14ac:dyDescent="0.25">
      <c r="A14" s="65">
        <v>40116</v>
      </c>
      <c r="B14" s="66">
        <v>-3.0935875526765355E-2</v>
      </c>
      <c r="G14" s="64">
        <v>4.7656670372466174E-2</v>
      </c>
      <c r="H14" s="64">
        <v>5.2570785624422793E-2</v>
      </c>
      <c r="I14" s="63">
        <v>13</v>
      </c>
    </row>
    <row r="15" spans="1:9" x14ac:dyDescent="0.25">
      <c r="A15" s="65">
        <v>40086</v>
      </c>
      <c r="B15" s="66">
        <v>1.093625604746129E-2</v>
      </c>
      <c r="G15" s="64">
        <v>4.7063295933189787E-2</v>
      </c>
      <c r="H15" s="64">
        <v>5.249114288118796E-2</v>
      </c>
      <c r="I15" s="63">
        <v>14</v>
      </c>
    </row>
    <row r="16" spans="1:9" x14ac:dyDescent="0.25">
      <c r="A16" s="65">
        <v>40056</v>
      </c>
      <c r="B16" s="66">
        <v>2.2690715756198632E-2</v>
      </c>
      <c r="G16" s="64">
        <v>4.6645908532900175E-2</v>
      </c>
      <c r="H16" s="64">
        <v>5.143327224207922E-2</v>
      </c>
      <c r="I16" s="63">
        <v>15</v>
      </c>
    </row>
    <row r="17" spans="1:9" x14ac:dyDescent="0.25">
      <c r="A17" s="65">
        <v>40025</v>
      </c>
      <c r="B17" s="66">
        <v>7.3603839612145672E-2</v>
      </c>
      <c r="G17" s="64">
        <v>4.6570558386321362E-2</v>
      </c>
      <c r="H17" s="64">
        <v>5.0471235104225215E-2</v>
      </c>
      <c r="I17" s="63">
        <v>16</v>
      </c>
    </row>
    <row r="18" spans="1:9" x14ac:dyDescent="0.25">
      <c r="A18" s="65">
        <v>39994</v>
      </c>
      <c r="B18" s="66">
        <v>-2.041647433448035E-3</v>
      </c>
      <c r="G18" s="64">
        <v>4.6626427933379753E-2</v>
      </c>
      <c r="H18" s="64">
        <v>5.0142234681351067E-2</v>
      </c>
      <c r="I18" s="63">
        <v>17</v>
      </c>
    </row>
    <row r="19" spans="1:9" x14ac:dyDescent="0.25">
      <c r="A19" s="65">
        <v>39962</v>
      </c>
      <c r="B19" s="66">
        <v>-9.1136590319591537E-3</v>
      </c>
      <c r="G19" s="64">
        <v>4.6991439628579823E-2</v>
      </c>
      <c r="H19" s="64">
        <v>5.1851474316323747E-2</v>
      </c>
      <c r="I19" s="63">
        <v>18</v>
      </c>
    </row>
    <row r="20" spans="1:9" x14ac:dyDescent="0.25">
      <c r="A20" s="65">
        <v>39933</v>
      </c>
      <c r="B20" s="66">
        <v>9.7010488254710259E-2</v>
      </c>
      <c r="G20" s="64">
        <v>4.7256400339807075E-2</v>
      </c>
      <c r="H20" s="64">
        <v>5.2290257461986553E-2</v>
      </c>
      <c r="I20" s="63">
        <v>19</v>
      </c>
    </row>
    <row r="21" spans="1:9" x14ac:dyDescent="0.25">
      <c r="A21" s="65">
        <v>39903</v>
      </c>
      <c r="B21" s="66">
        <v>2.9464020307768957E-2</v>
      </c>
      <c r="G21" s="64">
        <v>4.8641188245969774E-2</v>
      </c>
      <c r="H21" s="64">
        <v>5.3442092389946239E-2</v>
      </c>
      <c r="I21" s="63">
        <v>20</v>
      </c>
    </row>
    <row r="22" spans="1:9" x14ac:dyDescent="0.25">
      <c r="A22" s="65">
        <v>39871</v>
      </c>
      <c r="B22" s="66">
        <v>-9.36521358000173E-2</v>
      </c>
      <c r="G22" s="64">
        <v>4.8172310715862608E-2</v>
      </c>
      <c r="H22" s="64">
        <v>5.236635367526183E-2</v>
      </c>
      <c r="I22" s="63">
        <v>21</v>
      </c>
    </row>
    <row r="23" spans="1:9" x14ac:dyDescent="0.25">
      <c r="A23" s="65">
        <v>39843</v>
      </c>
      <c r="B23" s="66">
        <v>-3.9777264089161379E-3</v>
      </c>
      <c r="G23" s="64">
        <v>4.8392372311237303E-2</v>
      </c>
      <c r="H23" s="64">
        <v>5.2635479633724336E-2</v>
      </c>
      <c r="I23" s="63">
        <v>22</v>
      </c>
    </row>
    <row r="24" spans="1:9" x14ac:dyDescent="0.25">
      <c r="A24" s="65">
        <v>39813</v>
      </c>
      <c r="B24" s="66">
        <v>-7.6215599643348009E-2</v>
      </c>
      <c r="G24" s="64">
        <v>4.8505333756822797E-2</v>
      </c>
      <c r="H24" s="64">
        <v>5.1677576196665916E-2</v>
      </c>
      <c r="I24" s="63">
        <v>23</v>
      </c>
    </row>
    <row r="25" spans="1:9" x14ac:dyDescent="0.25">
      <c r="A25" s="65">
        <v>39780</v>
      </c>
      <c r="B25" s="66">
        <v>-7.4583583643223816E-2</v>
      </c>
      <c r="G25" s="64">
        <v>4.9655748649164611E-2</v>
      </c>
      <c r="H25" s="64">
        <v>5.3341382846960633E-2</v>
      </c>
      <c r="I25" s="63">
        <v>24</v>
      </c>
    </row>
    <row r="26" spans="1:9" x14ac:dyDescent="0.25">
      <c r="A26" s="65">
        <v>39752</v>
      </c>
      <c r="B26" s="66">
        <v>-7.2184023706108436E-2</v>
      </c>
      <c r="G26" s="64">
        <v>4.9783726472615628E-2</v>
      </c>
      <c r="H26" s="64">
        <v>5.2420309621898711E-2</v>
      </c>
      <c r="I26" s="63">
        <v>25</v>
      </c>
    </row>
    <row r="27" spans="1:9" x14ac:dyDescent="0.25">
      <c r="A27" s="65">
        <v>39721</v>
      </c>
      <c r="B27" s="66">
        <v>-6.6022079090945929E-2</v>
      </c>
      <c r="G27" s="64">
        <v>5.1118877210649991E-2</v>
      </c>
      <c r="H27" s="64">
        <v>5.3709591137215677E-2</v>
      </c>
      <c r="I27" s="63">
        <v>26</v>
      </c>
    </row>
    <row r="28" spans="1:9" x14ac:dyDescent="0.25">
      <c r="A28" s="65">
        <v>39689</v>
      </c>
      <c r="B28" s="66">
        <v>7.1681466124206894E-2</v>
      </c>
      <c r="G28" s="64">
        <v>5.0481154022730006E-2</v>
      </c>
      <c r="H28" s="64">
        <v>5.2588541002054325E-2</v>
      </c>
      <c r="I28" s="63">
        <v>27</v>
      </c>
    </row>
    <row r="29" spans="1:9" x14ac:dyDescent="0.25">
      <c r="A29" s="65">
        <v>39660</v>
      </c>
      <c r="B29" s="66">
        <v>-3.1414015101909332E-3</v>
      </c>
      <c r="G29" s="64">
        <v>4.8905245705870716E-2</v>
      </c>
      <c r="H29" s="64">
        <v>5.1348832514322325E-2</v>
      </c>
      <c r="I29" s="63">
        <v>28</v>
      </c>
    </row>
    <row r="30" spans="1:9" x14ac:dyDescent="0.25">
      <c r="A30" s="65">
        <v>39629</v>
      </c>
      <c r="B30" s="66">
        <v>-9.8011371206045195E-2</v>
      </c>
      <c r="G30" s="64">
        <v>4.8798946461763311E-2</v>
      </c>
      <c r="H30" s="64">
        <v>5.0646688799290372E-2</v>
      </c>
      <c r="I30" s="63">
        <v>29</v>
      </c>
    </row>
    <row r="31" spans="1:9" x14ac:dyDescent="0.25">
      <c r="A31" s="65">
        <v>39598</v>
      </c>
      <c r="B31" s="66">
        <v>1.5934552140430602E-2</v>
      </c>
      <c r="G31" s="64">
        <v>4.8994043749780399E-2</v>
      </c>
      <c r="H31" s="64">
        <v>4.9960957296225295E-2</v>
      </c>
      <c r="I31" s="63">
        <v>30</v>
      </c>
    </row>
    <row r="32" spans="1:9" x14ac:dyDescent="0.25">
      <c r="A32" s="65">
        <v>39568</v>
      </c>
      <c r="B32" s="66">
        <v>6.6690891969905186E-2</v>
      </c>
      <c r="G32" s="64">
        <v>4.9010774294130623E-2</v>
      </c>
      <c r="H32" s="64">
        <v>4.902741574003678E-2</v>
      </c>
      <c r="I32" s="63">
        <v>31</v>
      </c>
    </row>
    <row r="33" spans="1:9" x14ac:dyDescent="0.25">
      <c r="A33" s="65">
        <v>39538</v>
      </c>
      <c r="B33" s="66">
        <v>-4.5899228803874537E-2</v>
      </c>
      <c r="G33" s="64">
        <v>5.0736565604934385E-2</v>
      </c>
      <c r="H33" s="64">
        <v>5.3268076030102161E-2</v>
      </c>
      <c r="I33" s="63">
        <v>32</v>
      </c>
    </row>
    <row r="34" spans="1:9" x14ac:dyDescent="0.25">
      <c r="A34" s="65">
        <v>39507</v>
      </c>
      <c r="B34" s="66">
        <v>-5.2198023246300296E-2</v>
      </c>
      <c r="G34" s="64">
        <v>5.2332221318490912E-2</v>
      </c>
      <c r="H34" s="64">
        <v>5.5296894083397122E-2</v>
      </c>
      <c r="I34" s="63">
        <v>33</v>
      </c>
    </row>
    <row r="35" spans="1:9" x14ac:dyDescent="0.25">
      <c r="A35" s="65">
        <v>39478</v>
      </c>
      <c r="B35" s="66">
        <v>-7.1234746592134801E-2</v>
      </c>
      <c r="G35" s="64">
        <v>5.4055502484906162E-2</v>
      </c>
      <c r="H35" s="64">
        <v>5.9370172310511692E-2</v>
      </c>
      <c r="I35" s="63">
        <v>34</v>
      </c>
    </row>
    <row r="36" spans="1:9" x14ac:dyDescent="0.25">
      <c r="A36" s="65">
        <v>39447</v>
      </c>
      <c r="B36" s="66">
        <v>-4.6876309669997562E-3</v>
      </c>
      <c r="G36" s="64">
        <v>5.451583609285085E-2</v>
      </c>
      <c r="H36" s="64">
        <v>5.8938840890623893E-2</v>
      </c>
      <c r="I36" s="63">
        <v>35</v>
      </c>
    </row>
    <row r="37" spans="1:9" x14ac:dyDescent="0.25">
      <c r="A37" s="65">
        <v>39416</v>
      </c>
      <c r="B37" s="66">
        <v>-6.4750250097185602E-2</v>
      </c>
      <c r="G37" s="64">
        <v>5.6317307628867511E-2</v>
      </c>
      <c r="H37" s="64">
        <v>6.1388526737343824E-2</v>
      </c>
      <c r="I37" s="63">
        <v>36</v>
      </c>
    </row>
    <row r="38" spans="1:9" x14ac:dyDescent="0.25">
      <c r="A38" s="65">
        <v>39386</v>
      </c>
      <c r="B38" s="66">
        <v>-3.0310966743707368E-3</v>
      </c>
      <c r="G38" s="64">
        <v>5.5586928037726246E-2</v>
      </c>
      <c r="H38" s="64">
        <v>6.0603878418741423E-2</v>
      </c>
      <c r="I38" s="63">
        <v>37</v>
      </c>
    </row>
    <row r="39" spans="1:9" x14ac:dyDescent="0.25">
      <c r="A39" s="65">
        <v>39353</v>
      </c>
      <c r="B39" s="66">
        <v>1.7514982129405166E-3</v>
      </c>
      <c r="G39" s="64">
        <v>5.5339529652888304E-2</v>
      </c>
      <c r="H39" s="64">
        <v>6.1899724546361036E-2</v>
      </c>
      <c r="I39" s="63">
        <v>38</v>
      </c>
    </row>
    <row r="40" spans="1:9" x14ac:dyDescent="0.25">
      <c r="A40" s="65">
        <v>39325</v>
      </c>
      <c r="B40" s="66">
        <v>1.322074311708521E-2</v>
      </c>
      <c r="G40" s="64">
        <v>5.5961472214528254E-2</v>
      </c>
      <c r="H40" s="64">
        <v>6.2605325567478942E-2</v>
      </c>
      <c r="I40" s="63">
        <v>39</v>
      </c>
    </row>
    <row r="41" spans="1:9" x14ac:dyDescent="0.25">
      <c r="A41" s="65">
        <v>39294</v>
      </c>
      <c r="B41" s="66">
        <v>-4.6205374811144617E-2</v>
      </c>
      <c r="G41" s="64">
        <v>5.6156811578753893E-2</v>
      </c>
      <c r="H41" s="64">
        <v>6.164596226369571E-2</v>
      </c>
      <c r="I41" s="63">
        <v>40</v>
      </c>
    </row>
    <row r="42" spans="1:9" x14ac:dyDescent="0.25">
      <c r="A42" s="65">
        <v>39262</v>
      </c>
      <c r="B42" s="66">
        <v>-2.1707113828375535E-2</v>
      </c>
      <c r="G42" s="64">
        <v>5.6524764778795027E-2</v>
      </c>
      <c r="H42" s="64">
        <v>6.1174832178265116E-2</v>
      </c>
      <c r="I42" s="63">
        <v>41</v>
      </c>
    </row>
    <row r="43" spans="1:9" x14ac:dyDescent="0.25">
      <c r="A43" s="65">
        <v>39233</v>
      </c>
      <c r="B43" s="66">
        <v>4.4438901122922259E-2</v>
      </c>
      <c r="G43" s="64">
        <v>5.7048722609650174E-2</v>
      </c>
      <c r="H43" s="64">
        <v>6.1684545011726453E-2</v>
      </c>
      <c r="I43" s="63">
        <v>42</v>
      </c>
    </row>
    <row r="44" spans="1:9" x14ac:dyDescent="0.25">
      <c r="A44" s="65">
        <v>39202</v>
      </c>
      <c r="B44" s="66">
        <v>1.9920035422722915E-2</v>
      </c>
      <c r="G44" s="64">
        <v>5.6862667698673014E-2</v>
      </c>
      <c r="H44" s="64">
        <v>6.0746830832605188E-2</v>
      </c>
      <c r="I44" s="63">
        <v>43</v>
      </c>
    </row>
    <row r="45" spans="1:9" x14ac:dyDescent="0.25">
      <c r="A45" s="65">
        <v>39171</v>
      </c>
      <c r="B45" s="66">
        <v>1.4791309259567509E-3</v>
      </c>
      <c r="G45" s="64">
        <v>5.6844836372321531E-2</v>
      </c>
      <c r="H45" s="64">
        <v>5.9653571224333693E-2</v>
      </c>
      <c r="I45" s="63">
        <v>44</v>
      </c>
    </row>
    <row r="46" spans="1:9" x14ac:dyDescent="0.25">
      <c r="A46" s="65">
        <v>39141</v>
      </c>
      <c r="B46" s="66">
        <v>-3.9584194184610122E-2</v>
      </c>
      <c r="G46" s="64">
        <v>5.6960572503923133E-2</v>
      </c>
      <c r="H46" s="64">
        <v>5.8656411587841011E-2</v>
      </c>
      <c r="I46" s="63">
        <v>45</v>
      </c>
    </row>
    <row r="47" spans="1:9" x14ac:dyDescent="0.25">
      <c r="A47" s="65">
        <v>39113</v>
      </c>
      <c r="B47" s="66">
        <v>3.4045333264810074E-2</v>
      </c>
      <c r="G47" s="64">
        <v>5.6690727539560018E-2</v>
      </c>
      <c r="H47" s="64">
        <v>5.7628443803018105E-2</v>
      </c>
      <c r="I47" s="63">
        <v>46</v>
      </c>
    </row>
    <row r="48" spans="1:9" x14ac:dyDescent="0.25">
      <c r="A48" s="65">
        <v>39080</v>
      </c>
      <c r="B48" s="66">
        <v>1.2970111832648179E-2</v>
      </c>
      <c r="G48" s="64">
        <v>5.6891059841369641E-2</v>
      </c>
      <c r="H48" s="64">
        <v>5.7499139030373285E-2</v>
      </c>
      <c r="I48" s="63">
        <v>47</v>
      </c>
    </row>
    <row r="49" spans="1:9" x14ac:dyDescent="0.25">
      <c r="A49" s="65">
        <v>39051</v>
      </c>
      <c r="B49" s="66">
        <v>-2.1483562731320682E-2</v>
      </c>
      <c r="G49" s="64">
        <v>5.7068633509737413E-2</v>
      </c>
      <c r="H49" s="64">
        <v>5.7842814688194494E-2</v>
      </c>
      <c r="I49" s="63">
        <v>48</v>
      </c>
    </row>
    <row r="50" spans="1:9" x14ac:dyDescent="0.25">
      <c r="A50" s="65">
        <v>39021</v>
      </c>
      <c r="B50" s="66">
        <v>3.0216146244695929E-2</v>
      </c>
      <c r="G50" s="64">
        <v>5.4721205598217117E-2</v>
      </c>
      <c r="H50" s="64">
        <v>5.6033800676970058E-2</v>
      </c>
      <c r="I50" s="63">
        <v>49</v>
      </c>
    </row>
    <row r="51" spans="1:9" x14ac:dyDescent="0.25">
      <c r="A51" s="65">
        <v>38989</v>
      </c>
      <c r="B51" s="66">
        <v>3.9694598980214879E-2</v>
      </c>
      <c r="G51" s="64">
        <v>5.4769237287238828E-2</v>
      </c>
      <c r="H51" s="64">
        <v>5.5004003168613848E-2</v>
      </c>
      <c r="I51" s="63">
        <v>50</v>
      </c>
    </row>
    <row r="52" spans="1:9" x14ac:dyDescent="0.25">
      <c r="A52" s="65">
        <v>38960</v>
      </c>
      <c r="B52" s="66">
        <v>1.5020009016544211E-2</v>
      </c>
      <c r="G52" s="64">
        <v>6.3579620344025881E-2</v>
      </c>
      <c r="H52" s="64">
        <v>7.5691320227184319E-2</v>
      </c>
      <c r="I52" s="63">
        <v>51</v>
      </c>
    </row>
    <row r="53" spans="1:9" x14ac:dyDescent="0.25">
      <c r="A53" s="65">
        <v>38929</v>
      </c>
      <c r="B53" s="66">
        <v>-1.9189357869642265E-3</v>
      </c>
      <c r="G53" s="64">
        <v>6.6176053137829996E-2</v>
      </c>
      <c r="H53" s="64">
        <v>7.9293654691509619E-2</v>
      </c>
      <c r="I53" s="63">
        <v>52</v>
      </c>
    </row>
    <row r="54" spans="1:9" x14ac:dyDescent="0.25">
      <c r="A54" s="65">
        <v>38898</v>
      </c>
      <c r="B54" s="66">
        <v>1.2046254812395851E-2</v>
      </c>
      <c r="G54" s="64">
        <v>6.6149290603303046E-2</v>
      </c>
      <c r="H54" s="64">
        <v>7.8008624206887228E-2</v>
      </c>
      <c r="I54" s="63">
        <v>53</v>
      </c>
    </row>
    <row r="55" spans="1:9" x14ac:dyDescent="0.25">
      <c r="A55" s="65">
        <v>38868</v>
      </c>
      <c r="B55" s="66">
        <v>-5.6592184884128871E-2</v>
      </c>
      <c r="G55" s="64">
        <v>6.6863115251119223E-2</v>
      </c>
      <c r="H55" s="64">
        <v>7.9200864753013175E-2</v>
      </c>
      <c r="I55" s="63">
        <v>54</v>
      </c>
    </row>
    <row r="56" spans="1:9" x14ac:dyDescent="0.25">
      <c r="A56" s="65">
        <v>38835</v>
      </c>
      <c r="B56" s="66">
        <v>-2.2994771583911833E-2</v>
      </c>
      <c r="G56" s="64">
        <v>6.7073755116446448E-2</v>
      </c>
      <c r="H56" s="64">
        <v>7.8261210009328369E-2</v>
      </c>
      <c r="I56" s="63">
        <v>55</v>
      </c>
    </row>
    <row r="57" spans="1:9" x14ac:dyDescent="0.25">
      <c r="A57" s="65">
        <v>38807</v>
      </c>
      <c r="B57" s="66">
        <v>-7.6909458388511043E-3</v>
      </c>
      <c r="G57" s="64">
        <v>6.7440849498368677E-2</v>
      </c>
      <c r="H57" s="64">
        <v>7.7530158549411546E-2</v>
      </c>
      <c r="I57" s="63">
        <v>56</v>
      </c>
    </row>
    <row r="58" spans="1:9" x14ac:dyDescent="0.25">
      <c r="A58" s="65">
        <v>38776</v>
      </c>
      <c r="B58" s="66">
        <v>1.9253759006318205E-2</v>
      </c>
      <c r="G58" s="64">
        <v>6.6527883879677702E-2</v>
      </c>
      <c r="H58" s="64">
        <v>7.58779111410504E-2</v>
      </c>
      <c r="I58" s="63">
        <v>57</v>
      </c>
    </row>
    <row r="59" spans="1:9" x14ac:dyDescent="0.25">
      <c r="A59" s="65">
        <v>38748</v>
      </c>
      <c r="B59" s="66">
        <v>-9.0831872994123763E-4</v>
      </c>
      <c r="G59" s="64">
        <v>6.6667363269268365E-2</v>
      </c>
      <c r="H59" s="64">
        <v>7.4816204145980544E-2</v>
      </c>
      <c r="I59" s="63">
        <v>58</v>
      </c>
    </row>
    <row r="60" spans="1:9" x14ac:dyDescent="0.25">
      <c r="A60" s="65">
        <v>38716</v>
      </c>
      <c r="B60" s="66">
        <v>-3.1367694099392329E-3</v>
      </c>
      <c r="G60" s="64">
        <v>6.7668727502163364E-2</v>
      </c>
      <c r="H60" s="64">
        <v>7.6147146910879038E-2</v>
      </c>
      <c r="I60" s="63">
        <v>59</v>
      </c>
    </row>
    <row r="61" spans="1:9" x14ac:dyDescent="0.25">
      <c r="A61" s="65">
        <v>38686</v>
      </c>
      <c r="B61" s="66">
        <v>6.0194558666933684E-2</v>
      </c>
      <c r="G61" s="64">
        <v>6.76992667056351E-2</v>
      </c>
      <c r="H61" s="64">
        <v>7.4826584617862554E-2</v>
      </c>
      <c r="I61" s="63">
        <v>60</v>
      </c>
    </row>
    <row r="62" spans="1:9" x14ac:dyDescent="0.25">
      <c r="A62" s="65">
        <v>38656</v>
      </c>
      <c r="B62" s="66">
        <v>-1.5908422006672862E-2</v>
      </c>
      <c r="G62" s="64">
        <v>6.7691518107023882E-2</v>
      </c>
      <c r="H62" s="64">
        <v>7.3649409375952879E-2</v>
      </c>
      <c r="I62" s="63">
        <v>61</v>
      </c>
    </row>
    <row r="63" spans="1:9" x14ac:dyDescent="0.25">
      <c r="A63" s="65">
        <v>38625</v>
      </c>
      <c r="B63" s="66">
        <v>2.043923298932393E-2</v>
      </c>
      <c r="G63" s="64">
        <v>6.7792907034193411E-2</v>
      </c>
      <c r="H63" s="64">
        <v>7.2702761823770071E-2</v>
      </c>
      <c r="I63" s="63">
        <v>62</v>
      </c>
    </row>
    <row r="64" spans="1:9" x14ac:dyDescent="0.25">
      <c r="A64" s="65">
        <v>38595</v>
      </c>
      <c r="B64" s="66">
        <v>-1.9835692773215063E-2</v>
      </c>
      <c r="G64" s="64">
        <v>6.789667127765607E-2</v>
      </c>
      <c r="H64" s="64">
        <v>7.1607229627348293E-2</v>
      </c>
      <c r="I64" s="63">
        <v>63</v>
      </c>
    </row>
    <row r="65" spans="1:9" x14ac:dyDescent="0.25">
      <c r="A65" s="65">
        <v>38562</v>
      </c>
      <c r="B65" s="66">
        <v>3.6306715903421605E-2</v>
      </c>
      <c r="G65" s="64">
        <v>6.7927772330985917E-2</v>
      </c>
      <c r="H65" s="64">
        <v>7.0634726347390292E-2</v>
      </c>
      <c r="I65" s="63">
        <v>64</v>
      </c>
    </row>
    <row r="66" spans="1:9" x14ac:dyDescent="0.25">
      <c r="A66" s="65">
        <v>38533</v>
      </c>
      <c r="B66" s="66">
        <v>2.0735341246646E-2</v>
      </c>
      <c r="G66" s="64">
        <v>6.8041919110009855E-2</v>
      </c>
      <c r="H66" s="64">
        <v>6.9654871309421468E-2</v>
      </c>
      <c r="I66" s="63">
        <v>65</v>
      </c>
    </row>
    <row r="67" spans="1:9" x14ac:dyDescent="0.25">
      <c r="A67" s="65">
        <v>38503</v>
      </c>
      <c r="B67" s="66">
        <v>8.3202495426971224E-2</v>
      </c>
      <c r="G67" s="64">
        <v>7.001024455293739E-2</v>
      </c>
      <c r="H67" s="64">
        <v>7.3417341433235223E-2</v>
      </c>
      <c r="I67" s="63">
        <v>66</v>
      </c>
    </row>
    <row r="68" spans="1:9" x14ac:dyDescent="0.25">
      <c r="A68" s="65">
        <v>38471</v>
      </c>
      <c r="B68" s="66">
        <v>-1.8717943671561432E-2</v>
      </c>
      <c r="G68" s="64">
        <v>6.8603344186650303E-2</v>
      </c>
      <c r="H68" s="64">
        <v>7.2573279955728626E-2</v>
      </c>
      <c r="I68" s="63">
        <v>67</v>
      </c>
    </row>
    <row r="69" spans="1:9" x14ac:dyDescent="0.25">
      <c r="A69" s="65">
        <v>38442</v>
      </c>
      <c r="B69" s="66">
        <v>4.9496002281606E-3</v>
      </c>
      <c r="G69" s="64">
        <v>6.8959186164187891E-2</v>
      </c>
      <c r="H69" s="64">
        <v>7.2277962769879037E-2</v>
      </c>
      <c r="I69" s="63">
        <v>68</v>
      </c>
    </row>
    <row r="70" spans="1:9" x14ac:dyDescent="0.25">
      <c r="A70" s="65">
        <v>38411</v>
      </c>
      <c r="B70" s="66">
        <v>1.6566676220850507E-3</v>
      </c>
      <c r="G70" s="64">
        <v>6.8833898027133328E-2</v>
      </c>
      <c r="H70" s="64">
        <v>7.1424186820437177E-2</v>
      </c>
      <c r="I70" s="63">
        <v>69</v>
      </c>
    </row>
    <row r="71" spans="1:9" x14ac:dyDescent="0.25">
      <c r="A71" s="65">
        <v>38383</v>
      </c>
      <c r="B71" s="66">
        <v>1.810229044530276E-2</v>
      </c>
      <c r="G71" s="64">
        <v>6.9324349721978831E-2</v>
      </c>
      <c r="H71" s="64">
        <v>7.2726597236191237E-2</v>
      </c>
      <c r="I71" s="63">
        <v>70</v>
      </c>
    </row>
    <row r="72" spans="1:9" x14ac:dyDescent="0.25">
      <c r="A72" s="65">
        <v>38352</v>
      </c>
      <c r="B72" s="66">
        <v>8.6768191067803091E-3</v>
      </c>
      <c r="G72" s="64">
        <v>6.9431743268562246E-2</v>
      </c>
      <c r="H72" s="64">
        <v>7.1599164104802521E-2</v>
      </c>
      <c r="I72" s="63">
        <v>71</v>
      </c>
    </row>
    <row r="73" spans="1:9" x14ac:dyDescent="0.25">
      <c r="A73" s="65">
        <v>38321</v>
      </c>
      <c r="B73" s="66">
        <v>-4.392604931520272E-3</v>
      </c>
      <c r="G73" s="64">
        <v>6.9521828091159116E-2</v>
      </c>
      <c r="H73" s="64">
        <v>7.0758832673866998E-2</v>
      </c>
      <c r="I73" s="63">
        <v>72</v>
      </c>
    </row>
    <row r="74" spans="1:9" x14ac:dyDescent="0.25">
      <c r="A74" s="65">
        <v>38289</v>
      </c>
      <c r="B74" s="66">
        <v>-1.2096061738732455E-2</v>
      </c>
      <c r="G74" s="64">
        <v>6.8745072036648286E-2</v>
      </c>
      <c r="H74" s="64">
        <v>7.0227663338670171E-2</v>
      </c>
      <c r="I74" s="63">
        <v>73</v>
      </c>
    </row>
    <row r="75" spans="1:9" x14ac:dyDescent="0.25">
      <c r="A75" s="65">
        <v>38260</v>
      </c>
      <c r="B75" s="66">
        <v>-1.4750698196847711E-2</v>
      </c>
      <c r="G75" s="64">
        <v>6.8878197297225829E-2</v>
      </c>
      <c r="H75" s="64">
        <v>6.9550020480886598E-2</v>
      </c>
      <c r="I75" s="63">
        <v>74</v>
      </c>
    </row>
    <row r="76" spans="1:9" x14ac:dyDescent="0.25">
      <c r="A76" s="65">
        <v>38230</v>
      </c>
      <c r="B76" s="66">
        <v>-2.6096159689276144E-3</v>
      </c>
      <c r="G76" s="64">
        <v>6.9169181482802752E-2</v>
      </c>
      <c r="H76" s="64">
        <v>6.8835521447480785E-2</v>
      </c>
      <c r="I76" s="63">
        <v>75</v>
      </c>
    </row>
    <row r="77" spans="1:9" x14ac:dyDescent="0.25">
      <c r="A77" s="65">
        <v>38198</v>
      </c>
      <c r="B77" s="66">
        <v>-2.596007613051543E-2</v>
      </c>
      <c r="G77" s="64">
        <v>6.9200325092757448E-2</v>
      </c>
      <c r="H77" s="64">
        <v>6.7601549909968306E-2</v>
      </c>
      <c r="I77" s="63">
        <v>76</v>
      </c>
    </row>
    <row r="78" spans="1:9" x14ac:dyDescent="0.25">
      <c r="A78" s="65">
        <v>38168</v>
      </c>
      <c r="B78" s="66">
        <v>2.0993980820437574E-2</v>
      </c>
      <c r="G78" s="64">
        <v>6.9247724759415166E-2</v>
      </c>
      <c r="H78" s="64">
        <v>6.6688420711055338E-2</v>
      </c>
      <c r="I78" s="63">
        <v>77</v>
      </c>
    </row>
    <row r="79" spans="1:9" x14ac:dyDescent="0.25">
      <c r="A79" s="65">
        <v>38138</v>
      </c>
      <c r="B79" s="66">
        <v>-9.1282760921321815E-3</v>
      </c>
      <c r="G79" s="64">
        <v>6.9125673378411037E-2</v>
      </c>
      <c r="H79" s="64">
        <v>6.6816734447015053E-2</v>
      </c>
      <c r="I79" s="63">
        <v>78</v>
      </c>
    </row>
    <row r="80" spans="1:9" x14ac:dyDescent="0.25">
      <c r="A80" s="65">
        <v>38107</v>
      </c>
      <c r="B80" s="66">
        <v>6.3232699903266187E-3</v>
      </c>
      <c r="G80" s="64">
        <v>6.8739382448265954E-2</v>
      </c>
      <c r="H80" s="64">
        <v>6.5568380723364447E-2</v>
      </c>
      <c r="I80" s="63">
        <v>79</v>
      </c>
    </row>
    <row r="81" spans="1:9" x14ac:dyDescent="0.25">
      <c r="A81" s="65">
        <v>38077</v>
      </c>
      <c r="B81" s="66">
        <v>-1.5712551183806323E-3</v>
      </c>
      <c r="G81" s="64">
        <v>6.8105590776841043E-2</v>
      </c>
      <c r="H81" s="64">
        <v>6.4326260922619879E-2</v>
      </c>
      <c r="I81" s="63">
        <v>80</v>
      </c>
    </row>
    <row r="82" spans="1:9" x14ac:dyDescent="0.25">
      <c r="A82" s="65">
        <v>38044</v>
      </c>
      <c r="B82" s="66">
        <v>7.6896687122871565E-3</v>
      </c>
      <c r="G82" s="64">
        <v>6.8261740919183814E-2</v>
      </c>
      <c r="H82" s="64">
        <v>6.3534414557780639E-2</v>
      </c>
      <c r="I82" s="63">
        <v>81</v>
      </c>
    </row>
    <row r="83" spans="1:9" x14ac:dyDescent="0.25">
      <c r="A83" s="65">
        <v>38016</v>
      </c>
      <c r="B83" s="66">
        <v>3.7213820705993772E-2</v>
      </c>
      <c r="G83" s="64">
        <v>6.8990162064448912E-2</v>
      </c>
      <c r="H83" s="64">
        <v>6.5298076845779165E-2</v>
      </c>
      <c r="I83" s="63">
        <v>82</v>
      </c>
    </row>
    <row r="84" spans="1:9" x14ac:dyDescent="0.25">
      <c r="A84" s="65">
        <v>37986</v>
      </c>
      <c r="B84" s="66">
        <v>-2.6490055795107548E-3</v>
      </c>
      <c r="G84" s="64">
        <v>6.9062443202120294E-2</v>
      </c>
      <c r="H84" s="64">
        <v>6.42882230287804E-2</v>
      </c>
      <c r="I84" s="63">
        <v>83</v>
      </c>
    </row>
    <row r="85" spans="1:9" x14ac:dyDescent="0.25">
      <c r="A85" s="65">
        <v>37953</v>
      </c>
      <c r="B85" s="66">
        <v>-2.3256715923050453E-2</v>
      </c>
      <c r="G85" s="64">
        <v>6.8428002011880637E-2</v>
      </c>
      <c r="H85" s="64">
        <v>6.35551065110945E-2</v>
      </c>
      <c r="I85" s="63">
        <v>84</v>
      </c>
    </row>
    <row r="86" spans="1:9" x14ac:dyDescent="0.25">
      <c r="A86" s="65">
        <v>37925</v>
      </c>
      <c r="B86" s="66">
        <v>5.8225560516593555E-2</v>
      </c>
      <c r="G86" s="64">
        <v>6.9767276530321581E-2</v>
      </c>
      <c r="H86" s="64">
        <v>6.5853326180201427E-2</v>
      </c>
      <c r="I86" s="63">
        <v>85</v>
      </c>
    </row>
    <row r="87" spans="1:9" x14ac:dyDescent="0.25">
      <c r="A87" s="65">
        <v>37894</v>
      </c>
      <c r="B87" s="66">
        <v>-7.4322759711596853E-2</v>
      </c>
      <c r="G87" s="64">
        <v>6.9431778342653752E-2</v>
      </c>
      <c r="H87" s="64">
        <v>6.5412115478630406E-2</v>
      </c>
      <c r="I87" s="63">
        <v>86</v>
      </c>
    </row>
    <row r="88" spans="1:9" x14ac:dyDescent="0.25">
      <c r="A88" s="65">
        <v>37862</v>
      </c>
      <c r="B88" s="66">
        <v>5.3527717809007447E-2</v>
      </c>
      <c r="G88" s="64">
        <v>6.9565860498416218E-2</v>
      </c>
      <c r="H88" s="64">
        <v>6.461648220576563E-2</v>
      </c>
      <c r="I88" s="63">
        <v>87</v>
      </c>
    </row>
    <row r="89" spans="1:9" x14ac:dyDescent="0.25">
      <c r="A89" s="65">
        <v>37833</v>
      </c>
      <c r="B89" s="66">
        <v>2.6981115830772895E-2</v>
      </c>
      <c r="G89" s="64">
        <v>6.9773552382342965E-2</v>
      </c>
      <c r="H89" s="64">
        <v>6.4214072042356948E-2</v>
      </c>
      <c r="I89" s="63">
        <v>88</v>
      </c>
    </row>
    <row r="90" spans="1:9" x14ac:dyDescent="0.25">
      <c r="A90" s="65">
        <v>37802</v>
      </c>
      <c r="B90" s="66">
        <v>4.5903190261414206E-2</v>
      </c>
      <c r="G90" s="64">
        <v>6.9756835628374494E-2</v>
      </c>
      <c r="H90" s="64">
        <v>6.3200977862660893E-2</v>
      </c>
      <c r="I90" s="63">
        <v>89</v>
      </c>
    </row>
    <row r="91" spans="1:9" x14ac:dyDescent="0.25">
      <c r="A91" s="65">
        <v>37771</v>
      </c>
      <c r="B91" s="66">
        <v>-9.6787486407093892E-3</v>
      </c>
      <c r="G91" s="64">
        <v>6.9798165307417184E-2</v>
      </c>
      <c r="H91" s="64">
        <v>6.2439497719177436E-2</v>
      </c>
      <c r="I91" s="63">
        <v>90</v>
      </c>
    </row>
    <row r="92" spans="1:9" x14ac:dyDescent="0.25">
      <c r="A92" s="65">
        <v>37741</v>
      </c>
      <c r="B92" s="66">
        <v>5.9285432760627144E-2</v>
      </c>
      <c r="G92" s="64">
        <v>7.073586806397221E-2</v>
      </c>
      <c r="H92" s="64">
        <v>6.4086046786386255E-2</v>
      </c>
      <c r="I92" s="63">
        <v>91</v>
      </c>
    </row>
    <row r="93" spans="1:9" x14ac:dyDescent="0.25">
      <c r="A93" s="65">
        <v>37711</v>
      </c>
      <c r="B93" s="66">
        <v>-2.5052957662693442E-3</v>
      </c>
      <c r="G93" s="64">
        <v>7.1514120037316553E-2</v>
      </c>
      <c r="H93" s="64">
        <v>6.8582151688624887E-2</v>
      </c>
      <c r="I93" s="63">
        <v>92</v>
      </c>
    </row>
    <row r="94" spans="1:9" x14ac:dyDescent="0.25">
      <c r="A94" s="65">
        <v>37680</v>
      </c>
      <c r="B94" s="66">
        <v>-1.4078443309852307E-2</v>
      </c>
      <c r="G94" s="64">
        <v>7.0502154014549359E-2</v>
      </c>
      <c r="H94" s="64">
        <v>6.7198873353575064E-2</v>
      </c>
      <c r="I94" s="63">
        <v>93</v>
      </c>
    </row>
    <row r="95" spans="1:9" x14ac:dyDescent="0.25">
      <c r="A95" s="65">
        <v>37652</v>
      </c>
      <c r="B95" s="66">
        <v>-5.5089486907196283E-2</v>
      </c>
      <c r="G95" s="64">
        <v>6.9038660668937241E-2</v>
      </c>
      <c r="H95" s="64">
        <v>6.5849163244597927E-2</v>
      </c>
      <c r="I95" s="63">
        <v>94</v>
      </c>
    </row>
    <row r="96" spans="1:9" x14ac:dyDescent="0.25">
      <c r="A96" s="65">
        <v>37621</v>
      </c>
      <c r="B96" s="66">
        <v>-0.11209741398987072</v>
      </c>
      <c r="G96" s="64">
        <v>6.8748233665016228E-2</v>
      </c>
      <c r="H96" s="64">
        <v>6.4569202802748984E-2</v>
      </c>
      <c r="I96" s="63">
        <v>95</v>
      </c>
    </row>
    <row r="97" spans="1:9" x14ac:dyDescent="0.25">
      <c r="A97" s="65">
        <v>37590</v>
      </c>
      <c r="B97" s="66">
        <v>5.1626861218717846E-2</v>
      </c>
      <c r="G97" s="64">
        <v>6.730430601925104E-2</v>
      </c>
      <c r="H97" s="64">
        <v>6.2988871157872148E-2</v>
      </c>
      <c r="I97" s="63">
        <v>96</v>
      </c>
    </row>
    <row r="98" spans="1:9" x14ac:dyDescent="0.25">
      <c r="A98" s="65">
        <v>37560</v>
      </c>
      <c r="B98" s="66">
        <v>8.8821614783331615E-2</v>
      </c>
      <c r="G98" s="64">
        <v>6.7190677490704162E-2</v>
      </c>
      <c r="H98" s="64">
        <v>6.1945606164160887E-2</v>
      </c>
      <c r="I98" s="63">
        <v>97</v>
      </c>
    </row>
    <row r="99" spans="1:9" x14ac:dyDescent="0.25">
      <c r="A99" s="65">
        <v>37529</v>
      </c>
      <c r="B99" s="66">
        <v>-0.11663788669138331</v>
      </c>
      <c r="G99" s="64">
        <v>6.6648354275553337E-2</v>
      </c>
      <c r="H99" s="64">
        <v>6.1956577290357806E-2</v>
      </c>
      <c r="I99" s="63">
        <v>98</v>
      </c>
    </row>
    <row r="100" spans="1:9" x14ac:dyDescent="0.25">
      <c r="A100" s="65">
        <v>37498</v>
      </c>
      <c r="B100" s="66">
        <v>-1.9152098592158939E-3</v>
      </c>
      <c r="G100" s="64">
        <v>6.6089943412903543E-2</v>
      </c>
      <c r="H100" s="64">
        <v>6.0789838227323541E-2</v>
      </c>
      <c r="I100" s="63">
        <v>99</v>
      </c>
    </row>
    <row r="101" spans="1:9" x14ac:dyDescent="0.25">
      <c r="A101" s="65">
        <v>37468</v>
      </c>
      <c r="B101" s="66">
        <v>-5.4749146758138023E-2</v>
      </c>
      <c r="G101" s="64">
        <v>6.6693336701600561E-2</v>
      </c>
      <c r="H101" s="64">
        <v>6.1325133051754251E-2</v>
      </c>
      <c r="I101" s="63">
        <v>100</v>
      </c>
    </row>
    <row r="102" spans="1:9" x14ac:dyDescent="0.25">
      <c r="A102" s="65">
        <v>37435</v>
      </c>
      <c r="B102" s="66">
        <v>-0.13184363217387085</v>
      </c>
      <c r="G102" s="64">
        <v>6.647640106732508E-2</v>
      </c>
      <c r="H102" s="64">
        <v>6.0589436119243147E-2</v>
      </c>
      <c r="I102" s="63">
        <v>101</v>
      </c>
    </row>
    <row r="103" spans="1:9" x14ac:dyDescent="0.25">
      <c r="A103" s="65">
        <v>37407</v>
      </c>
      <c r="B103" s="66">
        <v>-4.9007261546463288E-2</v>
      </c>
      <c r="G103" s="64">
        <v>6.6112314916165218E-2</v>
      </c>
      <c r="H103" s="64">
        <v>5.9873347448147866E-2</v>
      </c>
      <c r="I103" s="63">
        <v>102</v>
      </c>
    </row>
    <row r="104" spans="1:9" x14ac:dyDescent="0.25">
      <c r="A104" s="65">
        <v>37376</v>
      </c>
      <c r="B104" s="66">
        <v>-9.5127174196447783E-2</v>
      </c>
      <c r="G104" s="64">
        <v>6.6097249444712181E-2</v>
      </c>
      <c r="H104" s="64">
        <v>5.8973694227887598E-2</v>
      </c>
      <c r="I104" s="63">
        <v>103</v>
      </c>
    </row>
    <row r="105" spans="1:9" x14ac:dyDescent="0.25">
      <c r="A105" s="65">
        <v>37344</v>
      </c>
      <c r="B105" s="66">
        <v>2.7745020019554811E-2</v>
      </c>
      <c r="G105" s="64">
        <v>6.6159580239109436E-2</v>
      </c>
      <c r="H105" s="64">
        <v>5.8004922909795462E-2</v>
      </c>
      <c r="I105" s="63">
        <v>104</v>
      </c>
    </row>
    <row r="106" spans="1:9" x14ac:dyDescent="0.25">
      <c r="A106" s="65">
        <v>37315</v>
      </c>
      <c r="B106" s="66">
        <v>-2.2682662275235632E-2</v>
      </c>
      <c r="G106" s="64">
        <v>6.6176660808157026E-2</v>
      </c>
      <c r="H106" s="64">
        <v>5.7345196012166678E-2</v>
      </c>
      <c r="I106" s="63">
        <v>105</v>
      </c>
    </row>
    <row r="107" spans="1:9" x14ac:dyDescent="0.25">
      <c r="A107" s="65">
        <v>37287</v>
      </c>
      <c r="B107" s="66">
        <v>4.9373952481726047E-3</v>
      </c>
      <c r="G107" s="64">
        <v>6.6309847193049082E-2</v>
      </c>
      <c r="H107" s="64">
        <v>5.6592453783985253E-2</v>
      </c>
      <c r="I107" s="63">
        <v>106</v>
      </c>
    </row>
    <row r="108" spans="1:9" x14ac:dyDescent="0.25">
      <c r="A108" s="65">
        <v>37256</v>
      </c>
      <c r="B108" s="66">
        <v>1.4842835690958012E-2</v>
      </c>
      <c r="G108" s="64">
        <v>6.6706617157485631E-2</v>
      </c>
      <c r="H108" s="64">
        <v>5.7152303309374548E-2</v>
      </c>
      <c r="I108" s="63">
        <v>107</v>
      </c>
    </row>
    <row r="109" spans="1:9" x14ac:dyDescent="0.25">
      <c r="A109" s="65">
        <v>37225</v>
      </c>
      <c r="B109" s="66">
        <v>9.2799679803156065E-2</v>
      </c>
      <c r="G109" s="64">
        <v>6.6255372327185189E-2</v>
      </c>
      <c r="H109" s="64">
        <v>5.5976741159245058E-2</v>
      </c>
      <c r="I109" s="63">
        <v>108</v>
      </c>
    </row>
    <row r="110" spans="1:9" x14ac:dyDescent="0.25">
      <c r="A110" s="65">
        <v>37195</v>
      </c>
      <c r="B110" s="66">
        <v>2.3534063774258263E-2</v>
      </c>
      <c r="G110" s="64">
        <v>6.7008633890201702E-2</v>
      </c>
      <c r="H110" s="64">
        <v>5.7056324530043806E-2</v>
      </c>
      <c r="I110" s="63">
        <v>109</v>
      </c>
    </row>
    <row r="111" spans="1:9" x14ac:dyDescent="0.25">
      <c r="A111" s="65">
        <v>37162</v>
      </c>
      <c r="B111" s="66">
        <v>-7.4697176550920008E-2</v>
      </c>
      <c r="G111" s="64">
        <v>6.7016078957143607E-2</v>
      </c>
      <c r="H111" s="64">
        <v>5.6108555693611284E-2</v>
      </c>
      <c r="I111" s="63">
        <v>110</v>
      </c>
    </row>
    <row r="112" spans="1:9" x14ac:dyDescent="0.25">
      <c r="A112" s="65">
        <v>37134</v>
      </c>
      <c r="B112" s="66">
        <v>-0.10889575046465794</v>
      </c>
      <c r="G112" s="64">
        <v>5.8372903305002145E-2</v>
      </c>
      <c r="H112" s="64">
        <v>5.5431949874458125E-2</v>
      </c>
      <c r="I112" s="63">
        <v>111</v>
      </c>
    </row>
    <row r="113" spans="1:9" x14ac:dyDescent="0.25">
      <c r="A113" s="65">
        <v>37103</v>
      </c>
      <c r="B113" s="66">
        <v>-4.1405995611807911E-2</v>
      </c>
      <c r="G113" s="64">
        <v>5.5699461917119213E-2</v>
      </c>
      <c r="H113" s="64">
        <v>5.5304290874663042E-2</v>
      </c>
      <c r="I113" s="63">
        <v>112</v>
      </c>
    </row>
    <row r="114" spans="1:9" x14ac:dyDescent="0.25">
      <c r="A114" s="65">
        <v>37071</v>
      </c>
      <c r="B114" s="66">
        <v>-2.3525006758129408E-2</v>
      </c>
      <c r="G114" s="64">
        <v>5.5659760007731748E-2</v>
      </c>
      <c r="H114" s="64">
        <v>5.4418418250766452E-2</v>
      </c>
      <c r="I114" s="63">
        <v>113</v>
      </c>
    </row>
    <row r="115" spans="1:9" x14ac:dyDescent="0.25">
      <c r="A115" s="65">
        <v>37042</v>
      </c>
      <c r="B115" s="66">
        <v>5.1407192415795278E-2</v>
      </c>
      <c r="G115" s="64">
        <v>5.4362156287513126E-2</v>
      </c>
      <c r="H115" s="64">
        <v>5.2959906047802346E-2</v>
      </c>
      <c r="I115" s="63">
        <v>114</v>
      </c>
    </row>
    <row r="116" spans="1:9" x14ac:dyDescent="0.25">
      <c r="A116" s="65">
        <v>37011</v>
      </c>
      <c r="B116" s="66">
        <v>7.160729793914089E-2</v>
      </c>
      <c r="G116" s="64">
        <v>5.4240086371533054E-2</v>
      </c>
      <c r="H116" s="64">
        <v>5.232730650350096E-2</v>
      </c>
      <c r="I116" s="63">
        <v>115</v>
      </c>
    </row>
    <row r="117" spans="1:9" x14ac:dyDescent="0.25">
      <c r="A117" s="65">
        <v>36980</v>
      </c>
      <c r="B117" s="66">
        <v>-2.0586791329393783E-2</v>
      </c>
      <c r="G117" s="64">
        <v>5.3633168799623557E-2</v>
      </c>
      <c r="H117" s="64">
        <v>5.1220128264123851E-2</v>
      </c>
      <c r="I117" s="63">
        <v>116</v>
      </c>
    </row>
    <row r="118" spans="1:9" x14ac:dyDescent="0.25">
      <c r="A118" s="65">
        <v>36950</v>
      </c>
      <c r="B118" s="66">
        <v>-8.6123060706196242E-2</v>
      </c>
      <c r="G118" s="64">
        <v>5.4027982769754651E-2</v>
      </c>
      <c r="H118" s="64">
        <v>5.0957276203506964E-2</v>
      </c>
      <c r="I118" s="63">
        <v>117</v>
      </c>
    </row>
    <row r="119" spans="1:9" x14ac:dyDescent="0.25">
      <c r="A119" s="65">
        <v>36922</v>
      </c>
      <c r="B119" s="66">
        <v>3.6971585878822433E-2</v>
      </c>
      <c r="G119" s="64">
        <v>5.395563512232774E-2</v>
      </c>
      <c r="H119" s="64">
        <v>5.0247291915974206E-2</v>
      </c>
      <c r="I119" s="63">
        <v>118</v>
      </c>
    </row>
    <row r="120" spans="1:9" x14ac:dyDescent="0.25">
      <c r="A120" s="65">
        <v>36889</v>
      </c>
      <c r="B120" s="66">
        <v>-6.9145392299016728E-2</v>
      </c>
      <c r="G120" s="64">
        <v>5.3091360890210083E-2</v>
      </c>
      <c r="H120" s="64">
        <v>5.0489807378411411E-2</v>
      </c>
      <c r="I120" s="63">
        <v>119</v>
      </c>
    </row>
    <row r="121" spans="1:9" x14ac:dyDescent="0.25">
      <c r="A121" s="65">
        <v>36860</v>
      </c>
      <c r="B121" s="66">
        <v>-0.10821391396142344</v>
      </c>
      <c r="G121" s="64">
        <v>5.3129272531149858E-2</v>
      </c>
      <c r="H121" s="64">
        <v>4.9872723311511283E-2</v>
      </c>
      <c r="I121" s="63">
        <v>120</v>
      </c>
    </row>
    <row r="122" spans="1:9" x14ac:dyDescent="0.25">
      <c r="A122" s="65">
        <v>36830</v>
      </c>
      <c r="B122" s="66">
        <v>3.2952043373740469E-2</v>
      </c>
      <c r="G122" s="64">
        <v>5.2896035627686064E-2</v>
      </c>
      <c r="H122" s="64">
        <v>4.8914559911152317E-2</v>
      </c>
      <c r="I122" s="63">
        <v>121</v>
      </c>
    </row>
    <row r="123" spans="1:9" x14ac:dyDescent="0.25">
      <c r="A123" s="65">
        <v>36798</v>
      </c>
      <c r="B123" s="66">
        <v>-4.007423691040668E-2</v>
      </c>
      <c r="G123" s="64">
        <v>5.3126626367742312E-2</v>
      </c>
      <c r="H123" s="64">
        <v>4.8665916395353191E-2</v>
      </c>
      <c r="I123" s="63">
        <v>122</v>
      </c>
    </row>
    <row r="124" spans="1:9" x14ac:dyDescent="0.25">
      <c r="A124" s="65">
        <v>36769</v>
      </c>
      <c r="B124" s="66">
        <v>9.0801130989637047E-2</v>
      </c>
      <c r="G124" s="64">
        <v>5.3065144359447806E-2</v>
      </c>
      <c r="H124" s="64">
        <v>4.8487380488603876E-2</v>
      </c>
      <c r="I124" s="63">
        <v>123</v>
      </c>
    </row>
    <row r="125" spans="1:9" x14ac:dyDescent="0.25">
      <c r="A125" s="65">
        <v>36738</v>
      </c>
      <c r="B125" s="66">
        <v>1.440478856237859E-2</v>
      </c>
      <c r="G125" s="64">
        <v>5.2709327741724966E-2</v>
      </c>
      <c r="H125" s="64">
        <v>4.7577598318161933E-2</v>
      </c>
      <c r="I125" s="63">
        <v>124</v>
      </c>
    </row>
    <row r="126" spans="1:9" x14ac:dyDescent="0.25">
      <c r="A126" s="65">
        <v>36707</v>
      </c>
      <c r="B126" s="66">
        <v>-4.0456101194319416E-3</v>
      </c>
      <c r="G126" s="64">
        <v>5.2662018057242153E-2</v>
      </c>
      <c r="H126" s="64">
        <v>4.6963708540949445E-2</v>
      </c>
      <c r="I126" s="63">
        <v>125</v>
      </c>
    </row>
    <row r="127" spans="1:9" x14ac:dyDescent="0.25">
      <c r="A127" s="65">
        <v>36677</v>
      </c>
      <c r="B127" s="66">
        <v>-5.0167291947332715E-2</v>
      </c>
      <c r="G127" s="64">
        <v>5.0332237721042297E-2</v>
      </c>
      <c r="H127" s="64">
        <v>4.5896155946198676E-2</v>
      </c>
      <c r="I127" s="63">
        <v>126</v>
      </c>
    </row>
    <row r="128" spans="1:9" x14ac:dyDescent="0.25">
      <c r="A128" s="65">
        <v>36644</v>
      </c>
      <c r="B128" s="66">
        <v>1.6554832435366817E-2</v>
      </c>
      <c r="G128" s="64">
        <v>5.0151227376739778E-2</v>
      </c>
      <c r="H128" s="64">
        <v>4.6061726036162425E-2</v>
      </c>
      <c r="I128" s="63">
        <v>127</v>
      </c>
    </row>
    <row r="129" spans="1:9" x14ac:dyDescent="0.25">
      <c r="A129" s="65">
        <v>36616</v>
      </c>
      <c r="B129" s="66">
        <v>0.11734898832006513</v>
      </c>
      <c r="G129" s="64">
        <v>5.0587740993407709E-2</v>
      </c>
      <c r="H129" s="64">
        <v>4.7042960288960767E-2</v>
      </c>
      <c r="I129" s="63">
        <v>128</v>
      </c>
    </row>
    <row r="130" spans="1:9" x14ac:dyDescent="0.25">
      <c r="A130" s="65">
        <v>36585</v>
      </c>
      <c r="B130" s="66">
        <v>-1.7007187767174581E-2</v>
      </c>
      <c r="G130" s="64">
        <v>5.0326875398607127E-2</v>
      </c>
      <c r="H130" s="64">
        <v>4.6094621340599218E-2</v>
      </c>
      <c r="I130" s="63">
        <v>129</v>
      </c>
    </row>
    <row r="131" spans="1:9" x14ac:dyDescent="0.25">
      <c r="A131" s="65">
        <v>36556</v>
      </c>
      <c r="B131" s="66">
        <v>-2.9845886061149907E-2</v>
      </c>
      <c r="G131" s="64">
        <v>4.886276797779901E-2</v>
      </c>
      <c r="H131" s="64">
        <v>4.4772933244707561E-2</v>
      </c>
      <c r="I131" s="63">
        <v>130</v>
      </c>
    </row>
    <row r="132" spans="1:9" x14ac:dyDescent="0.25">
      <c r="A132" s="65">
        <v>36525</v>
      </c>
      <c r="B132" s="66">
        <v>7.418417823786605E-2</v>
      </c>
      <c r="G132" s="64">
        <v>4.9396425572739301E-2</v>
      </c>
      <c r="H132" s="64">
        <v>4.5640914533290604E-2</v>
      </c>
      <c r="I132" s="63">
        <v>131</v>
      </c>
    </row>
    <row r="133" spans="1:9" x14ac:dyDescent="0.25">
      <c r="A133" s="65">
        <v>36494</v>
      </c>
      <c r="B133" s="66">
        <v>5.6420182481453196E-2</v>
      </c>
      <c r="G133" s="64">
        <v>4.9260814139529929E-2</v>
      </c>
      <c r="H133" s="64">
        <v>4.5126178891003302E-2</v>
      </c>
      <c r="I133" s="63">
        <v>132</v>
      </c>
    </row>
    <row r="134" spans="1:9" x14ac:dyDescent="0.25">
      <c r="A134" s="65">
        <v>36462</v>
      </c>
      <c r="B134" s="66">
        <v>8.59291127603663E-2</v>
      </c>
      <c r="G134" s="64">
        <v>4.8781139204874008E-2</v>
      </c>
      <c r="H134" s="64">
        <v>4.4525463716017039E-2</v>
      </c>
      <c r="I134" s="63">
        <v>133</v>
      </c>
    </row>
    <row r="135" spans="1:9" x14ac:dyDescent="0.25">
      <c r="A135" s="65">
        <v>36433</v>
      </c>
      <c r="B135" s="66">
        <v>-3.9071378906577303E-2</v>
      </c>
      <c r="G135" s="64">
        <v>4.8640002225448009E-2</v>
      </c>
      <c r="H135" s="64">
        <v>4.4336433999899567E-2</v>
      </c>
      <c r="I135" s="63">
        <v>134</v>
      </c>
    </row>
    <row r="136" spans="1:9" x14ac:dyDescent="0.25">
      <c r="A136" s="65">
        <v>36403</v>
      </c>
      <c r="B136" s="66">
        <v>3.9830615745979348E-3</v>
      </c>
      <c r="G136" s="64">
        <v>4.8284019292630979E-2</v>
      </c>
      <c r="H136" s="64">
        <v>4.3456046839527494E-2</v>
      </c>
      <c r="I136" s="63">
        <v>135</v>
      </c>
    </row>
    <row r="137" spans="1:9" x14ac:dyDescent="0.25">
      <c r="A137" s="65">
        <v>36371</v>
      </c>
      <c r="B137" s="66">
        <v>-6.6494965183298893E-2</v>
      </c>
      <c r="G137" s="64">
        <v>4.8248868788430294E-2</v>
      </c>
      <c r="H137" s="64">
        <v>4.267130308878006E-2</v>
      </c>
      <c r="I137" s="63">
        <v>136</v>
      </c>
    </row>
    <row r="138" spans="1:9" x14ac:dyDescent="0.25">
      <c r="A138" s="65">
        <v>36341</v>
      </c>
      <c r="B138" s="66">
        <v>6.5793834042392918E-2</v>
      </c>
      <c r="G138" s="64">
        <v>4.7986759674736305E-2</v>
      </c>
      <c r="H138" s="64">
        <v>4.1829560128991257E-2</v>
      </c>
      <c r="I138" s="63">
        <v>137</v>
      </c>
    </row>
    <row r="139" spans="1:9" x14ac:dyDescent="0.25">
      <c r="A139" s="65">
        <v>36311</v>
      </c>
      <c r="B139" s="66">
        <v>-1.1126919559709458E-2</v>
      </c>
      <c r="G139" s="64">
        <v>4.6945029851201005E-2</v>
      </c>
      <c r="H139" s="64">
        <v>4.0764606199155791E-2</v>
      </c>
      <c r="I139" s="63">
        <v>138</v>
      </c>
    </row>
    <row r="140" spans="1:9" x14ac:dyDescent="0.25">
      <c r="A140" s="65">
        <v>36280</v>
      </c>
      <c r="B140" s="66">
        <v>4.9296279474399851E-2</v>
      </c>
      <c r="G140" s="64">
        <v>4.6915818703710213E-2</v>
      </c>
      <c r="H140" s="64">
        <v>4.0021205047881793E-2</v>
      </c>
      <c r="I140" s="63">
        <v>139</v>
      </c>
    </row>
    <row r="141" spans="1:9" x14ac:dyDescent="0.25">
      <c r="A141" s="65">
        <v>36250</v>
      </c>
      <c r="B141" s="66">
        <v>6.7232741218972825E-2</v>
      </c>
      <c r="G141" s="64">
        <v>4.7260355066648989E-2</v>
      </c>
      <c r="H141" s="64">
        <v>4.0224811850132866E-2</v>
      </c>
      <c r="I141" s="63">
        <v>140</v>
      </c>
    </row>
    <row r="142" spans="1:9" x14ac:dyDescent="0.25">
      <c r="A142" s="65">
        <v>36217</v>
      </c>
      <c r="B142" s="66">
        <v>2.9370384477853673E-3</v>
      </c>
      <c r="G142" s="64">
        <v>4.7205201656461998E-2</v>
      </c>
      <c r="H142" s="64">
        <v>4.0245026856913446E-2</v>
      </c>
      <c r="I142" s="63">
        <v>141</v>
      </c>
    </row>
    <row r="143" spans="1:9" x14ac:dyDescent="0.25">
      <c r="A143" s="65">
        <v>36189</v>
      </c>
      <c r="B143" s="66">
        <v>7.2623105198002191E-2</v>
      </c>
      <c r="G143" s="64">
        <v>4.6228168599478411E-2</v>
      </c>
      <c r="H143" s="64">
        <v>4.0827953598765211E-2</v>
      </c>
      <c r="I143" s="63">
        <v>142</v>
      </c>
    </row>
    <row r="144" spans="1:9" x14ac:dyDescent="0.25">
      <c r="A144" s="65">
        <v>36160</v>
      </c>
      <c r="B144" s="66">
        <v>4.2232229448645242E-2</v>
      </c>
      <c r="G144" s="64">
        <v>4.6077189703852418E-2</v>
      </c>
      <c r="H144" s="64">
        <v>4.0057441343639068E-2</v>
      </c>
      <c r="I144" s="63">
        <v>143</v>
      </c>
    </row>
    <row r="145" spans="1:9" x14ac:dyDescent="0.25">
      <c r="A145" s="65">
        <v>36129</v>
      </c>
      <c r="B145" s="66">
        <v>8.9076763267926129E-2</v>
      </c>
      <c r="G145" s="64">
        <v>4.5667708148478696E-2</v>
      </c>
      <c r="H145" s="64">
        <v>3.9647025595232595E-2</v>
      </c>
      <c r="I145" s="63">
        <v>144</v>
      </c>
    </row>
    <row r="146" spans="1:9" x14ac:dyDescent="0.25">
      <c r="A146" s="65">
        <v>36098</v>
      </c>
      <c r="B146" s="66">
        <v>6.6464239960585259E-2</v>
      </c>
      <c r="G146" s="64">
        <v>4.3882194523137852E-2</v>
      </c>
      <c r="H146" s="64">
        <v>4.0264989457453562E-2</v>
      </c>
      <c r="I146" s="63">
        <v>145</v>
      </c>
    </row>
    <row r="147" spans="1:9" x14ac:dyDescent="0.25">
      <c r="A147" s="65">
        <v>36068</v>
      </c>
      <c r="B147" s="66">
        <v>8.8541926348204569E-3</v>
      </c>
      <c r="G147" s="64">
        <v>4.3051659211505014E-2</v>
      </c>
      <c r="H147" s="64">
        <v>3.9373162356988456E-2</v>
      </c>
      <c r="I147" s="63">
        <v>146</v>
      </c>
    </row>
    <row r="148" spans="1:9" x14ac:dyDescent="0.25">
      <c r="A148" s="65">
        <v>36038</v>
      </c>
      <c r="B148" s="66">
        <v>-0.14756069981375097</v>
      </c>
      <c r="G148" s="64">
        <v>4.2736726080271514E-2</v>
      </c>
      <c r="H148" s="64">
        <v>3.8655465650609976E-2</v>
      </c>
      <c r="I148" s="63">
        <v>147</v>
      </c>
    </row>
    <row r="149" spans="1:9" x14ac:dyDescent="0.25">
      <c r="A149" s="65">
        <v>36007</v>
      </c>
      <c r="B149" s="66">
        <v>-2.5407863744293935E-2</v>
      </c>
      <c r="G149" s="64">
        <v>4.311969291898534E-2</v>
      </c>
      <c r="H149" s="64">
        <v>4.0356495791289498E-2</v>
      </c>
      <c r="I149" s="63">
        <v>148</v>
      </c>
    </row>
    <row r="150" spans="1:9" x14ac:dyDescent="0.25">
      <c r="A150" s="65">
        <v>35976</v>
      </c>
      <c r="B150" s="66">
        <v>5.4881412546213815E-2</v>
      </c>
      <c r="G150" s="64">
        <v>4.3100917684455661E-2</v>
      </c>
      <c r="H150" s="64">
        <v>3.9603513179336393E-2</v>
      </c>
      <c r="I150" s="63">
        <v>149</v>
      </c>
    </row>
    <row r="151" spans="1:9" x14ac:dyDescent="0.25">
      <c r="A151" s="65">
        <v>35944</v>
      </c>
      <c r="B151" s="66">
        <v>-2.7494214099613612E-2</v>
      </c>
      <c r="G151" s="64"/>
      <c r="H151" s="64"/>
    </row>
    <row r="152" spans="1:9" x14ac:dyDescent="0.25">
      <c r="A152" s="65">
        <v>35915</v>
      </c>
      <c r="B152" s="66">
        <v>-1.9312734465511849E-2</v>
      </c>
      <c r="G152" s="64"/>
      <c r="H152" s="64"/>
    </row>
    <row r="153" spans="1:9" x14ac:dyDescent="0.25">
      <c r="A153" s="65">
        <v>35885</v>
      </c>
      <c r="B153" s="66">
        <v>7.0786339967231271E-2</v>
      </c>
      <c r="G153" s="64"/>
      <c r="H153" s="64"/>
    </row>
    <row r="154" spans="1:9" x14ac:dyDescent="0.25">
      <c r="A154" s="65">
        <v>35853</v>
      </c>
      <c r="B154" s="66">
        <v>6.1227655904532829E-2</v>
      </c>
      <c r="G154" s="64"/>
      <c r="H154" s="64"/>
    </row>
    <row r="155" spans="1:9" x14ac:dyDescent="0.25">
      <c r="A155" s="65">
        <v>35825</v>
      </c>
      <c r="B155" s="66">
        <v>2.8558478957473765E-2</v>
      </c>
      <c r="G155" s="64"/>
      <c r="H155" s="64"/>
    </row>
    <row r="156" spans="1:9" x14ac:dyDescent="0.25">
      <c r="A156" s="65">
        <v>35795</v>
      </c>
      <c r="B156" s="66">
        <v>3.3251557570724843E-2</v>
      </c>
      <c r="G156" s="64"/>
      <c r="H156" s="64"/>
    </row>
    <row r="157" spans="1:9" x14ac:dyDescent="0.25">
      <c r="A157" s="65">
        <v>35762</v>
      </c>
      <c r="B157" s="66">
        <v>7.3202637340901155E-2</v>
      </c>
      <c r="G157" s="64"/>
      <c r="H157" s="64"/>
    </row>
    <row r="158" spans="1:9" x14ac:dyDescent="0.25">
      <c r="A158" s="65">
        <v>35734</v>
      </c>
      <c r="B158" s="66">
        <v>-5.3233091327648197E-2</v>
      </c>
      <c r="G158" s="64"/>
      <c r="H158" s="64"/>
    </row>
    <row r="159" spans="1:9" x14ac:dyDescent="0.25">
      <c r="A159" s="65">
        <v>35703</v>
      </c>
      <c r="B159" s="66">
        <v>3.1113896844462863E-2</v>
      </c>
      <c r="G159" s="64"/>
      <c r="H159" s="64"/>
    </row>
    <row r="160" spans="1:9" x14ac:dyDescent="0.25">
      <c r="A160" s="65">
        <v>35671</v>
      </c>
      <c r="B160" s="66">
        <v>-7.9253712023079292E-2</v>
      </c>
      <c r="G160" s="64"/>
      <c r="H160" s="64"/>
    </row>
    <row r="161" spans="1:8" x14ac:dyDescent="0.25">
      <c r="A161" s="65">
        <v>35642</v>
      </c>
      <c r="B161" s="66">
        <v>0.1360769952826375</v>
      </c>
      <c r="G161" s="64"/>
      <c r="H161" s="64"/>
    </row>
    <row r="162" spans="1:8" x14ac:dyDescent="0.25">
      <c r="A162" s="65">
        <v>35611</v>
      </c>
      <c r="B162" s="66">
        <v>6.6911328636185985E-2</v>
      </c>
      <c r="G162" s="64"/>
      <c r="H162" s="64"/>
    </row>
    <row r="163" spans="1:8" x14ac:dyDescent="0.25">
      <c r="A163" s="65">
        <v>35580</v>
      </c>
      <c r="B163" s="66">
        <v>3.9321545121679957E-2</v>
      </c>
      <c r="G163" s="64"/>
      <c r="H163" s="64"/>
    </row>
    <row r="164" spans="1:8" x14ac:dyDescent="0.25">
      <c r="A164" s="65">
        <v>35550</v>
      </c>
      <c r="B164" s="66">
        <v>0.10476055692212993</v>
      </c>
      <c r="G164" s="64"/>
      <c r="H164" s="64"/>
    </row>
    <row r="165" spans="1:8" x14ac:dyDescent="0.25">
      <c r="A165" s="65">
        <v>35520</v>
      </c>
      <c r="B165" s="66">
        <v>-5.7370959812058198E-2</v>
      </c>
      <c r="G165" s="64"/>
      <c r="H165" s="64"/>
    </row>
    <row r="166" spans="1:8" x14ac:dyDescent="0.25">
      <c r="A166" s="65">
        <v>35489</v>
      </c>
      <c r="B166" s="66">
        <v>3.6625142723535342E-2</v>
      </c>
      <c r="G166" s="64"/>
      <c r="H166" s="64"/>
    </row>
    <row r="167" spans="1:8" x14ac:dyDescent="0.25">
      <c r="A167" s="65">
        <v>35461</v>
      </c>
      <c r="B167" s="66">
        <v>0.13387096732558579</v>
      </c>
      <c r="G167" s="64"/>
      <c r="H167" s="64"/>
    </row>
    <row r="168" spans="1:8" x14ac:dyDescent="0.25">
      <c r="A168" s="65">
        <v>35430</v>
      </c>
      <c r="B168" s="66">
        <v>-1.7855738601762483E-2</v>
      </c>
      <c r="G168" s="64"/>
      <c r="H168" s="64"/>
    </row>
    <row r="169" spans="1:8" x14ac:dyDescent="0.25">
      <c r="A169" s="65">
        <v>35398</v>
      </c>
      <c r="B169" s="66">
        <v>9.1022982977722933E-2</v>
      </c>
      <c r="G169" s="64"/>
      <c r="H169" s="64"/>
    </row>
    <row r="170" spans="1:8" x14ac:dyDescent="0.25">
      <c r="A170" s="65">
        <v>35369</v>
      </c>
      <c r="B170" s="66">
        <v>1.5836705564360898E-2</v>
      </c>
      <c r="G170" s="64"/>
      <c r="H170" s="64"/>
    </row>
    <row r="171" spans="1:8" x14ac:dyDescent="0.25">
      <c r="A171" s="65">
        <v>35338</v>
      </c>
      <c r="B171" s="66">
        <v>8.8174490040092923E-2</v>
      </c>
      <c r="G171" s="64"/>
      <c r="H171" s="64"/>
    </row>
    <row r="172" spans="1:8" x14ac:dyDescent="0.25">
      <c r="A172" s="65">
        <v>35307</v>
      </c>
      <c r="B172" s="66">
        <v>2.4119299943542449E-2</v>
      </c>
      <c r="G172" s="64"/>
      <c r="H172" s="64"/>
    </row>
    <row r="173" spans="1:8" x14ac:dyDescent="0.25">
      <c r="A173" s="65">
        <v>35277</v>
      </c>
      <c r="B173" s="66">
        <v>-7.6577596055188657E-2</v>
      </c>
      <c r="G173" s="64"/>
      <c r="H173" s="64"/>
    </row>
    <row r="174" spans="1:8" x14ac:dyDescent="0.25">
      <c r="A174" s="65">
        <v>35244</v>
      </c>
      <c r="B174" s="66">
        <v>7.6745784471987655E-4</v>
      </c>
      <c r="G174" s="64"/>
      <c r="H174" s="64"/>
    </row>
    <row r="175" spans="1:8" x14ac:dyDescent="0.25">
      <c r="A175" s="65">
        <v>35216</v>
      </c>
      <c r="B175" s="66">
        <v>2.0938787083404131E-2</v>
      </c>
      <c r="G175" s="64"/>
      <c r="H175" s="64"/>
    </row>
    <row r="176" spans="1:8" x14ac:dyDescent="0.25">
      <c r="A176" s="65">
        <v>35185</v>
      </c>
      <c r="B176" s="66">
        <v>5.2345894157980855E-2</v>
      </c>
      <c r="G176" s="64"/>
      <c r="H176" s="64"/>
    </row>
    <row r="177" spans="1:8" x14ac:dyDescent="0.25">
      <c r="A177" s="65">
        <v>35153</v>
      </c>
      <c r="B177" s="66">
        <v>1.3013158227565436E-2</v>
      </c>
      <c r="G177" s="64"/>
      <c r="H177" s="64"/>
    </row>
    <row r="178" spans="1:8" x14ac:dyDescent="0.25">
      <c r="A178" s="65">
        <v>35124</v>
      </c>
      <c r="B178" s="66">
        <v>-3.5834555474973939E-3</v>
      </c>
      <c r="G178" s="64"/>
      <c r="H178" s="64"/>
    </row>
    <row r="179" spans="1:8" x14ac:dyDescent="0.25">
      <c r="A179" s="65">
        <v>35095</v>
      </c>
      <c r="B179" s="66">
        <v>7.4800433263861654E-2</v>
      </c>
      <c r="C179" s="63" t="s">
        <v>54</v>
      </c>
      <c r="D179" s="63" t="s">
        <v>55</v>
      </c>
      <c r="G179" s="64"/>
      <c r="H179" s="64"/>
    </row>
    <row r="180" spans="1:8" x14ac:dyDescent="0.25">
      <c r="A180" s="65">
        <v>35062</v>
      </c>
      <c r="B180" s="66">
        <v>3.6085261291904924E-3</v>
      </c>
      <c r="C180" s="64">
        <f t="shared" ref="C180:C243" si="0">STDEV(B180:B239)</f>
        <v>4.3100917684455661E-2</v>
      </c>
      <c r="D180" s="64" t="e">
        <f ca="1">[2]!ewma(B180:B239,0.96)</f>
        <v>#NAME?</v>
      </c>
      <c r="E180" s="63">
        <v>149</v>
      </c>
      <c r="G180" s="64"/>
      <c r="H180" s="64"/>
    </row>
    <row r="181" spans="1:8" x14ac:dyDescent="0.25">
      <c r="A181" s="65">
        <v>35033</v>
      </c>
      <c r="B181" s="66">
        <v>6.9555331737342962E-2</v>
      </c>
      <c r="C181" s="64">
        <f t="shared" si="0"/>
        <v>4.311969291898534E-2</v>
      </c>
      <c r="D181" s="64" t="e">
        <f ca="1">[2]!ewma(B181:B240,0.96)</f>
        <v>#NAME?</v>
      </c>
      <c r="E181" s="63">
        <v>148</v>
      </c>
      <c r="G181" s="64"/>
      <c r="H181" s="64"/>
    </row>
    <row r="182" spans="1:8" x14ac:dyDescent="0.25">
      <c r="A182" s="65">
        <v>35003</v>
      </c>
      <c r="B182" s="66">
        <v>-1.2551814620606949E-2</v>
      </c>
      <c r="C182" s="64">
        <f t="shared" si="0"/>
        <v>4.2736726080271514E-2</v>
      </c>
      <c r="D182" s="64" t="e">
        <f ca="1">[2]!ewma(B182:B241,0.96)</f>
        <v>#NAME?</v>
      </c>
      <c r="E182" s="63">
        <v>147</v>
      </c>
      <c r="G182" s="64"/>
      <c r="H182" s="64"/>
    </row>
    <row r="183" spans="1:8" x14ac:dyDescent="0.25">
      <c r="A183" s="65">
        <v>34971</v>
      </c>
      <c r="B183" s="66">
        <v>1.0001389042497033E-2</v>
      </c>
      <c r="C183" s="64">
        <f t="shared" si="0"/>
        <v>4.3051659211505014E-2</v>
      </c>
      <c r="D183" s="64" t="e">
        <f ca="1">[2]!ewma(B183:B242,0.96)</f>
        <v>#NAME?</v>
      </c>
      <c r="E183" s="63">
        <v>146</v>
      </c>
      <c r="G183" s="64"/>
      <c r="H183" s="64"/>
    </row>
    <row r="184" spans="1:8" x14ac:dyDescent="0.25">
      <c r="A184" s="65">
        <v>34942</v>
      </c>
      <c r="B184" s="66">
        <v>6.2403999116186659E-2</v>
      </c>
      <c r="C184" s="64">
        <f t="shared" si="0"/>
        <v>4.3882194523137852E-2</v>
      </c>
      <c r="D184" s="64" t="e">
        <f ca="1">[2]!ewma(B184:B243,0.96)</f>
        <v>#NAME?</v>
      </c>
      <c r="E184" s="63">
        <v>145</v>
      </c>
      <c r="G184" s="64"/>
      <c r="H184" s="64"/>
    </row>
    <row r="185" spans="1:8" x14ac:dyDescent="0.25">
      <c r="A185" s="65">
        <v>34911</v>
      </c>
      <c r="B185" s="66">
        <v>2.9545736701732661E-2</v>
      </c>
      <c r="C185" s="64">
        <f t="shared" si="0"/>
        <v>4.5667708148478696E-2</v>
      </c>
      <c r="D185" s="64" t="e">
        <f ca="1">[2]!ewma(B185:B244,0.96)</f>
        <v>#NAME?</v>
      </c>
      <c r="E185" s="63">
        <v>144</v>
      </c>
      <c r="G185" s="64"/>
      <c r="H185" s="64"/>
    </row>
    <row r="186" spans="1:8" x14ac:dyDescent="0.25">
      <c r="A186" s="65">
        <v>34880</v>
      </c>
      <c r="B186" s="66">
        <v>1.7744649745707886E-3</v>
      </c>
      <c r="C186" s="64">
        <f t="shared" si="0"/>
        <v>4.6077189703852418E-2</v>
      </c>
      <c r="D186" s="64" t="e">
        <f ca="1">[2]!ewma(B186:B245,0.96)</f>
        <v>#NAME?</v>
      </c>
      <c r="E186" s="63">
        <v>143</v>
      </c>
      <c r="G186" s="64"/>
      <c r="H186" s="64"/>
    </row>
    <row r="187" spans="1:8" x14ac:dyDescent="0.25">
      <c r="A187" s="65">
        <v>34850</v>
      </c>
      <c r="B187" s="66">
        <v>6.0134306496869572E-2</v>
      </c>
      <c r="C187" s="64">
        <f t="shared" si="0"/>
        <v>4.6228168599478411E-2</v>
      </c>
      <c r="D187" s="64" t="e">
        <f ca="1">[2]!ewma(B187:B246,0.96)</f>
        <v>#NAME?</v>
      </c>
      <c r="E187" s="63">
        <v>142</v>
      </c>
      <c r="G187" s="64"/>
      <c r="H187" s="64"/>
    </row>
    <row r="188" spans="1:8" x14ac:dyDescent="0.25">
      <c r="A188" s="65">
        <v>34817</v>
      </c>
      <c r="B188" s="66">
        <v>3.9717919059113704E-2</v>
      </c>
      <c r="C188" s="64">
        <f t="shared" si="0"/>
        <v>4.7205201656461998E-2</v>
      </c>
      <c r="D188" s="64" t="e">
        <f ca="1">[2]!ewma(B188:B247,0.96)</f>
        <v>#NAME?</v>
      </c>
      <c r="E188" s="63">
        <v>141</v>
      </c>
      <c r="G188" s="64"/>
      <c r="H188" s="64"/>
    </row>
    <row r="189" spans="1:8" x14ac:dyDescent="0.25">
      <c r="A189" s="65">
        <v>34789</v>
      </c>
      <c r="B189" s="66">
        <v>-4.2349105297143197E-2</v>
      </c>
      <c r="C189" s="64">
        <f t="shared" si="0"/>
        <v>4.7260355066648989E-2</v>
      </c>
      <c r="D189" s="64" t="e">
        <f ca="1">[2]!ewma(B189:B248,0.96)</f>
        <v>#NAME?</v>
      </c>
      <c r="E189" s="63">
        <v>140</v>
      </c>
      <c r="G189" s="64"/>
      <c r="H189" s="64"/>
    </row>
    <row r="190" spans="1:8" x14ac:dyDescent="0.25">
      <c r="A190" s="65">
        <v>34758</v>
      </c>
      <c r="B190" s="66">
        <v>2.3995928911886288E-3</v>
      </c>
      <c r="C190" s="64">
        <f t="shared" si="0"/>
        <v>4.6915818703710213E-2</v>
      </c>
      <c r="D190" s="64" t="e">
        <f ca="1">[2]!ewma(B190:B249,0.96)</f>
        <v>#NAME?</v>
      </c>
      <c r="E190" s="63">
        <v>139</v>
      </c>
      <c r="G190" s="64"/>
      <c r="H190" s="64"/>
    </row>
    <row r="191" spans="1:8" x14ac:dyDescent="0.25">
      <c r="A191" s="65">
        <v>34730</v>
      </c>
      <c r="B191" s="66">
        <v>2.4222990576070469E-3</v>
      </c>
      <c r="C191" s="64">
        <f t="shared" si="0"/>
        <v>4.6945029851201005E-2</v>
      </c>
      <c r="D191" s="64" t="e">
        <f ca="1">[2]!ewma(B191:B250,0.96)</f>
        <v>#NAME?</v>
      </c>
      <c r="E191" s="63">
        <v>138</v>
      </c>
      <c r="G191" s="64"/>
      <c r="H191" s="64"/>
    </row>
    <row r="192" spans="1:8" x14ac:dyDescent="0.25">
      <c r="A192" s="65">
        <v>34698</v>
      </c>
      <c r="B192" s="66">
        <v>-6.4162580902293875E-4</v>
      </c>
      <c r="C192" s="64">
        <f t="shared" si="0"/>
        <v>4.7986759674736305E-2</v>
      </c>
      <c r="D192" s="64" t="e">
        <f ca="1">[2]!ewma(B192:B251,0.96)</f>
        <v>#NAME?</v>
      </c>
      <c r="E192" s="63">
        <v>137</v>
      </c>
      <c r="G192" s="64"/>
      <c r="H192" s="64"/>
    </row>
    <row r="193" spans="1:8" x14ac:dyDescent="0.25">
      <c r="A193" s="65">
        <v>34668</v>
      </c>
      <c r="B193" s="66">
        <v>3.7626786857174466E-3</v>
      </c>
      <c r="C193" s="64">
        <f t="shared" si="0"/>
        <v>4.8248868788430294E-2</v>
      </c>
      <c r="D193" s="64" t="e">
        <f ca="1">[2]!ewma(B193:B252,0.96)</f>
        <v>#NAME?</v>
      </c>
      <c r="E193" s="63">
        <v>136</v>
      </c>
      <c r="G193" s="64"/>
      <c r="H193" s="64"/>
    </row>
    <row r="194" spans="1:8" x14ac:dyDescent="0.25">
      <c r="A194" s="65">
        <v>34638</v>
      </c>
      <c r="B194" s="66">
        <v>-8.0635368675929797E-3</v>
      </c>
      <c r="C194" s="64">
        <f t="shared" si="0"/>
        <v>4.8284019292630979E-2</v>
      </c>
      <c r="D194" s="64" t="e">
        <f ca="1">[2]!ewma(B194:B253,0.96)</f>
        <v>#NAME?</v>
      </c>
      <c r="E194" s="63">
        <v>135</v>
      </c>
      <c r="G194" s="64"/>
      <c r="H194" s="64"/>
    </row>
    <row r="195" spans="1:8" x14ac:dyDescent="0.25">
      <c r="A195" s="65">
        <v>34607</v>
      </c>
      <c r="B195" s="66">
        <v>-3.9871702865311054E-2</v>
      </c>
      <c r="C195" s="64">
        <f t="shared" si="0"/>
        <v>4.8640002225448009E-2</v>
      </c>
      <c r="D195" s="64" t="e">
        <f ca="1">[2]!ewma(B195:B254,0.96)</f>
        <v>#NAME?</v>
      </c>
      <c r="E195" s="63">
        <v>134</v>
      </c>
      <c r="G195" s="64"/>
      <c r="H195" s="64"/>
    </row>
    <row r="196" spans="1:8" x14ac:dyDescent="0.25">
      <c r="A196" s="65">
        <v>34577</v>
      </c>
      <c r="B196" s="66">
        <v>3.0301491593299978E-2</v>
      </c>
      <c r="C196" s="64">
        <f t="shared" si="0"/>
        <v>4.8781139204874008E-2</v>
      </c>
      <c r="D196" s="64" t="e">
        <f ca="1">[2]!ewma(B196:B255,0.96)</f>
        <v>#NAME?</v>
      </c>
      <c r="E196" s="63">
        <v>133</v>
      </c>
      <c r="G196" s="64"/>
      <c r="H196" s="64"/>
    </row>
    <row r="197" spans="1:8" x14ac:dyDescent="0.25">
      <c r="A197" s="65">
        <v>34544</v>
      </c>
      <c r="B197" s="66">
        <v>2.9752519868599281E-2</v>
      </c>
      <c r="C197" s="64">
        <f t="shared" si="0"/>
        <v>4.9260814139529929E-2</v>
      </c>
      <c r="D197" s="64" t="e">
        <f ca="1">[2]!ewma(B197:B256,0.96)</f>
        <v>#NAME?</v>
      </c>
      <c r="E197" s="63">
        <v>132</v>
      </c>
      <c r="G197" s="64"/>
      <c r="H197" s="64"/>
    </row>
    <row r="198" spans="1:8" x14ac:dyDescent="0.25">
      <c r="A198" s="65">
        <v>34515</v>
      </c>
      <c r="B198" s="66">
        <v>-6.1011865738201498E-2</v>
      </c>
      <c r="C198" s="64">
        <f t="shared" si="0"/>
        <v>4.9396425572739301E-2</v>
      </c>
      <c r="D198" s="64" t="e">
        <f ca="1">[2]!ewma(B198:B257,0.96)</f>
        <v>#NAME?</v>
      </c>
      <c r="E198" s="63">
        <v>131</v>
      </c>
      <c r="G198" s="64"/>
      <c r="H198" s="64"/>
    </row>
    <row r="199" spans="1:8" x14ac:dyDescent="0.25">
      <c r="A199" s="65">
        <v>34485</v>
      </c>
      <c r="B199" s="66">
        <v>6.0962440598955059E-3</v>
      </c>
      <c r="C199" s="64">
        <f t="shared" si="0"/>
        <v>4.886276797779901E-2</v>
      </c>
      <c r="D199" s="64" t="e">
        <f ca="1">[2]!ewma(B199:B258,0.96)</f>
        <v>#NAME?</v>
      </c>
      <c r="E199" s="63">
        <v>130</v>
      </c>
      <c r="G199" s="64"/>
      <c r="H199" s="64"/>
    </row>
    <row r="200" spans="1:8" x14ac:dyDescent="0.25">
      <c r="A200" s="65">
        <v>34453</v>
      </c>
      <c r="B200" s="66">
        <v>4.3532823690259903E-3</v>
      </c>
      <c r="C200" s="64">
        <f t="shared" si="0"/>
        <v>5.0326875398607127E-2</v>
      </c>
      <c r="D200" s="64" t="e">
        <f ca="1">[2]!ewma(B200:B259,0.96)</f>
        <v>#NAME?</v>
      </c>
      <c r="E200" s="63">
        <v>129</v>
      </c>
      <c r="G200" s="64"/>
      <c r="H200" s="64"/>
    </row>
    <row r="201" spans="1:8" x14ac:dyDescent="0.25">
      <c r="A201" s="65">
        <v>34424</v>
      </c>
      <c r="B201" s="66">
        <v>-6.6429486196057597E-2</v>
      </c>
      <c r="C201" s="64">
        <f t="shared" si="0"/>
        <v>5.0587740993407709E-2</v>
      </c>
      <c r="D201" s="64" t="e">
        <f ca="1">[2]!ewma(B201:B260,0.96)</f>
        <v>#NAME?</v>
      </c>
      <c r="E201" s="63">
        <v>128</v>
      </c>
      <c r="G201" s="64"/>
      <c r="H201" s="64"/>
    </row>
    <row r="202" spans="1:8" x14ac:dyDescent="0.25">
      <c r="A202" s="65">
        <v>34393</v>
      </c>
      <c r="B202" s="66">
        <v>-5.1125225770560556E-2</v>
      </c>
      <c r="C202" s="64">
        <f t="shared" si="0"/>
        <v>5.0151227376739778E-2</v>
      </c>
      <c r="D202" s="64" t="e">
        <f ca="1">[2]!ewma(B202:B261,0.96)</f>
        <v>#NAME?</v>
      </c>
      <c r="E202" s="63">
        <v>127</v>
      </c>
      <c r="G202" s="64"/>
      <c r="H202" s="64"/>
    </row>
    <row r="203" spans="1:8" x14ac:dyDescent="0.25">
      <c r="A203" s="65">
        <v>34365</v>
      </c>
      <c r="B203" s="66">
        <v>3.8780982713621404E-2</v>
      </c>
      <c r="C203" s="64">
        <f t="shared" si="0"/>
        <v>5.0332237721042297E-2</v>
      </c>
      <c r="D203" s="64" t="e">
        <f ca="1">[2]!ewma(B203:B262,0.96)</f>
        <v>#NAME?</v>
      </c>
      <c r="E203" s="63">
        <v>126</v>
      </c>
      <c r="G203" s="64"/>
      <c r="H203" s="64"/>
    </row>
    <row r="204" spans="1:8" x14ac:dyDescent="0.25">
      <c r="A204" s="65">
        <v>34334</v>
      </c>
      <c r="B204" s="66">
        <v>2.6083699307375197E-2</v>
      </c>
      <c r="C204" s="64">
        <f t="shared" si="0"/>
        <v>5.2662018057242153E-2</v>
      </c>
      <c r="D204" s="64" t="e">
        <f ca="1">[2]!ewma(B204:B263,0.96)</f>
        <v>#NAME?</v>
      </c>
      <c r="E204" s="63">
        <v>125</v>
      </c>
      <c r="G204" s="64"/>
      <c r="H204" s="64"/>
    </row>
    <row r="205" spans="1:8" x14ac:dyDescent="0.25">
      <c r="A205" s="65">
        <v>34303</v>
      </c>
      <c r="B205" s="66">
        <v>1.1229481424627874E-2</v>
      </c>
      <c r="C205" s="64">
        <f t="shared" si="0"/>
        <v>5.2709327741724966E-2</v>
      </c>
      <c r="D205" s="64" t="e">
        <f ca="1">[2]!ewma(B205:B264,0.96)</f>
        <v>#NAME?</v>
      </c>
      <c r="E205" s="63">
        <v>124</v>
      </c>
      <c r="G205" s="64"/>
      <c r="H205" s="64"/>
    </row>
    <row r="206" spans="1:8" x14ac:dyDescent="0.25">
      <c r="A206" s="65">
        <v>34271</v>
      </c>
      <c r="B206" s="66">
        <v>4.2249963277948277E-2</v>
      </c>
      <c r="C206" s="64">
        <f t="shared" si="0"/>
        <v>5.3065144359447806E-2</v>
      </c>
      <c r="D206" s="64" t="e">
        <f ca="1">[2]!ewma(B206:B265,0.96)</f>
        <v>#NAME?</v>
      </c>
      <c r="E206" s="63">
        <v>123</v>
      </c>
      <c r="G206" s="64"/>
      <c r="H206" s="64"/>
    </row>
    <row r="207" spans="1:8" x14ac:dyDescent="0.25">
      <c r="A207" s="65">
        <v>34242</v>
      </c>
      <c r="B207" s="66">
        <v>-4.0328828927373772E-2</v>
      </c>
      <c r="C207" s="64">
        <f t="shared" si="0"/>
        <v>5.3126626367742312E-2</v>
      </c>
      <c r="D207" s="64" t="e">
        <f ca="1">[2]!ewma(B207:B266,0.96)</f>
        <v>#NAME?</v>
      </c>
      <c r="E207" s="63">
        <v>122</v>
      </c>
      <c r="G207" s="64"/>
      <c r="H207" s="64"/>
    </row>
    <row r="208" spans="1:8" x14ac:dyDescent="0.25">
      <c r="A208" s="65">
        <v>34212</v>
      </c>
      <c r="B208" s="66">
        <v>-3.8723412238690358E-3</v>
      </c>
      <c r="C208" s="64">
        <f t="shared" si="0"/>
        <v>5.2896035627686064E-2</v>
      </c>
      <c r="D208" s="64" t="e">
        <f ca="1">[2]!ewma(B208:B267,0.96)</f>
        <v>#NAME?</v>
      </c>
      <c r="E208" s="63">
        <v>121</v>
      </c>
      <c r="G208" s="64"/>
      <c r="H208" s="64"/>
    </row>
    <row r="209" spans="1:8" x14ac:dyDescent="0.25">
      <c r="A209" s="65">
        <v>34180</v>
      </c>
      <c r="B209" s="66">
        <v>2.8006138578423156E-2</v>
      </c>
      <c r="C209" s="64">
        <f t="shared" si="0"/>
        <v>5.3129272531149858E-2</v>
      </c>
      <c r="D209" s="64" t="e">
        <f ca="1">[2]!ewma(B209:B268,0.96)</f>
        <v>#NAME?</v>
      </c>
      <c r="E209" s="63">
        <v>120</v>
      </c>
      <c r="G209" s="64"/>
      <c r="H209" s="64"/>
    </row>
    <row r="210" spans="1:8" x14ac:dyDescent="0.25">
      <c r="A210" s="65">
        <v>34150</v>
      </c>
      <c r="B210" s="66">
        <v>6.2890901385314946E-2</v>
      </c>
      <c r="C210" s="64">
        <f t="shared" si="0"/>
        <v>5.3091360890210083E-2</v>
      </c>
      <c r="D210" s="64" t="e">
        <f ca="1">[2]!ewma(B210:B269,0.96)</f>
        <v>#NAME?</v>
      </c>
      <c r="E210" s="63">
        <v>119</v>
      </c>
      <c r="G210" s="64"/>
      <c r="H210" s="64"/>
    </row>
    <row r="211" spans="1:8" x14ac:dyDescent="0.25">
      <c r="A211" s="65">
        <v>34120</v>
      </c>
      <c r="B211" s="66">
        <v>2.6091715996076958E-2</v>
      </c>
      <c r="C211" s="64">
        <f t="shared" si="0"/>
        <v>5.395563512232774E-2</v>
      </c>
      <c r="D211" s="64" t="e">
        <f ca="1">[2]!ewma(B211:B270,0.96)</f>
        <v>#NAME?</v>
      </c>
      <c r="E211" s="63">
        <v>118</v>
      </c>
      <c r="G211" s="64"/>
      <c r="H211" s="64"/>
    </row>
    <row r="212" spans="1:8" x14ac:dyDescent="0.25">
      <c r="A212" s="65">
        <v>34089</v>
      </c>
      <c r="B212" s="66">
        <v>-4.0401301678017254E-2</v>
      </c>
      <c r="C212" s="64">
        <f t="shared" si="0"/>
        <v>5.4027982769754651E-2</v>
      </c>
      <c r="D212" s="64" t="e">
        <f ca="1">[2]!ewma(B212:B271,0.96)</f>
        <v>#NAME?</v>
      </c>
      <c r="E212" s="63">
        <v>117</v>
      </c>
      <c r="G212" s="64"/>
      <c r="H212" s="64"/>
    </row>
    <row r="213" spans="1:8" x14ac:dyDescent="0.25">
      <c r="A213" s="65">
        <v>34059</v>
      </c>
      <c r="B213" s="66">
        <v>-2.2307471093385711E-3</v>
      </c>
      <c r="C213" s="64">
        <f t="shared" si="0"/>
        <v>5.3633168799623557E-2</v>
      </c>
      <c r="D213" s="64" t="e">
        <f ca="1">[2]!ewma(B213:B272,0.96)</f>
        <v>#NAME?</v>
      </c>
      <c r="E213" s="63">
        <v>116</v>
      </c>
      <c r="G213" s="64"/>
      <c r="H213" s="64"/>
    </row>
    <row r="214" spans="1:8" x14ac:dyDescent="0.25">
      <c r="A214" s="65">
        <v>34026</v>
      </c>
      <c r="B214" s="66">
        <v>3.3123833830866811E-2</v>
      </c>
      <c r="C214" s="64">
        <f t="shared" si="0"/>
        <v>5.4240086371533054E-2</v>
      </c>
      <c r="D214" s="64" t="e">
        <f ca="1">[2]!ewma(B214:B273,0.96)</f>
        <v>#NAME?</v>
      </c>
      <c r="E214" s="63">
        <v>115</v>
      </c>
      <c r="G214" s="64"/>
      <c r="H214" s="64"/>
    </row>
    <row r="215" spans="1:8" x14ac:dyDescent="0.25">
      <c r="A215" s="65">
        <v>33998</v>
      </c>
      <c r="B215" s="66">
        <v>1.14003636678639E-3</v>
      </c>
      <c r="C215" s="64">
        <f t="shared" si="0"/>
        <v>5.4362156287513126E-2</v>
      </c>
      <c r="D215" s="64" t="e">
        <f ca="1">[2]!ewma(B215:B274,0.96)</f>
        <v>#NAME?</v>
      </c>
      <c r="E215" s="63">
        <v>114</v>
      </c>
      <c r="G215" s="64"/>
      <c r="H215" s="64"/>
    </row>
    <row r="216" spans="1:8" x14ac:dyDescent="0.25">
      <c r="A216" s="65">
        <v>33969</v>
      </c>
      <c r="B216" s="66">
        <v>2.1210646956427937E-2</v>
      </c>
      <c r="C216" s="64">
        <f t="shared" si="0"/>
        <v>5.5659760007731748E-2</v>
      </c>
      <c r="D216" s="64" t="e">
        <f ca="1">[2]!ewma(B216:B275,0.96)</f>
        <v>#NAME?</v>
      </c>
      <c r="E216" s="63">
        <v>113</v>
      </c>
      <c r="G216" s="64"/>
      <c r="H216" s="64"/>
    </row>
    <row r="217" spans="1:8" x14ac:dyDescent="0.25">
      <c r="A217" s="65">
        <v>33938</v>
      </c>
      <c r="B217" s="66">
        <v>6.8487146672900456E-2</v>
      </c>
      <c r="C217" s="64">
        <f t="shared" si="0"/>
        <v>5.5699461917119213E-2</v>
      </c>
      <c r="D217" s="64" t="e">
        <f ca="1">[2]!ewma(B217:B276,0.96)</f>
        <v>#NAME?</v>
      </c>
      <c r="E217" s="63">
        <v>112</v>
      </c>
      <c r="G217" s="64"/>
      <c r="H217" s="64"/>
    </row>
    <row r="218" spans="1:8" x14ac:dyDescent="0.25">
      <c r="A218" s="65">
        <v>33907</v>
      </c>
      <c r="B218" s="66">
        <v>9.5940948968338491E-2</v>
      </c>
      <c r="C218" s="64">
        <f t="shared" si="0"/>
        <v>5.8372903305002145E-2</v>
      </c>
      <c r="D218" s="64" t="e">
        <f ca="1">[2]!ewma(B218:B277,0.96)</f>
        <v>#NAME?</v>
      </c>
      <c r="E218" s="63">
        <v>111</v>
      </c>
      <c r="G218" s="64"/>
      <c r="H218" s="64"/>
    </row>
    <row r="219" spans="1:8" x14ac:dyDescent="0.25">
      <c r="A219" s="65">
        <v>33877</v>
      </c>
      <c r="B219" s="66">
        <v>1.3712697656882211E-2</v>
      </c>
      <c r="C219" s="64">
        <f t="shared" si="0"/>
        <v>6.7016078957143607E-2</v>
      </c>
      <c r="D219" s="64" t="e">
        <f ca="1">[2]!ewma(B219:B278,0.96)</f>
        <v>#NAME?</v>
      </c>
      <c r="E219" s="63">
        <v>110</v>
      </c>
      <c r="G219" s="64"/>
      <c r="H219" s="64"/>
    </row>
    <row r="220" spans="1:8" x14ac:dyDescent="0.25">
      <c r="A220" s="65">
        <v>33847</v>
      </c>
      <c r="B220" s="66">
        <v>-7.4829155467049602E-2</v>
      </c>
      <c r="C220" s="64">
        <f t="shared" si="0"/>
        <v>6.7008633890201702E-2</v>
      </c>
      <c r="D220" s="64" t="e">
        <f ca="1">[2]!ewma(B220:B279,0.96)</f>
        <v>#NAME?</v>
      </c>
      <c r="E220" s="63">
        <v>109</v>
      </c>
      <c r="G220" s="64"/>
      <c r="H220" s="64"/>
    </row>
    <row r="221" spans="1:8" x14ac:dyDescent="0.25">
      <c r="A221" s="65">
        <v>33816</v>
      </c>
      <c r="B221" s="66">
        <v>5.7810249488268184E-3</v>
      </c>
      <c r="C221" s="64">
        <f t="shared" si="0"/>
        <v>6.6255372327185189E-2</v>
      </c>
      <c r="D221" s="64" t="e">
        <f ca="1">[2]!ewma(B221:B280,0.96)</f>
        <v>#NAME?</v>
      </c>
      <c r="E221" s="63">
        <v>108</v>
      </c>
      <c r="G221" s="64"/>
      <c r="H221" s="64"/>
    </row>
    <row r="222" spans="1:8" x14ac:dyDescent="0.25">
      <c r="A222" s="65">
        <v>33785</v>
      </c>
      <c r="B222" s="66">
        <v>-6.7322609387506671E-2</v>
      </c>
      <c r="C222" s="64">
        <f t="shared" si="0"/>
        <v>6.6706617157485631E-2</v>
      </c>
      <c r="D222" s="64" t="e">
        <f ca="1">[2]!ewma(B222:B281,0.96)</f>
        <v>#NAME?</v>
      </c>
      <c r="E222" s="63">
        <v>107</v>
      </c>
      <c r="G222" s="64"/>
      <c r="H222" s="64"/>
    </row>
    <row r="223" spans="1:8" x14ac:dyDescent="0.25">
      <c r="A223" s="65">
        <v>33753</v>
      </c>
      <c r="B223" s="66">
        <v>-2.748692626865068E-2</v>
      </c>
      <c r="C223" s="64">
        <f t="shared" si="0"/>
        <v>6.6309847193049082E-2</v>
      </c>
      <c r="D223" s="64" t="e">
        <f ca="1">[2]!ewma(B223:B282,0.96)</f>
        <v>#NAME?</v>
      </c>
      <c r="E223" s="63">
        <v>106</v>
      </c>
      <c r="G223" s="64"/>
      <c r="H223" s="64"/>
    </row>
    <row r="224" spans="1:8" x14ac:dyDescent="0.25">
      <c r="A224" s="65">
        <v>33724</v>
      </c>
      <c r="B224" s="66">
        <v>3.3246395175249299E-2</v>
      </c>
      <c r="C224" s="64">
        <f t="shared" si="0"/>
        <v>6.6176660808157026E-2</v>
      </c>
      <c r="D224" s="64" t="e">
        <f ca="1">[2]!ewma(B224:B283,0.96)</f>
        <v>#NAME?</v>
      </c>
      <c r="E224" s="63">
        <v>105</v>
      </c>
      <c r="G224" s="64"/>
      <c r="H224" s="64"/>
    </row>
    <row r="225" spans="1:8" x14ac:dyDescent="0.25">
      <c r="A225" s="65">
        <v>33694</v>
      </c>
      <c r="B225" s="66">
        <v>-1.6139278595395989E-2</v>
      </c>
      <c r="C225" s="64">
        <f t="shared" si="0"/>
        <v>6.6159580239109436E-2</v>
      </c>
      <c r="D225" s="64" t="e">
        <f ca="1">[2]!ewma(B225:B284,0.96)</f>
        <v>#NAME?</v>
      </c>
      <c r="E225" s="63">
        <v>104</v>
      </c>
      <c r="G225" s="64"/>
      <c r="H225" s="64"/>
    </row>
    <row r="226" spans="1:8" x14ac:dyDescent="0.25">
      <c r="A226" s="65">
        <v>33662</v>
      </c>
      <c r="B226" s="66">
        <v>2.4586388659358693E-2</v>
      </c>
      <c r="C226" s="64">
        <f t="shared" si="0"/>
        <v>6.6097249444712181E-2</v>
      </c>
      <c r="D226" s="64" t="e">
        <f ca="1">[2]!ewma(B226:B285,0.96)</f>
        <v>#NAME?</v>
      </c>
      <c r="E226" s="63">
        <v>103</v>
      </c>
      <c r="G226" s="64"/>
      <c r="H226" s="64"/>
    </row>
    <row r="227" spans="1:8" x14ac:dyDescent="0.25">
      <c r="A227" s="65">
        <v>33634</v>
      </c>
      <c r="B227" s="66">
        <v>4.0765087278445744E-2</v>
      </c>
      <c r="C227" s="64">
        <f t="shared" si="0"/>
        <v>6.6112314916165218E-2</v>
      </c>
      <c r="D227" s="64" t="e">
        <f ca="1">[2]!ewma(B227:B286,0.96)</f>
        <v>#NAME?</v>
      </c>
      <c r="E227" s="63">
        <v>102</v>
      </c>
      <c r="G227" s="64"/>
      <c r="H227" s="64"/>
    </row>
    <row r="228" spans="1:8" x14ac:dyDescent="0.25">
      <c r="A228" s="65">
        <v>33603</v>
      </c>
      <c r="B228" s="66">
        <v>3.7017430837088083E-2</v>
      </c>
      <c r="C228" s="64">
        <f t="shared" si="0"/>
        <v>6.647640106732508E-2</v>
      </c>
      <c r="D228" s="64" t="e">
        <f ca="1">[2]!ewma(B228:B287,0.96)</f>
        <v>#NAME?</v>
      </c>
      <c r="E228" s="63">
        <v>101</v>
      </c>
      <c r="G228" s="64"/>
      <c r="H228" s="64"/>
    </row>
    <row r="229" spans="1:8" x14ac:dyDescent="0.25">
      <c r="A229" s="65">
        <v>33571</v>
      </c>
      <c r="B229" s="66">
        <v>-6.954034983813806E-2</v>
      </c>
      <c r="C229" s="64">
        <f t="shared" si="0"/>
        <v>6.6693336701600561E-2</v>
      </c>
      <c r="D229" s="64" t="e">
        <f ca="1">[2]!ewma(B229:B288,0.96)</f>
        <v>#NAME?</v>
      </c>
      <c r="E229" s="63">
        <v>100</v>
      </c>
      <c r="G229" s="64"/>
      <c r="H229" s="64"/>
    </row>
    <row r="230" spans="1:8" x14ac:dyDescent="0.25">
      <c r="A230" s="65">
        <v>33542</v>
      </c>
      <c r="B230" s="66">
        <v>2.2810071385403363E-2</v>
      </c>
      <c r="C230" s="64">
        <f t="shared" si="0"/>
        <v>6.6089943412903543E-2</v>
      </c>
      <c r="D230" s="64" t="e">
        <f ca="1">[2]!ewma(B230:B289,0.96)</f>
        <v>#NAME?</v>
      </c>
      <c r="E230" s="63">
        <v>99</v>
      </c>
      <c r="G230" s="64"/>
      <c r="H230" s="64"/>
    </row>
    <row r="231" spans="1:8" x14ac:dyDescent="0.25">
      <c r="A231" s="65">
        <v>33511</v>
      </c>
      <c r="B231" s="66">
        <v>-6.5974221236090425E-2</v>
      </c>
      <c r="C231" s="64">
        <f t="shared" si="0"/>
        <v>6.6648354275553337E-2</v>
      </c>
      <c r="D231" s="64" t="e">
        <f ca="1">[2]!ewma(B231:B290,0.96)</f>
        <v>#NAME?</v>
      </c>
      <c r="E231" s="63">
        <v>98</v>
      </c>
      <c r="G231" s="64"/>
      <c r="H231" s="64"/>
    </row>
    <row r="232" spans="1:8" x14ac:dyDescent="0.25">
      <c r="A232" s="65">
        <v>33480</v>
      </c>
      <c r="B232" s="66">
        <v>2.2235276061392639E-2</v>
      </c>
      <c r="C232" s="64">
        <f t="shared" si="0"/>
        <v>6.7190677490704162E-2</v>
      </c>
      <c r="D232" s="64" t="e">
        <f ca="1">[2]!ewma(B232:B291,0.96)</f>
        <v>#NAME?</v>
      </c>
      <c r="E232" s="63">
        <v>97</v>
      </c>
      <c r="G232" s="64"/>
      <c r="H232" s="64"/>
    </row>
    <row r="233" spans="1:8" x14ac:dyDescent="0.25">
      <c r="A233" s="65">
        <v>33450</v>
      </c>
      <c r="B233" s="66">
        <v>5.5247202370534154E-3</v>
      </c>
      <c r="C233" s="64">
        <f t="shared" si="0"/>
        <v>6.730430601925104E-2</v>
      </c>
      <c r="D233" s="64" t="e">
        <f ca="1">[2]!ewma(B233:B292,0.96)</f>
        <v>#NAME?</v>
      </c>
      <c r="E233" s="63">
        <v>96</v>
      </c>
      <c r="G233" s="64"/>
      <c r="H233" s="64"/>
    </row>
    <row r="234" spans="1:8" x14ac:dyDescent="0.25">
      <c r="A234" s="65">
        <v>33417</v>
      </c>
      <c r="B234" s="66">
        <v>-2.0993639021092969E-3</v>
      </c>
      <c r="C234" s="64">
        <f t="shared" si="0"/>
        <v>6.8748233665016228E-2</v>
      </c>
      <c r="D234" s="64" t="e">
        <f ca="1">[2]!ewma(B234:B293,0.96)</f>
        <v>#NAME?</v>
      </c>
      <c r="E234" s="63">
        <v>95</v>
      </c>
      <c r="G234" s="64"/>
      <c r="H234" s="64"/>
    </row>
    <row r="235" spans="1:8" x14ac:dyDescent="0.25">
      <c r="A235" s="65">
        <v>33389</v>
      </c>
      <c r="B235" s="66">
        <v>3.5608724269745595E-2</v>
      </c>
      <c r="C235" s="64">
        <f t="shared" si="0"/>
        <v>6.9038660668937241E-2</v>
      </c>
      <c r="D235" s="64" t="e">
        <f ca="1">[2]!ewma(B235:B294,0.96)</f>
        <v>#NAME?</v>
      </c>
      <c r="E235" s="63">
        <v>94</v>
      </c>
      <c r="G235" s="64"/>
      <c r="H235" s="64"/>
    </row>
    <row r="236" spans="1:8" x14ac:dyDescent="0.25">
      <c r="A236" s="65">
        <v>33358</v>
      </c>
      <c r="B236" s="66">
        <v>2.3535524995576429E-2</v>
      </c>
      <c r="C236" s="64">
        <f t="shared" si="0"/>
        <v>7.0502154014549359E-2</v>
      </c>
      <c r="D236" s="64" t="e">
        <f ca="1">[2]!ewma(B236:B295,0.96)</f>
        <v>#NAME?</v>
      </c>
      <c r="E236" s="63">
        <v>93</v>
      </c>
      <c r="G236" s="64"/>
      <c r="H236" s="64"/>
    </row>
    <row r="237" spans="1:8" x14ac:dyDescent="0.25">
      <c r="A237" s="65">
        <v>33326</v>
      </c>
      <c r="B237" s="66">
        <v>0.13944189551156172</v>
      </c>
      <c r="C237" s="64">
        <f t="shared" si="0"/>
        <v>7.1514120037316553E-2</v>
      </c>
      <c r="D237" s="64" t="e">
        <f ca="1">[2]!ewma(B237:B296,0.96)</f>
        <v>#NAME?</v>
      </c>
      <c r="E237" s="63">
        <v>92</v>
      </c>
      <c r="G237" s="64"/>
      <c r="H237" s="64"/>
    </row>
    <row r="238" spans="1:8" x14ac:dyDescent="0.25">
      <c r="A238" s="65">
        <v>33297</v>
      </c>
      <c r="B238" s="66">
        <v>9.1673438446431721E-2</v>
      </c>
      <c r="C238" s="64">
        <f t="shared" si="0"/>
        <v>7.073586806397221E-2</v>
      </c>
      <c r="D238" s="64" t="e">
        <f ca="1">[2]!ewma(B238:B297,0.96)</f>
        <v>#NAME?</v>
      </c>
      <c r="E238" s="63">
        <v>91</v>
      </c>
      <c r="G238" s="64"/>
      <c r="H238" s="64"/>
    </row>
    <row r="239" spans="1:8" x14ac:dyDescent="0.25">
      <c r="A239" s="65">
        <v>33269</v>
      </c>
      <c r="B239" s="66">
        <v>3.5036678204722005E-2</v>
      </c>
      <c r="C239" s="64">
        <f t="shared" si="0"/>
        <v>6.9798165307417184E-2</v>
      </c>
      <c r="D239" s="64" t="e">
        <f ca="1">[2]!ewma(B239:B298,0.96)</f>
        <v>#NAME?</v>
      </c>
      <c r="E239" s="63">
        <v>90</v>
      </c>
      <c r="G239" s="64"/>
      <c r="H239" s="64"/>
    </row>
    <row r="240" spans="1:8" x14ac:dyDescent="0.25">
      <c r="A240" s="65">
        <v>33238</v>
      </c>
      <c r="B240" s="66">
        <v>2.3242311534448223E-2</v>
      </c>
      <c r="C240" s="64">
        <f t="shared" si="0"/>
        <v>6.9756835628374494E-2</v>
      </c>
      <c r="D240" s="64" t="e">
        <f ca="1">[2]!ewma(B240:B299,0.96)</f>
        <v>#NAME?</v>
      </c>
      <c r="E240" s="63">
        <v>89</v>
      </c>
      <c r="G240" s="64"/>
      <c r="H240" s="64"/>
    </row>
    <row r="241" spans="1:8" x14ac:dyDescent="0.25">
      <c r="A241" s="65">
        <v>33207</v>
      </c>
      <c r="B241" s="66">
        <v>4.9589919312076347E-2</v>
      </c>
      <c r="C241" s="64">
        <f t="shared" si="0"/>
        <v>6.9773552382342965E-2</v>
      </c>
      <c r="D241" s="64" t="e">
        <f ca="1">[2]!ewma(B241:B300,0.96)</f>
        <v>#NAME?</v>
      </c>
      <c r="E241" s="63">
        <v>88</v>
      </c>
      <c r="G241" s="64"/>
      <c r="H241" s="64"/>
    </row>
    <row r="242" spans="1:8" x14ac:dyDescent="0.25">
      <c r="A242" s="65">
        <v>33177</v>
      </c>
      <c r="B242" s="66">
        <v>-3.5536246958360551E-2</v>
      </c>
      <c r="C242" s="64">
        <f t="shared" si="0"/>
        <v>6.9565860498416218E-2</v>
      </c>
      <c r="D242" s="64" t="e">
        <f ca="1">[2]!ewma(B242:B301,0.96)</f>
        <v>#NAME?</v>
      </c>
      <c r="E242" s="63">
        <v>87</v>
      </c>
      <c r="G242" s="64"/>
      <c r="H242" s="64"/>
    </row>
    <row r="243" spans="1:8" x14ac:dyDescent="0.25">
      <c r="A243" s="65">
        <v>33144</v>
      </c>
      <c r="B243" s="66">
        <v>-5.5371826047252326E-2</v>
      </c>
      <c r="C243" s="64">
        <f t="shared" si="0"/>
        <v>6.9431778342653752E-2</v>
      </c>
      <c r="D243" s="64" t="e">
        <f ca="1">[2]!ewma(B243:B302,0.96)</f>
        <v>#NAME?</v>
      </c>
      <c r="E243" s="63">
        <v>86</v>
      </c>
      <c r="G243" s="64"/>
      <c r="H243" s="64"/>
    </row>
    <row r="244" spans="1:8" x14ac:dyDescent="0.25">
      <c r="A244" s="65">
        <v>33116</v>
      </c>
      <c r="B244" s="66">
        <v>-0.10337070352325095</v>
      </c>
      <c r="C244" s="64">
        <f t="shared" ref="C244:C307" si="1">STDEV(B244:B303)</f>
        <v>6.9767276530321581E-2</v>
      </c>
      <c r="D244" s="64" t="e">
        <f ca="1">[2]!ewma(B244:B303,0.96)</f>
        <v>#NAME?</v>
      </c>
      <c r="E244" s="63">
        <v>85</v>
      </c>
      <c r="G244" s="64"/>
      <c r="H244" s="64"/>
    </row>
    <row r="245" spans="1:8" x14ac:dyDescent="0.25">
      <c r="A245" s="65">
        <v>33085</v>
      </c>
      <c r="B245" s="66">
        <v>-4.6707407111161392E-2</v>
      </c>
      <c r="C245" s="64">
        <f t="shared" si="1"/>
        <v>6.8428002011880637E-2</v>
      </c>
      <c r="D245" s="64" t="e">
        <f ca="1">[2]!ewma(B245:B304,0.96)</f>
        <v>#NAME?</v>
      </c>
      <c r="E245" s="63">
        <v>84</v>
      </c>
      <c r="G245" s="64"/>
      <c r="H245" s="64"/>
    </row>
    <row r="246" spans="1:8" x14ac:dyDescent="0.25">
      <c r="A246" s="65">
        <v>33053</v>
      </c>
      <c r="B246" s="66">
        <v>-2.3762599772324977E-2</v>
      </c>
      <c r="C246" s="64">
        <f t="shared" si="1"/>
        <v>6.9062443202120294E-2</v>
      </c>
      <c r="D246" s="64" t="e">
        <f ca="1">[2]!ewma(B246:B305,0.96)</f>
        <v>#NAME?</v>
      </c>
      <c r="E246" s="63">
        <v>83</v>
      </c>
      <c r="G246" s="64"/>
      <c r="H246" s="64"/>
    </row>
    <row r="247" spans="1:8" x14ac:dyDescent="0.25">
      <c r="A247" s="65">
        <v>33024</v>
      </c>
      <c r="B247" s="66">
        <v>9.6871149559940362E-2</v>
      </c>
      <c r="C247" s="64">
        <f t="shared" si="1"/>
        <v>6.8990162064448912E-2</v>
      </c>
      <c r="D247" s="64" t="e">
        <f ca="1">[2]!ewma(B247:B306,0.96)</f>
        <v>#NAME?</v>
      </c>
      <c r="E247" s="63">
        <v>82</v>
      </c>
      <c r="G247" s="64"/>
      <c r="H247" s="64"/>
    </row>
    <row r="248" spans="1:8" x14ac:dyDescent="0.25">
      <c r="A248" s="65">
        <v>32993</v>
      </c>
      <c r="B248" s="66">
        <v>-3.4103847811670418E-2</v>
      </c>
      <c r="C248" s="64">
        <f t="shared" si="1"/>
        <v>6.8261740919183814E-2</v>
      </c>
      <c r="D248" s="64" t="e">
        <f ca="1">[2]!ewma(B248:B307,0.96)</f>
        <v>#NAME?</v>
      </c>
      <c r="E248" s="63">
        <v>81</v>
      </c>
      <c r="G248" s="64"/>
      <c r="H248" s="64"/>
    </row>
    <row r="249" spans="1:8" x14ac:dyDescent="0.25">
      <c r="A249" s="65">
        <v>32962</v>
      </c>
      <c r="B249" s="66">
        <v>2.2418735827836045E-2</v>
      </c>
      <c r="C249" s="64">
        <f t="shared" si="1"/>
        <v>6.8105590776841043E-2</v>
      </c>
      <c r="D249" s="64" t="e">
        <f ca="1">[2]!ewma(B249:B308,0.96)</f>
        <v>#NAME?</v>
      </c>
      <c r="E249" s="63">
        <v>80</v>
      </c>
      <c r="G249" s="64"/>
      <c r="H249" s="64"/>
    </row>
    <row r="250" spans="1:8" x14ac:dyDescent="0.25">
      <c r="A250" s="65">
        <v>32932</v>
      </c>
      <c r="B250" s="66">
        <v>1.8576466033007666E-2</v>
      </c>
      <c r="C250" s="64">
        <f t="shared" si="1"/>
        <v>6.8739382448265954E-2</v>
      </c>
      <c r="D250" s="64" t="e">
        <f ca="1">[2]!ewma(B250:B309,0.96)</f>
        <v>#NAME?</v>
      </c>
      <c r="E250" s="63">
        <v>79</v>
      </c>
      <c r="G250" s="64"/>
      <c r="H250" s="64"/>
    </row>
    <row r="251" spans="1:8" x14ac:dyDescent="0.25">
      <c r="A251" s="65">
        <v>32904</v>
      </c>
      <c r="B251" s="66">
        <v>-7.1421385185374331E-2</v>
      </c>
      <c r="C251" s="64">
        <f t="shared" si="1"/>
        <v>6.9125673378411037E-2</v>
      </c>
      <c r="D251" s="64" t="e">
        <f ca="1">[2]!ewma(B251:B310,0.96)</f>
        <v>#NAME?</v>
      </c>
      <c r="E251" s="63">
        <v>78</v>
      </c>
      <c r="G251" s="64"/>
      <c r="H251" s="64"/>
    </row>
    <row r="252" spans="1:8" x14ac:dyDescent="0.25">
      <c r="A252" s="65">
        <v>32871</v>
      </c>
      <c r="B252" s="66">
        <v>-3.4760963686386703E-2</v>
      </c>
      <c r="C252" s="64">
        <f t="shared" si="1"/>
        <v>6.9247724759415166E-2</v>
      </c>
      <c r="D252" s="64" t="e">
        <f ca="1">[2]!ewma(B252:B311,0.96)</f>
        <v>#NAME?</v>
      </c>
      <c r="E252" s="63">
        <v>77</v>
      </c>
      <c r="G252" s="64"/>
      <c r="H252" s="64"/>
    </row>
    <row r="253" spans="1:8" x14ac:dyDescent="0.25">
      <c r="A253" s="65">
        <v>32842</v>
      </c>
      <c r="B253" s="66">
        <v>-1.044406444277779E-2</v>
      </c>
      <c r="C253" s="64">
        <f t="shared" si="1"/>
        <v>6.9200325092757448E-2</v>
      </c>
      <c r="D253" s="64" t="e">
        <f ca="1">[2]!ewma(B253:B312,0.96)</f>
        <v>#NAME?</v>
      </c>
      <c r="E253" s="63">
        <v>76</v>
      </c>
      <c r="G253" s="64"/>
      <c r="H253" s="64"/>
    </row>
    <row r="254" spans="1:8" x14ac:dyDescent="0.25">
      <c r="A254" s="65">
        <v>32812</v>
      </c>
      <c r="B254" s="66">
        <v>-4.3232429738293665E-2</v>
      </c>
      <c r="C254" s="64">
        <f t="shared" si="1"/>
        <v>6.9169181482802752E-2</v>
      </c>
      <c r="D254" s="64" t="e">
        <f ca="1">[2]!ewma(B254:B313,0.96)</f>
        <v>#NAME?</v>
      </c>
      <c r="E254" s="63">
        <v>75</v>
      </c>
      <c r="G254" s="64"/>
      <c r="H254" s="64"/>
    </row>
    <row r="255" spans="1:8" x14ac:dyDescent="0.25">
      <c r="A255" s="65">
        <v>32780</v>
      </c>
      <c r="B255" s="66">
        <v>-4.8482439066713456E-2</v>
      </c>
      <c r="C255" s="64">
        <f t="shared" si="1"/>
        <v>6.8878197297225829E-2</v>
      </c>
      <c r="D255" s="64" t="e">
        <f ca="1">[2]!ewma(B255:B314,0.96)</f>
        <v>#NAME?</v>
      </c>
      <c r="E255" s="63">
        <v>74</v>
      </c>
      <c r="G255" s="64"/>
      <c r="H255" s="64"/>
    </row>
    <row r="256" spans="1:8" x14ac:dyDescent="0.25">
      <c r="A256" s="65">
        <v>32751</v>
      </c>
      <c r="B256" s="66">
        <v>6.2397278516384214E-2</v>
      </c>
      <c r="C256" s="64">
        <f t="shared" si="1"/>
        <v>6.8745072036648286E-2</v>
      </c>
      <c r="D256" s="64" t="e">
        <f ca="1">[2]!ewma(B256:B315,0.96)</f>
        <v>#NAME?</v>
      </c>
      <c r="E256" s="63">
        <v>73</v>
      </c>
      <c r="G256" s="64"/>
      <c r="H256" s="64"/>
    </row>
    <row r="257" spans="1:8" x14ac:dyDescent="0.25">
      <c r="A257" s="65">
        <v>32720</v>
      </c>
      <c r="B257" s="66">
        <v>4.1950032510049695E-2</v>
      </c>
      <c r="C257" s="64">
        <f t="shared" si="1"/>
        <v>6.9521828091159116E-2</v>
      </c>
      <c r="D257" s="64" t="e">
        <f ca="1">[2]!ewma(B257:B316,0.96)</f>
        <v>#NAME?</v>
      </c>
      <c r="E257" s="63">
        <v>72</v>
      </c>
      <c r="G257" s="64"/>
      <c r="H257" s="64"/>
    </row>
    <row r="258" spans="1:8" x14ac:dyDescent="0.25">
      <c r="A258" s="65">
        <v>32689</v>
      </c>
      <c r="B258" s="66">
        <v>-2.9523349803207699E-2</v>
      </c>
      <c r="C258" s="64">
        <f t="shared" si="1"/>
        <v>6.9431743268562246E-2</v>
      </c>
      <c r="D258" s="64" t="e">
        <f ca="1">[2]!ewma(B258:B317,0.96)</f>
        <v>#NAME?</v>
      </c>
      <c r="E258" s="63">
        <v>71</v>
      </c>
      <c r="G258" s="64"/>
      <c r="H258" s="64"/>
    </row>
    <row r="259" spans="1:8" x14ac:dyDescent="0.25">
      <c r="A259" s="65">
        <v>32659</v>
      </c>
      <c r="B259" s="66">
        <v>9.7454191621076935E-2</v>
      </c>
      <c r="C259" s="64">
        <f t="shared" si="1"/>
        <v>6.9324349721978831E-2</v>
      </c>
      <c r="D259" s="64" t="e">
        <f ca="1">[2]!ewma(B259:B318,0.96)</f>
        <v>#NAME?</v>
      </c>
      <c r="E259" s="63">
        <v>70</v>
      </c>
      <c r="G259" s="64"/>
      <c r="H259" s="64"/>
    </row>
    <row r="260" spans="1:8" x14ac:dyDescent="0.25">
      <c r="A260" s="65">
        <v>32626</v>
      </c>
      <c r="B260" s="66">
        <v>4.542930835590453E-2</v>
      </c>
      <c r="C260" s="64">
        <f t="shared" si="1"/>
        <v>6.8833898027133328E-2</v>
      </c>
      <c r="D260" s="64" t="e">
        <f ca="1">[2]!ewma(B260:B319,0.96)</f>
        <v>#NAME?</v>
      </c>
      <c r="E260" s="63">
        <v>69</v>
      </c>
      <c r="G260" s="64"/>
      <c r="H260" s="64"/>
    </row>
    <row r="261" spans="1:8" x14ac:dyDescent="0.25">
      <c r="A261" s="65">
        <v>32598</v>
      </c>
      <c r="B261" s="66">
        <v>6.0815506077048553E-2</v>
      </c>
      <c r="C261" s="64">
        <f t="shared" si="1"/>
        <v>6.8959186164187891E-2</v>
      </c>
      <c r="D261" s="64" t="e">
        <f ca="1">[2]!ewma(B261:B320,0.96)</f>
        <v>#NAME?</v>
      </c>
      <c r="E261" s="63">
        <v>68</v>
      </c>
      <c r="G261" s="64"/>
      <c r="H261" s="64"/>
    </row>
    <row r="262" spans="1:8" x14ac:dyDescent="0.25">
      <c r="A262" s="65">
        <v>32567</v>
      </c>
      <c r="B262" s="66">
        <v>-5.9546655695110973E-2</v>
      </c>
      <c r="C262" s="64">
        <f t="shared" si="1"/>
        <v>6.8603344186650303E-2</v>
      </c>
      <c r="D262" s="64" t="e">
        <f ca="1">[2]!ewma(B262:B321,0.96)</f>
        <v>#NAME?</v>
      </c>
      <c r="E262" s="63">
        <v>67</v>
      </c>
      <c r="G262" s="64"/>
      <c r="H262" s="64"/>
    </row>
    <row r="263" spans="1:8" x14ac:dyDescent="0.25">
      <c r="A263" s="65">
        <v>32539</v>
      </c>
      <c r="B263" s="66">
        <v>0.13171707160930723</v>
      </c>
      <c r="C263" s="64">
        <f t="shared" si="1"/>
        <v>7.001024455293739E-2</v>
      </c>
      <c r="D263" s="64" t="e">
        <f ca="1">[2]!ewma(B263:B322,0.96)</f>
        <v>#NAME?</v>
      </c>
      <c r="E263" s="63">
        <v>66</v>
      </c>
      <c r="G263" s="64"/>
      <c r="H263" s="64"/>
    </row>
    <row r="264" spans="1:8" x14ac:dyDescent="0.25">
      <c r="A264" s="65">
        <v>32507</v>
      </c>
      <c r="B264" s="66">
        <v>3.348610934890428E-2</v>
      </c>
      <c r="C264" s="64">
        <f t="shared" si="1"/>
        <v>6.8041919110009855E-2</v>
      </c>
      <c r="D264" s="64" t="e">
        <f ca="1">[2]!ewma(B264:B323,0.96)</f>
        <v>#NAME?</v>
      </c>
      <c r="E264" s="63">
        <v>65</v>
      </c>
      <c r="G264" s="64"/>
      <c r="H264" s="64"/>
    </row>
    <row r="265" spans="1:8" x14ac:dyDescent="0.25">
      <c r="A265" s="65">
        <v>32477</v>
      </c>
      <c r="B265" s="66">
        <v>-3.757837211135806E-2</v>
      </c>
      <c r="C265" s="64">
        <f t="shared" si="1"/>
        <v>6.7927772330985917E-2</v>
      </c>
      <c r="D265" s="64" t="e">
        <f ca="1">[2]!ewma(B265:B324,0.96)</f>
        <v>#NAME?</v>
      </c>
      <c r="E265" s="63">
        <v>64</v>
      </c>
      <c r="G265" s="64"/>
      <c r="H265" s="64"/>
    </row>
    <row r="266" spans="1:8" x14ac:dyDescent="0.25">
      <c r="A266" s="65">
        <v>32447</v>
      </c>
      <c r="B266" s="66">
        <v>-3.0428158812139228E-2</v>
      </c>
      <c r="C266" s="64">
        <f t="shared" si="1"/>
        <v>6.789667127765607E-2</v>
      </c>
      <c r="D266" s="64" t="e">
        <f ca="1">[2]!ewma(B266:B325,0.96)</f>
        <v>#NAME?</v>
      </c>
      <c r="E266" s="63">
        <v>63</v>
      </c>
      <c r="G266" s="64"/>
      <c r="H266" s="64"/>
    </row>
    <row r="267" spans="1:8" x14ac:dyDescent="0.25">
      <c r="A267" s="65">
        <v>32416</v>
      </c>
      <c r="B267" s="66">
        <v>3.950132677699747E-2</v>
      </c>
      <c r="C267" s="64">
        <f t="shared" si="1"/>
        <v>6.7792907034193411E-2</v>
      </c>
      <c r="D267" s="64" t="e">
        <f ca="1">[2]!ewma(B267:B326,0.96)</f>
        <v>#NAME?</v>
      </c>
      <c r="E267" s="63">
        <v>62</v>
      </c>
      <c r="G267" s="64"/>
      <c r="H267" s="64"/>
    </row>
    <row r="268" spans="1:8" x14ac:dyDescent="0.25">
      <c r="A268" s="65">
        <v>32386</v>
      </c>
      <c r="B268" s="66">
        <v>-3.1268564654662989E-2</v>
      </c>
      <c r="C268" s="64">
        <f t="shared" si="1"/>
        <v>6.7691518107023882E-2</v>
      </c>
      <c r="D268" s="64" t="e">
        <f ca="1">[2]!ewma(B268:B327,0.96)</f>
        <v>#NAME?</v>
      </c>
      <c r="E268" s="63">
        <v>61</v>
      </c>
      <c r="G268" s="64"/>
      <c r="H268" s="64"/>
    </row>
    <row r="269" spans="1:8" x14ac:dyDescent="0.25">
      <c r="A269" s="65">
        <v>32353</v>
      </c>
      <c r="B269" s="66">
        <v>2.0281546937572781E-2</v>
      </c>
      <c r="C269" s="64">
        <f t="shared" si="1"/>
        <v>6.76992667056351E-2</v>
      </c>
      <c r="D269" s="64" t="e">
        <f ca="1">[2]!ewma(B269:B328,0.96)</f>
        <v>#NAME?</v>
      </c>
      <c r="E269" s="63">
        <v>60</v>
      </c>
      <c r="G269" s="64"/>
      <c r="H269" s="64"/>
    </row>
    <row r="270" spans="1:8" x14ac:dyDescent="0.25">
      <c r="A270" s="65">
        <v>32324</v>
      </c>
      <c r="B270" s="66">
        <v>0.10045383070730662</v>
      </c>
      <c r="C270" s="64">
        <f t="shared" si="1"/>
        <v>6.7668727502163364E-2</v>
      </c>
      <c r="D270" s="64" t="e">
        <f ca="1">[2]!ewma(B270:B329,0.96)</f>
        <v>#NAME?</v>
      </c>
      <c r="E270" s="63">
        <v>59</v>
      </c>
      <c r="G270" s="64"/>
      <c r="H270" s="64"/>
    </row>
    <row r="271" spans="1:8" x14ac:dyDescent="0.25">
      <c r="A271" s="65">
        <v>32294</v>
      </c>
      <c r="B271" s="66">
        <v>3.6599979206225708E-2</v>
      </c>
      <c r="C271" s="64">
        <f t="shared" si="1"/>
        <v>6.6667363269268365E-2</v>
      </c>
      <c r="D271" s="64" t="e">
        <f ca="1">[2]!ewma(B271:B330,0.96)</f>
        <v>#NAME?</v>
      </c>
      <c r="E271" s="63">
        <v>58</v>
      </c>
      <c r="G271" s="64"/>
      <c r="H271" s="64"/>
    </row>
    <row r="272" spans="1:8" x14ac:dyDescent="0.25">
      <c r="A272" s="65">
        <v>32262</v>
      </c>
      <c r="B272" s="66">
        <v>1.5354550748730711E-2</v>
      </c>
      <c r="C272" s="64">
        <f t="shared" si="1"/>
        <v>6.6527883879677702E-2</v>
      </c>
      <c r="D272" s="64" t="e">
        <f ca="1">[2]!ewma(B272:B331,0.96)</f>
        <v>#NAME?</v>
      </c>
      <c r="E272" s="63">
        <v>57</v>
      </c>
      <c r="G272" s="64"/>
      <c r="H272" s="64"/>
    </row>
    <row r="273" spans="1:8" x14ac:dyDescent="0.25">
      <c r="A273" s="65">
        <v>32233</v>
      </c>
      <c r="B273" s="66">
        <v>-5.3338911850358661E-2</v>
      </c>
      <c r="C273" s="64">
        <f t="shared" si="1"/>
        <v>6.7440849498368677E-2</v>
      </c>
      <c r="D273" s="64" t="e">
        <f ca="1">[2]!ewma(B273:B332,0.96)</f>
        <v>#NAME?</v>
      </c>
      <c r="E273" s="63">
        <v>56</v>
      </c>
      <c r="G273" s="64"/>
      <c r="H273" s="64"/>
    </row>
    <row r="274" spans="1:8" x14ac:dyDescent="0.25">
      <c r="A274" s="65">
        <v>32202</v>
      </c>
      <c r="B274" s="66">
        <v>4.6176388699528559E-2</v>
      </c>
      <c r="C274" s="64">
        <f t="shared" si="1"/>
        <v>6.7073755116446448E-2</v>
      </c>
      <c r="D274" s="64" t="e">
        <f ca="1">[2]!ewma(B274:B333,0.96)</f>
        <v>#NAME?</v>
      </c>
      <c r="E274" s="63">
        <v>55</v>
      </c>
      <c r="G274" s="64"/>
      <c r="H274" s="64"/>
    </row>
    <row r="275" spans="1:8" x14ac:dyDescent="0.25">
      <c r="A275" s="65">
        <v>32171</v>
      </c>
      <c r="B275" s="66">
        <v>0.10291322255909274</v>
      </c>
      <c r="C275" s="64">
        <f t="shared" si="1"/>
        <v>6.6863115251119223E-2</v>
      </c>
      <c r="D275" s="64" t="e">
        <f ca="1">[2]!ewma(B275:B334,0.96)</f>
        <v>#NAME?</v>
      </c>
      <c r="E275" s="63">
        <v>54</v>
      </c>
      <c r="G275" s="64"/>
      <c r="H275" s="64"/>
    </row>
    <row r="276" spans="1:8" x14ac:dyDescent="0.25">
      <c r="A276" s="65">
        <v>32142</v>
      </c>
      <c r="B276" s="66">
        <v>3.0378995045883928E-2</v>
      </c>
      <c r="C276" s="64">
        <f t="shared" si="1"/>
        <v>6.6149290603303046E-2</v>
      </c>
      <c r="D276" s="64" t="e">
        <f ca="1">[2]!ewma(B276:B335,0.96)</f>
        <v>#NAME?</v>
      </c>
      <c r="E276" s="63">
        <v>53</v>
      </c>
      <c r="G276" s="64"/>
      <c r="H276" s="64"/>
    </row>
    <row r="277" spans="1:8" x14ac:dyDescent="0.25">
      <c r="A277" s="65">
        <v>32111</v>
      </c>
      <c r="B277" s="66">
        <v>-0.13642091656453614</v>
      </c>
      <c r="C277" s="64">
        <f t="shared" si="1"/>
        <v>6.6176053137829996E-2</v>
      </c>
      <c r="D277" s="64" t="e">
        <f ca="1">[2]!ewma(B277:B336,0.96)</f>
        <v>#NAME?</v>
      </c>
      <c r="E277" s="63">
        <v>52</v>
      </c>
      <c r="G277" s="64"/>
      <c r="H277" s="64"/>
    </row>
    <row r="278" spans="1:8" x14ac:dyDescent="0.25">
      <c r="A278" s="65">
        <v>32080</v>
      </c>
      <c r="B278" s="66">
        <v>-0.26340721306680603</v>
      </c>
      <c r="C278" s="64">
        <f t="shared" si="1"/>
        <v>6.3579620344025881E-2</v>
      </c>
      <c r="D278" s="64" t="e">
        <f ca="1">[2]!ewma(B278:B337,0.96)</f>
        <v>#NAME?</v>
      </c>
      <c r="E278" s="63">
        <v>51</v>
      </c>
      <c r="G278" s="64"/>
      <c r="H278" s="64"/>
    </row>
    <row r="279" spans="1:8" x14ac:dyDescent="0.25">
      <c r="A279" s="65">
        <v>32050</v>
      </c>
      <c r="B279" s="66">
        <v>-6.6833716700811507E-3</v>
      </c>
      <c r="C279" s="64">
        <f t="shared" si="1"/>
        <v>5.4769237287238828E-2</v>
      </c>
      <c r="D279" s="64" t="e">
        <f ca="1">[2]!ewma(B279:B338,0.96)</f>
        <v>#NAME?</v>
      </c>
      <c r="E279" s="63">
        <v>50</v>
      </c>
      <c r="G279" s="64"/>
      <c r="H279" s="64"/>
    </row>
    <row r="280" spans="1:8" x14ac:dyDescent="0.25">
      <c r="A280" s="65">
        <v>32020</v>
      </c>
      <c r="B280" s="66">
        <v>1.1320077062861644E-2</v>
      </c>
      <c r="C280" s="64">
        <f t="shared" si="1"/>
        <v>5.4721205598217117E-2</v>
      </c>
      <c r="D280" s="64" t="e">
        <f ca="1">[2]!ewma(B280:B339,0.96)</f>
        <v>#NAME?</v>
      </c>
      <c r="E280" s="63">
        <v>49</v>
      </c>
      <c r="G280" s="64"/>
      <c r="H280" s="64"/>
    </row>
    <row r="281" spans="1:8" x14ac:dyDescent="0.25">
      <c r="A281" s="65">
        <v>31989</v>
      </c>
      <c r="B281" s="66">
        <v>6.33465386728429E-2</v>
      </c>
      <c r="C281" s="64">
        <f t="shared" si="1"/>
        <v>5.7068633509737413E-2</v>
      </c>
      <c r="D281" s="64" t="e">
        <f ca="1">[2]!ewma(B281:B340,0.96)</f>
        <v>#NAME?</v>
      </c>
      <c r="E281" s="63">
        <v>48</v>
      </c>
      <c r="G281" s="64"/>
      <c r="H281" s="64"/>
    </row>
    <row r="282" spans="1:8" x14ac:dyDescent="0.25">
      <c r="A282" s="65">
        <v>31958</v>
      </c>
      <c r="B282" s="66">
        <v>5.174981458051664E-2</v>
      </c>
      <c r="C282" s="64">
        <f t="shared" si="1"/>
        <v>5.6891059841369641E-2</v>
      </c>
      <c r="D282" s="64" t="e">
        <f ca="1">[2]!ewma(B282:B341,0.96)</f>
        <v>#NAME?</v>
      </c>
      <c r="E282" s="63">
        <v>47</v>
      </c>
      <c r="G282" s="64"/>
      <c r="H282" s="64"/>
    </row>
    <row r="283" spans="1:8" x14ac:dyDescent="0.25">
      <c r="A283" s="65">
        <v>31926</v>
      </c>
      <c r="B283" s="66">
        <v>1.78330921340486E-2</v>
      </c>
      <c r="C283" s="64">
        <f t="shared" si="1"/>
        <v>5.6690727539560018E-2</v>
      </c>
      <c r="D283" s="64" t="e">
        <f ca="1">[2]!ewma(B283:B342,0.96)</f>
        <v>#NAME?</v>
      </c>
      <c r="E283" s="63">
        <v>46</v>
      </c>
      <c r="G283" s="64"/>
      <c r="H283" s="64"/>
    </row>
    <row r="284" spans="1:8" x14ac:dyDescent="0.25">
      <c r="A284" s="65">
        <v>31897</v>
      </c>
      <c r="B284" s="66">
        <v>-1.7382908988795243E-2</v>
      </c>
      <c r="C284" s="64">
        <f t="shared" si="1"/>
        <v>5.6960572503923133E-2</v>
      </c>
      <c r="D284" s="64" t="e">
        <f ca="1">[2]!ewma(B284:B343,0.96)</f>
        <v>#NAME?</v>
      </c>
      <c r="E284" s="63">
        <v>45</v>
      </c>
      <c r="G284" s="64"/>
      <c r="H284" s="64"/>
    </row>
    <row r="285" spans="1:8" x14ac:dyDescent="0.25">
      <c r="A285" s="65">
        <v>31867</v>
      </c>
      <c r="B285" s="66">
        <v>1.1170181831943626E-2</v>
      </c>
      <c r="C285" s="64">
        <f t="shared" si="1"/>
        <v>5.6844836372321531E-2</v>
      </c>
      <c r="D285" s="64" t="e">
        <f ca="1">[2]!ewma(B285:B344,0.96)</f>
        <v>#NAME?</v>
      </c>
      <c r="E285" s="63">
        <v>44</v>
      </c>
      <c r="G285" s="64"/>
      <c r="H285" s="64"/>
    </row>
    <row r="286" spans="1:8" x14ac:dyDescent="0.25">
      <c r="A286" s="65">
        <v>31835</v>
      </c>
      <c r="B286" s="66">
        <v>2.7611160470041529E-2</v>
      </c>
      <c r="C286" s="64">
        <f t="shared" si="1"/>
        <v>5.6862667698673014E-2</v>
      </c>
      <c r="D286" s="64" t="e">
        <f ca="1">[2]!ewma(B286:B345,0.96)</f>
        <v>#NAME?</v>
      </c>
      <c r="E286" s="63">
        <v>43</v>
      </c>
      <c r="G286" s="64"/>
      <c r="H286" s="64"/>
    </row>
    <row r="287" spans="1:8" x14ac:dyDescent="0.25">
      <c r="A287" s="65">
        <v>31807</v>
      </c>
      <c r="B287" s="66">
        <v>7.012594502571301E-2</v>
      </c>
      <c r="C287" s="64">
        <f t="shared" si="1"/>
        <v>5.7048722609650174E-2</v>
      </c>
      <c r="D287" s="64" t="e">
        <f ca="1">[2]!ewma(B287:B346,0.96)</f>
        <v>#NAME?</v>
      </c>
      <c r="E287" s="63">
        <v>42</v>
      </c>
      <c r="G287" s="64"/>
      <c r="H287" s="64"/>
    </row>
    <row r="288" spans="1:8" x14ac:dyDescent="0.25">
      <c r="A288" s="65">
        <v>31777</v>
      </c>
      <c r="B288" s="66">
        <v>-4.4830864620872268E-2</v>
      </c>
      <c r="C288" s="64">
        <f t="shared" si="1"/>
        <v>5.6524764778795027E-2</v>
      </c>
      <c r="D288" s="64" t="e">
        <f ca="1">[2]!ewma(B288:B347,0.96)</f>
        <v>#NAME?</v>
      </c>
      <c r="E288" s="63">
        <v>41</v>
      </c>
      <c r="G288" s="64"/>
      <c r="H288" s="64"/>
    </row>
    <row r="289" spans="1:8" x14ac:dyDescent="0.25">
      <c r="A289" s="65">
        <v>31744</v>
      </c>
      <c r="B289" s="66">
        <v>-2.5558716073617593E-2</v>
      </c>
      <c r="C289" s="64">
        <f t="shared" si="1"/>
        <v>5.6156811578753893E-2</v>
      </c>
      <c r="D289" s="64" t="e">
        <f ca="1">[2]!ewma(B289:B348,0.96)</f>
        <v>#NAME?</v>
      </c>
      <c r="E289" s="63">
        <v>40</v>
      </c>
      <c r="G289" s="64"/>
      <c r="H289" s="64"/>
    </row>
    <row r="290" spans="1:8" x14ac:dyDescent="0.25">
      <c r="A290" s="65">
        <v>31716</v>
      </c>
      <c r="B290" s="66">
        <v>7.4987419729980243E-2</v>
      </c>
      <c r="C290" s="64">
        <f t="shared" si="1"/>
        <v>5.5961472214528254E-2</v>
      </c>
      <c r="D290" s="64" t="e">
        <f ca="1">[2]!ewma(B290:B349,0.96)</f>
        <v>#NAME?</v>
      </c>
      <c r="E290" s="63">
        <v>39</v>
      </c>
      <c r="G290" s="64"/>
      <c r="H290" s="64"/>
    </row>
    <row r="291" spans="1:8" x14ac:dyDescent="0.25">
      <c r="A291" s="65">
        <v>31685</v>
      </c>
      <c r="B291" s="66">
        <v>-9.0963257986753976E-2</v>
      </c>
      <c r="C291" s="64">
        <f t="shared" si="1"/>
        <v>5.5339529652888304E-2</v>
      </c>
      <c r="D291" s="64" t="e">
        <f ca="1">[2]!ewma(B291:B350,0.96)</f>
        <v>#NAME?</v>
      </c>
      <c r="E291" s="63">
        <v>38</v>
      </c>
      <c r="G291" s="64"/>
      <c r="H291" s="64"/>
    </row>
    <row r="292" spans="1:8" x14ac:dyDescent="0.25">
      <c r="A292" s="65">
        <v>31653</v>
      </c>
      <c r="B292" s="66">
        <v>4.0761817318558213E-2</v>
      </c>
      <c r="C292" s="64">
        <f t="shared" si="1"/>
        <v>5.5586928037726246E-2</v>
      </c>
      <c r="D292" s="64" t="e">
        <f ca="1">[2]!ewma(B292:B351,0.96)</f>
        <v>#NAME?</v>
      </c>
      <c r="E292" s="63">
        <v>37</v>
      </c>
      <c r="G292" s="64"/>
      <c r="H292" s="64"/>
    </row>
    <row r="293" spans="1:8" x14ac:dyDescent="0.25">
      <c r="A293" s="65">
        <v>31624</v>
      </c>
      <c r="B293" s="66">
        <v>-0.1012343717128763</v>
      </c>
      <c r="C293" s="64">
        <f t="shared" si="1"/>
        <v>5.6317307628867511E-2</v>
      </c>
      <c r="D293" s="64" t="e">
        <f ca="1">[2]!ewma(B293:B352,0.96)</f>
        <v>#NAME?</v>
      </c>
      <c r="E293" s="63">
        <v>36</v>
      </c>
      <c r="G293" s="64"/>
      <c r="H293" s="64"/>
    </row>
    <row r="294" spans="1:8" x14ac:dyDescent="0.25">
      <c r="A294" s="65">
        <v>31593</v>
      </c>
      <c r="B294" s="66">
        <v>-4.3943482212916551E-2</v>
      </c>
      <c r="C294" s="64">
        <f t="shared" si="1"/>
        <v>5.451583609285085E-2</v>
      </c>
      <c r="D294" s="64" t="e">
        <f ca="1">[2]!ewma(B294:B353,0.96)</f>
        <v>#NAME?</v>
      </c>
      <c r="E294" s="63">
        <v>35</v>
      </c>
      <c r="G294" s="64"/>
      <c r="H294" s="64"/>
    </row>
    <row r="295" spans="1:8" x14ac:dyDescent="0.25">
      <c r="A295" s="65">
        <v>31562</v>
      </c>
      <c r="B295" s="66">
        <v>0.11935069128596609</v>
      </c>
      <c r="C295" s="64">
        <f t="shared" si="1"/>
        <v>5.4055502484906162E-2</v>
      </c>
      <c r="D295" s="64" t="e">
        <f ca="1">[2]!ewma(B295:B354,0.96)</f>
        <v>#NAME?</v>
      </c>
      <c r="E295" s="63">
        <v>34</v>
      </c>
      <c r="G295" s="64"/>
      <c r="H295" s="64"/>
    </row>
    <row r="296" spans="1:8" x14ac:dyDescent="0.25">
      <c r="A296" s="65">
        <v>31532</v>
      </c>
      <c r="B296" s="66">
        <v>-8.8567022380541482E-2</v>
      </c>
      <c r="C296" s="64">
        <f t="shared" si="1"/>
        <v>5.2332221318490912E-2</v>
      </c>
      <c r="D296" s="64" t="e">
        <f ca="1">[2]!ewma(B296:B355,0.96)</f>
        <v>#NAME?</v>
      </c>
      <c r="E296" s="63">
        <v>33</v>
      </c>
      <c r="G296" s="64"/>
      <c r="H296" s="64"/>
    </row>
    <row r="297" spans="1:8" x14ac:dyDescent="0.25">
      <c r="A297" s="65">
        <v>31502</v>
      </c>
      <c r="B297" s="66">
        <v>0.11265090112076104</v>
      </c>
      <c r="C297" s="64">
        <f t="shared" si="1"/>
        <v>5.0736565604934385E-2</v>
      </c>
      <c r="D297" s="64" t="e">
        <f ca="1">[2]!ewma(B297:B356,0.96)</f>
        <v>#NAME?</v>
      </c>
      <c r="E297" s="63">
        <v>32</v>
      </c>
      <c r="G297" s="64"/>
      <c r="H297" s="64"/>
    </row>
    <row r="298" spans="1:8" x14ac:dyDescent="0.25">
      <c r="A298" s="65">
        <v>31471</v>
      </c>
      <c r="B298" s="66">
        <v>-5.0945079415776195E-3</v>
      </c>
      <c r="C298" s="64">
        <f t="shared" si="1"/>
        <v>4.9010774294130623E-2</v>
      </c>
      <c r="D298" s="64" t="e">
        <f ca="1">[2]!ewma(B298:B357,0.96)</f>
        <v>#NAME?</v>
      </c>
      <c r="E298" s="63">
        <v>31</v>
      </c>
      <c r="G298" s="64"/>
      <c r="H298" s="64"/>
    </row>
    <row r="299" spans="1:8" x14ac:dyDescent="0.25">
      <c r="A299" s="65">
        <v>31443</v>
      </c>
      <c r="B299" s="66">
        <v>-2.5841954844166848E-2</v>
      </c>
      <c r="C299" s="64">
        <f t="shared" si="1"/>
        <v>4.8994043749780399E-2</v>
      </c>
      <c r="D299" s="64" t="e">
        <f ca="1">[2]!ewma(B299:B358,0.96)</f>
        <v>#NAME?</v>
      </c>
      <c r="E299" s="63">
        <v>30</v>
      </c>
      <c r="G299" s="64"/>
      <c r="H299" s="64"/>
    </row>
    <row r="300" spans="1:8" x14ac:dyDescent="0.25">
      <c r="A300" s="65">
        <v>31412</v>
      </c>
      <c r="B300" s="66">
        <v>2.6183687797670441E-2</v>
      </c>
      <c r="C300" s="64">
        <f t="shared" si="1"/>
        <v>4.8798946461763311E-2</v>
      </c>
      <c r="D300" s="64" t="e">
        <f ca="1">[2]!ewma(B300:B359,0.96)</f>
        <v>#NAME?</v>
      </c>
      <c r="E300" s="63">
        <v>29</v>
      </c>
      <c r="G300" s="64"/>
      <c r="H300" s="64"/>
    </row>
    <row r="301" spans="1:8" x14ac:dyDescent="0.25">
      <c r="A301" s="65">
        <v>31380</v>
      </c>
      <c r="B301" s="66">
        <v>2.6427109219040013E-2</v>
      </c>
      <c r="C301" s="64">
        <f t="shared" si="1"/>
        <v>4.8905245705870716E-2</v>
      </c>
      <c r="D301" s="64" t="e">
        <f ca="1">[2]!ewma(B301:B360,0.96)</f>
        <v>#NAME?</v>
      </c>
      <c r="E301" s="63">
        <v>28</v>
      </c>
      <c r="G301" s="64"/>
      <c r="H301" s="64"/>
    </row>
    <row r="302" spans="1:8" x14ac:dyDescent="0.25">
      <c r="A302" s="65">
        <v>31351</v>
      </c>
      <c r="B302" s="66">
        <v>1.7674589583580813E-2</v>
      </c>
      <c r="C302" s="64">
        <f t="shared" si="1"/>
        <v>5.0481154022730006E-2</v>
      </c>
      <c r="D302" s="64" t="e">
        <f ca="1">[2]!ewma(B302:B361,0.96)</f>
        <v>#NAME?</v>
      </c>
      <c r="E302" s="63">
        <v>27</v>
      </c>
      <c r="G302" s="64"/>
      <c r="H302" s="64"/>
    </row>
    <row r="303" spans="1:8" x14ac:dyDescent="0.25">
      <c r="A303" s="65">
        <v>31320</v>
      </c>
      <c r="B303" s="66">
        <v>-7.5847435661814178E-2</v>
      </c>
      <c r="C303" s="64">
        <f t="shared" si="1"/>
        <v>5.1118877210649991E-2</v>
      </c>
      <c r="D303" s="64" t="e">
        <f ca="1">[2]!ewma(B303:B362,0.96)</f>
        <v>#NAME?</v>
      </c>
      <c r="E303" s="63">
        <v>26</v>
      </c>
      <c r="G303" s="64"/>
      <c r="H303" s="64"/>
    </row>
    <row r="304" spans="1:8" x14ac:dyDescent="0.25">
      <c r="A304" s="65">
        <v>31289</v>
      </c>
      <c r="B304" s="66">
        <v>-1.3142928776124774E-2</v>
      </c>
      <c r="C304" s="64">
        <f t="shared" si="1"/>
        <v>4.9783726472615628E-2</v>
      </c>
      <c r="D304" s="64" t="e">
        <f ca="1">[2]!ewma(B304:B363,0.96)</f>
        <v>#NAME?</v>
      </c>
      <c r="E304" s="63">
        <v>25</v>
      </c>
      <c r="G304" s="64"/>
      <c r="H304" s="64"/>
    </row>
    <row r="305" spans="1:8" x14ac:dyDescent="0.25">
      <c r="A305" s="65">
        <v>31259</v>
      </c>
      <c r="B305" s="66">
        <v>-8.4409941452727622E-2</v>
      </c>
      <c r="C305" s="64">
        <f t="shared" si="1"/>
        <v>4.9655748649164611E-2</v>
      </c>
      <c r="D305" s="64" t="e">
        <f ca="1">[2]!ewma(B305:B364,0.96)</f>
        <v>#NAME?</v>
      </c>
      <c r="E305" s="63">
        <v>24</v>
      </c>
      <c r="G305" s="64"/>
      <c r="H305" s="64"/>
    </row>
    <row r="306" spans="1:8" x14ac:dyDescent="0.25">
      <c r="A306" s="65">
        <v>31226</v>
      </c>
      <c r="B306" s="66">
        <v>-7.5718415346189838E-3</v>
      </c>
      <c r="C306" s="64">
        <f t="shared" si="1"/>
        <v>4.8505333756822797E-2</v>
      </c>
      <c r="D306" s="64" t="e">
        <f ca="1">[2]!ewma(B306:B365,0.96)</f>
        <v>#NAME?</v>
      </c>
      <c r="E306" s="63">
        <v>23</v>
      </c>
      <c r="G306" s="64"/>
      <c r="H306" s="64"/>
    </row>
    <row r="307" spans="1:8" x14ac:dyDescent="0.25">
      <c r="A307" s="65">
        <v>31198</v>
      </c>
      <c r="B307" s="66">
        <v>5.7467233203253532E-2</v>
      </c>
      <c r="C307" s="64">
        <f t="shared" si="1"/>
        <v>4.8392372311237303E-2</v>
      </c>
      <c r="D307" s="64" t="e">
        <f ca="1">[2]!ewma(B307:B366,0.96)</f>
        <v>#NAME?</v>
      </c>
      <c r="E307" s="63">
        <v>22</v>
      </c>
      <c r="G307" s="64"/>
      <c r="H307" s="64"/>
    </row>
    <row r="308" spans="1:8" x14ac:dyDescent="0.25">
      <c r="A308" s="65">
        <v>31167</v>
      </c>
      <c r="B308" s="66">
        <v>-5.7531560264538761E-3</v>
      </c>
      <c r="C308" s="64">
        <f t="shared" ref="C308:C326" si="2">STDEV(B308:B367)</f>
        <v>4.8172310715862608E-2</v>
      </c>
      <c r="D308" s="64" t="e">
        <f ca="1">[2]!ewma(B308:B367,0.96)</f>
        <v>#NAME?</v>
      </c>
      <c r="E308" s="63">
        <v>21</v>
      </c>
      <c r="G308" s="64"/>
      <c r="H308" s="64"/>
    </row>
    <row r="309" spans="1:8" x14ac:dyDescent="0.25">
      <c r="A309" s="65">
        <v>31135</v>
      </c>
      <c r="B309" s="66">
        <v>-7.2811048606510442E-2</v>
      </c>
      <c r="C309" s="64">
        <f t="shared" si="2"/>
        <v>4.8641188245969774E-2</v>
      </c>
      <c r="D309" s="64" t="e">
        <f ca="1">[2]!ewma(B309:B368,0.96)</f>
        <v>#NAME?</v>
      </c>
      <c r="E309" s="63">
        <v>20</v>
      </c>
      <c r="G309" s="64"/>
      <c r="H309" s="64"/>
    </row>
    <row r="310" spans="1:8" x14ac:dyDescent="0.25">
      <c r="A310" s="65">
        <v>31106</v>
      </c>
      <c r="B310" s="66">
        <v>5.9901471804710171E-2</v>
      </c>
      <c r="C310" s="64">
        <f t="shared" si="2"/>
        <v>4.7256400339807075E-2</v>
      </c>
      <c r="D310" s="64" t="e">
        <f ca="1">[2]!ewma(B310:B369,0.96)</f>
        <v>#NAME?</v>
      </c>
      <c r="E310" s="63">
        <v>19</v>
      </c>
      <c r="G310" s="64"/>
      <c r="H310" s="64"/>
    </row>
    <row r="311" spans="1:8" x14ac:dyDescent="0.25">
      <c r="A311" s="65">
        <v>31078</v>
      </c>
      <c r="B311" s="66">
        <v>8.3566306739464302E-2</v>
      </c>
      <c r="C311" s="64">
        <f t="shared" si="2"/>
        <v>4.6991439628579823E-2</v>
      </c>
      <c r="D311" s="64" t="e">
        <f ca="1">[2]!ewma(B311:B370,0.96)</f>
        <v>#NAME?</v>
      </c>
      <c r="E311" s="63">
        <v>18</v>
      </c>
      <c r="G311" s="64"/>
      <c r="H311" s="64"/>
    </row>
    <row r="312" spans="1:8" x14ac:dyDescent="0.25">
      <c r="A312" s="65">
        <v>31047</v>
      </c>
      <c r="B312" s="66">
        <v>3.9043993261223875E-2</v>
      </c>
      <c r="C312" s="64">
        <f t="shared" si="2"/>
        <v>4.6626427933379753E-2</v>
      </c>
      <c r="D312" s="64" t="e">
        <f ca="1">[2]!ewma(B312:B371,0.96)</f>
        <v>#NAME?</v>
      </c>
      <c r="E312" s="63">
        <v>17</v>
      </c>
      <c r="G312" s="64"/>
      <c r="H312" s="64"/>
    </row>
    <row r="313" spans="1:8" x14ac:dyDescent="0.25">
      <c r="A313" s="65">
        <v>31016</v>
      </c>
      <c r="B313" s="66">
        <v>5.0255831149863539E-3</v>
      </c>
      <c r="C313" s="64">
        <f t="shared" si="2"/>
        <v>4.6570558386321362E-2</v>
      </c>
      <c r="D313" s="64" t="e">
        <f ca="1">[2]!ewma(B313:B372,0.96)</f>
        <v>#NAME?</v>
      </c>
      <c r="E313" s="63">
        <v>16</v>
      </c>
      <c r="G313" s="64"/>
      <c r="H313" s="64"/>
    </row>
    <row r="314" spans="1:8" x14ac:dyDescent="0.25">
      <c r="A314" s="65">
        <v>30986</v>
      </c>
      <c r="B314" s="66">
        <v>-1.2626117406868698E-3</v>
      </c>
      <c r="C314" s="64">
        <f t="shared" si="2"/>
        <v>4.6645908532900175E-2</v>
      </c>
      <c r="D314" s="64" t="e">
        <f ca="1">[2]!ewma(B314:B373,0.96)</f>
        <v>#NAME?</v>
      </c>
      <c r="E314" s="63">
        <v>15</v>
      </c>
      <c r="G314" s="64"/>
      <c r="H314" s="64"/>
    </row>
    <row r="315" spans="1:8" x14ac:dyDescent="0.25">
      <c r="A315" s="65">
        <v>30953</v>
      </c>
      <c r="B315" s="66">
        <v>5.2083688184665577E-2</v>
      </c>
      <c r="C315" s="64">
        <f t="shared" si="2"/>
        <v>4.7063295933189787E-2</v>
      </c>
      <c r="D315" s="64" t="e">
        <f ca="1">[2]!ewma(B315:B374,0.96)</f>
        <v>#NAME?</v>
      </c>
      <c r="E315" s="63">
        <v>14</v>
      </c>
      <c r="G315" s="64"/>
      <c r="H315" s="64"/>
    </row>
    <row r="316" spans="1:8" x14ac:dyDescent="0.25">
      <c r="A316" s="65">
        <v>30925</v>
      </c>
      <c r="B316" s="66">
        <v>0.10457321298610145</v>
      </c>
      <c r="C316" s="64">
        <f t="shared" si="2"/>
        <v>4.7656670372466174E-2</v>
      </c>
      <c r="D316" s="64" t="e">
        <f ca="1">[2]!ewma(B316:B375,0.96)</f>
        <v>#NAME?</v>
      </c>
      <c r="E316" s="63">
        <v>13</v>
      </c>
      <c r="G316" s="64"/>
      <c r="H316" s="64"/>
    </row>
    <row r="317" spans="1:8" x14ac:dyDescent="0.25">
      <c r="A317" s="65">
        <v>30894</v>
      </c>
      <c r="B317" s="66">
        <v>2.7931609704244353E-2</v>
      </c>
      <c r="C317" s="64">
        <f t="shared" si="2"/>
        <v>4.6301683141801393E-2</v>
      </c>
      <c r="D317" s="64" t="e">
        <f ca="1">[2]!ewma(B317:B376,0.96)</f>
        <v>#NAME?</v>
      </c>
      <c r="E317" s="63">
        <v>12</v>
      </c>
      <c r="G317" s="64"/>
      <c r="H317" s="64"/>
    </row>
    <row r="318" spans="1:8" x14ac:dyDescent="0.25">
      <c r="A318" s="65">
        <v>30862</v>
      </c>
      <c r="B318" s="66">
        <v>3.3615532828879191E-2</v>
      </c>
      <c r="C318" s="64">
        <f t="shared" si="2"/>
        <v>4.629353642987858E-2</v>
      </c>
      <c r="D318" s="64" t="e">
        <f ca="1">[2]!ewma(B318:B377,0.96)</f>
        <v>#NAME?</v>
      </c>
      <c r="E318" s="63">
        <v>11</v>
      </c>
      <c r="G318" s="64"/>
      <c r="H318" s="64"/>
    </row>
    <row r="319" spans="1:8" x14ac:dyDescent="0.25">
      <c r="A319" s="65">
        <v>30833</v>
      </c>
      <c r="B319" s="66">
        <v>-5.4633390141299754E-2</v>
      </c>
      <c r="C319" s="64">
        <f t="shared" si="2"/>
        <v>4.6244308897437754E-2</v>
      </c>
      <c r="D319" s="64" t="e">
        <f ca="1">[2]!ewma(B319:B378,0.96)</f>
        <v>#NAME?</v>
      </c>
      <c r="E319" s="63">
        <v>10</v>
      </c>
      <c r="G319" s="64"/>
      <c r="H319" s="64"/>
    </row>
    <row r="320" spans="1:8" x14ac:dyDescent="0.25">
      <c r="A320" s="65">
        <v>30802</v>
      </c>
      <c r="B320" s="66">
        <v>5.6975950735417058E-2</v>
      </c>
      <c r="C320" s="64">
        <f t="shared" si="2"/>
        <v>4.5604649980187817E-2</v>
      </c>
      <c r="D320" s="64" t="e">
        <f ca="1">[2]!ewma(B320:B379,0.96)</f>
        <v>#NAME?</v>
      </c>
      <c r="E320" s="63">
        <v>9</v>
      </c>
      <c r="G320" s="64"/>
      <c r="H320" s="64"/>
    </row>
    <row r="321" spans="1:8" x14ac:dyDescent="0.25">
      <c r="A321" s="65">
        <v>30771</v>
      </c>
      <c r="B321" s="66">
        <v>1.2343252404728E-2</v>
      </c>
      <c r="C321" s="64">
        <f t="shared" si="2"/>
        <v>4.5248412842628989E-2</v>
      </c>
      <c r="D321" s="64" t="e">
        <f ca="1">[2]!ewma(B321:B380,0.96)</f>
        <v>#NAME?</v>
      </c>
      <c r="E321" s="63">
        <v>8</v>
      </c>
      <c r="G321" s="64"/>
      <c r="H321" s="64"/>
    </row>
    <row r="322" spans="1:8" x14ac:dyDescent="0.25">
      <c r="A322" s="65">
        <v>30741</v>
      </c>
      <c r="B322" s="66">
        <v>-0.11976335767706148</v>
      </c>
      <c r="C322" s="64">
        <f t="shared" si="2"/>
        <v>4.5695989922940543E-2</v>
      </c>
      <c r="D322" s="64" t="e">
        <f ca="1">[2]!ewma(B322:B381,0.96)</f>
        <v>#NAME?</v>
      </c>
      <c r="E322" s="63">
        <v>7</v>
      </c>
      <c r="G322" s="64"/>
      <c r="H322" s="64"/>
    </row>
    <row r="323" spans="1:8" x14ac:dyDescent="0.25">
      <c r="A323" s="65">
        <v>30712</v>
      </c>
      <c r="B323" s="66">
        <v>1.7473226364416838E-2</v>
      </c>
      <c r="C323" s="64">
        <f t="shared" si="2"/>
        <v>4.2921602075140765E-2</v>
      </c>
      <c r="D323" s="64" t="e">
        <f ca="1">[2]!ewma(B323:B382,0.96)</f>
        <v>#NAME?</v>
      </c>
      <c r="E323" s="63">
        <v>6</v>
      </c>
      <c r="G323" s="64"/>
      <c r="H323" s="64"/>
    </row>
    <row r="324" spans="1:8" x14ac:dyDescent="0.25">
      <c r="A324" s="65">
        <v>30680</v>
      </c>
      <c r="B324" s="66">
        <v>2.6200481988938318E-3</v>
      </c>
      <c r="C324" s="64">
        <f t="shared" si="2"/>
        <v>4.3407005880344816E-2</v>
      </c>
      <c r="D324" s="64" t="e">
        <f ca="1">[2]!ewma(B324:B383,0.96)</f>
        <v>#NAME?</v>
      </c>
      <c r="E324" s="63">
        <v>5</v>
      </c>
      <c r="G324" s="64"/>
      <c r="H324" s="64"/>
    </row>
    <row r="325" spans="1:8" x14ac:dyDescent="0.25">
      <c r="A325" s="65">
        <v>30650</v>
      </c>
      <c r="B325" s="66">
        <v>4.167926583830428E-2</v>
      </c>
      <c r="C325" s="64">
        <f t="shared" si="2"/>
        <v>4.3985972823594073E-2</v>
      </c>
      <c r="D325" s="64" t="e">
        <f ca="1">[2]!ewma(B325:B384,0.96)</f>
        <v>#NAME?</v>
      </c>
      <c r="E325" s="63">
        <v>4</v>
      </c>
      <c r="G325" s="64"/>
      <c r="H325" s="64"/>
    </row>
    <row r="326" spans="1:8" x14ac:dyDescent="0.25">
      <c r="A326" s="65">
        <v>30620</v>
      </c>
      <c r="B326" s="66">
        <v>-1.5160570806059703E-2</v>
      </c>
      <c r="C326" s="64">
        <f t="shared" si="2"/>
        <v>4.6366241617126852E-2</v>
      </c>
      <c r="D326" s="64" t="e">
        <f ca="1">[2]!ewma(B326:B385,0.96)</f>
        <v>#NAME?</v>
      </c>
      <c r="E326" s="63">
        <v>3</v>
      </c>
      <c r="G326" s="64"/>
      <c r="H326" s="64"/>
    </row>
    <row r="327" spans="1:8" x14ac:dyDescent="0.25">
      <c r="A327" s="65">
        <v>30589</v>
      </c>
      <c r="B327" s="66">
        <v>-1.7032282683209887E-2</v>
      </c>
      <c r="C327" s="64">
        <f>STDEV(B327:B386)</f>
        <v>5.3213045964285971E-2</v>
      </c>
      <c r="D327" s="64" t="e">
        <f ca="1">[2]!ewma(B327:B386,0.96)</f>
        <v>#NAME?</v>
      </c>
      <c r="E327" s="63">
        <v>2</v>
      </c>
      <c r="G327" s="64"/>
      <c r="H327" s="64"/>
    </row>
    <row r="328" spans="1:8" x14ac:dyDescent="0.25">
      <c r="A328" s="65">
        <v>30559</v>
      </c>
      <c r="B328" s="66">
        <v>4.051814357460648E-2</v>
      </c>
      <c r="C328" s="64">
        <f>STDEV(B328:B387)</f>
        <v>5.342075737261831E-2</v>
      </c>
      <c r="D328" s="64" t="e">
        <f ca="1">[2]!ewma(B328:B387,0.96)</f>
        <v>#NAME?</v>
      </c>
      <c r="E328" s="63">
        <v>1</v>
      </c>
      <c r="G328" s="64"/>
      <c r="H328" s="64"/>
    </row>
    <row r="329" spans="1:8" x14ac:dyDescent="0.25">
      <c r="A329" s="65">
        <v>30526</v>
      </c>
      <c r="B329" s="66">
        <v>4.2302986092246364E-3</v>
      </c>
      <c r="C329" s="64"/>
      <c r="G329" s="64"/>
      <c r="H329" s="64"/>
    </row>
    <row r="330" spans="1:8" x14ac:dyDescent="0.25">
      <c r="A330" s="65">
        <v>30497</v>
      </c>
      <c r="B330" s="66">
        <v>4.0923312656057975E-2</v>
      </c>
      <c r="G330" s="64"/>
      <c r="H330" s="64"/>
    </row>
    <row r="331" spans="1:8" x14ac:dyDescent="0.25">
      <c r="A331" s="65">
        <v>30467</v>
      </c>
      <c r="B331" s="66">
        <v>6.9940999281172811E-3</v>
      </c>
      <c r="G331" s="64"/>
      <c r="H331" s="64"/>
    </row>
    <row r="332" spans="1:8" x14ac:dyDescent="0.25">
      <c r="A332" s="65">
        <v>30435</v>
      </c>
      <c r="B332" s="66">
        <v>8.9405976668951448E-2</v>
      </c>
      <c r="G332" s="64"/>
      <c r="H332" s="64"/>
    </row>
    <row r="333" spans="1:8" x14ac:dyDescent="0.25">
      <c r="A333" s="65">
        <v>30406</v>
      </c>
      <c r="B333" s="66">
        <v>2.692479208460119E-2</v>
      </c>
      <c r="G333" s="64"/>
      <c r="H333" s="64"/>
    </row>
    <row r="334" spans="1:8" x14ac:dyDescent="0.25">
      <c r="A334" s="65">
        <v>30375</v>
      </c>
      <c r="B334" s="66">
        <v>7.9371223361228704E-3</v>
      </c>
      <c r="G334" s="64"/>
      <c r="H334" s="64"/>
    </row>
    <row r="335" spans="1:8" x14ac:dyDescent="0.25">
      <c r="A335" s="65">
        <v>30347</v>
      </c>
      <c r="B335" s="66">
        <v>6.8300125708037562E-2</v>
      </c>
      <c r="G335" s="64"/>
      <c r="H335" s="64"/>
    </row>
    <row r="336" spans="1:8" x14ac:dyDescent="0.25">
      <c r="A336" s="65">
        <v>30316</v>
      </c>
      <c r="B336" s="66">
        <v>-2.6220888851030133E-2</v>
      </c>
      <c r="G336" s="64"/>
      <c r="H336" s="64"/>
    </row>
    <row r="337" spans="1:8" x14ac:dyDescent="0.25">
      <c r="A337" s="65">
        <v>30285</v>
      </c>
      <c r="B337" s="66">
        <v>1.4108611483103495E-3</v>
      </c>
      <c r="G337" s="64"/>
      <c r="H337" s="64"/>
    </row>
    <row r="338" spans="1:8" x14ac:dyDescent="0.25">
      <c r="A338" s="65">
        <v>30253</v>
      </c>
      <c r="B338" s="66">
        <v>0.12148998898898644</v>
      </c>
      <c r="G338" s="64"/>
      <c r="H338" s="64"/>
    </row>
    <row r="339" spans="1:8" x14ac:dyDescent="0.25">
      <c r="A339" s="65">
        <v>30224</v>
      </c>
      <c r="B339" s="66">
        <v>1.968734849075493E-2</v>
      </c>
      <c r="G339" s="64"/>
      <c r="H339" s="64"/>
    </row>
    <row r="340" spans="1:8" x14ac:dyDescent="0.25">
      <c r="A340" s="65">
        <v>30194</v>
      </c>
      <c r="B340" s="66">
        <v>0.13811293378406764</v>
      </c>
      <c r="G340" s="64"/>
      <c r="H340" s="64"/>
    </row>
    <row r="341" spans="1:8" x14ac:dyDescent="0.25">
      <c r="A341" s="65">
        <v>30162</v>
      </c>
      <c r="B341" s="66">
        <v>-2.1197451175181126E-2</v>
      </c>
      <c r="G341" s="64"/>
      <c r="H341" s="64"/>
    </row>
    <row r="342" spans="1:8" x14ac:dyDescent="0.25">
      <c r="A342" s="65">
        <v>30132</v>
      </c>
      <c r="B342" s="66">
        <v>2.54233542910689E-2</v>
      </c>
      <c r="G342" s="64"/>
      <c r="H342" s="64"/>
    </row>
    <row r="343" spans="1:8" x14ac:dyDescent="0.25">
      <c r="A343" s="65">
        <v>30102</v>
      </c>
      <c r="B343" s="66">
        <v>-3.0406129582410513E-2</v>
      </c>
      <c r="G343" s="64"/>
      <c r="H343" s="64"/>
    </row>
    <row r="344" spans="1:8" x14ac:dyDescent="0.25">
      <c r="A344" s="65">
        <v>30071</v>
      </c>
      <c r="B344" s="66">
        <v>2.2399476499570525E-3</v>
      </c>
      <c r="G344" s="64"/>
      <c r="H344" s="64"/>
    </row>
    <row r="345" spans="1:8" x14ac:dyDescent="0.25">
      <c r="A345" s="65">
        <v>30041</v>
      </c>
      <c r="B345" s="66">
        <v>1.3144133142879433E-3</v>
      </c>
      <c r="G345" s="64"/>
      <c r="H345" s="64"/>
    </row>
    <row r="346" spans="1:8" x14ac:dyDescent="0.25">
      <c r="A346" s="65">
        <v>30008</v>
      </c>
      <c r="B346" s="66">
        <v>-2.6971763741666877E-2</v>
      </c>
      <c r="G346" s="64"/>
      <c r="H346" s="64"/>
    </row>
    <row r="347" spans="1:8" x14ac:dyDescent="0.25">
      <c r="A347" s="65">
        <v>29980</v>
      </c>
      <c r="B347" s="66">
        <v>1.276860715961714E-2</v>
      </c>
      <c r="G347" s="64"/>
      <c r="H347" s="64"/>
    </row>
    <row r="348" spans="1:8" x14ac:dyDescent="0.25">
      <c r="A348" s="65">
        <v>29951</v>
      </c>
      <c r="B348" s="66">
        <v>-1.4447016717209826E-2</v>
      </c>
      <c r="G348" s="64"/>
      <c r="H348" s="64"/>
    </row>
    <row r="349" spans="1:8" x14ac:dyDescent="0.25">
      <c r="A349" s="65">
        <v>29920</v>
      </c>
      <c r="B349" s="66">
        <v>1.9124480356776496E-2</v>
      </c>
      <c r="G349" s="64"/>
      <c r="H349" s="64"/>
    </row>
    <row r="350" spans="1:8" x14ac:dyDescent="0.25">
      <c r="A350" s="65">
        <v>29889</v>
      </c>
      <c r="B350" s="66">
        <v>1.0296314074241808E-2</v>
      </c>
      <c r="G350" s="64"/>
      <c r="H350" s="64"/>
    </row>
    <row r="351" spans="1:8" x14ac:dyDescent="0.25">
      <c r="A351" s="65">
        <v>29859</v>
      </c>
      <c r="B351" s="66">
        <v>-9.8652917174172017E-2</v>
      </c>
      <c r="G351" s="64"/>
      <c r="H351" s="64"/>
    </row>
    <row r="352" spans="1:8" x14ac:dyDescent="0.25">
      <c r="A352" s="65">
        <v>29829</v>
      </c>
      <c r="B352" s="66">
        <v>-6.6636115664691409E-2</v>
      </c>
      <c r="G352" s="64"/>
      <c r="H352" s="64"/>
    </row>
    <row r="353" spans="1:8" x14ac:dyDescent="0.25">
      <c r="A353" s="65">
        <v>29798</v>
      </c>
      <c r="B353" s="66">
        <v>3.2848352009226645E-2</v>
      </c>
      <c r="G353" s="64"/>
      <c r="H353" s="64"/>
    </row>
    <row r="354" spans="1:8" x14ac:dyDescent="0.25">
      <c r="A354" s="65">
        <v>29767</v>
      </c>
      <c r="B354" s="66">
        <v>2.2103450554345816E-2</v>
      </c>
      <c r="G354" s="64"/>
      <c r="H354" s="64"/>
    </row>
    <row r="355" spans="1:8" x14ac:dyDescent="0.25">
      <c r="A355" s="65">
        <v>29735</v>
      </c>
      <c r="B355" s="66">
        <v>4.0600934741091166E-2</v>
      </c>
      <c r="G355" s="64"/>
      <c r="H355" s="64"/>
    </row>
    <row r="356" spans="1:8" x14ac:dyDescent="0.25">
      <c r="A356" s="65">
        <v>29706</v>
      </c>
      <c r="B356" s="66">
        <v>2.995726006334043E-2</v>
      </c>
      <c r="G356" s="64"/>
      <c r="H356" s="64"/>
    </row>
    <row r="357" spans="1:8" x14ac:dyDescent="0.25">
      <c r="A357" s="65">
        <v>29676</v>
      </c>
      <c r="B357" s="66">
        <v>1.5435649697994824E-2</v>
      </c>
      <c r="G357" s="64"/>
      <c r="H357" s="64"/>
    </row>
    <row r="358" spans="1:8" x14ac:dyDescent="0.25">
      <c r="A358" s="65">
        <v>29644</v>
      </c>
      <c r="B358" s="66">
        <v>2.4283748671941385E-2</v>
      </c>
      <c r="G358" s="64"/>
      <c r="H358" s="64"/>
    </row>
    <row r="359" spans="1:8" x14ac:dyDescent="0.25">
      <c r="A359" s="65">
        <v>29616</v>
      </c>
      <c r="B359" s="66">
        <v>2.933060395818976E-2</v>
      </c>
      <c r="G359" s="64"/>
      <c r="H359" s="64"/>
    </row>
    <row r="360" spans="1:8" x14ac:dyDescent="0.25">
      <c r="A360" s="65">
        <v>29586</v>
      </c>
      <c r="B360" s="66">
        <v>-1.6454683830229744E-2</v>
      </c>
      <c r="G360" s="64"/>
      <c r="H360" s="64"/>
    </row>
    <row r="361" spans="1:8" x14ac:dyDescent="0.25">
      <c r="A361" s="65">
        <v>29553</v>
      </c>
      <c r="B361" s="66">
        <v>0.10953635178417187</v>
      </c>
      <c r="G361" s="64"/>
      <c r="H361" s="64"/>
    </row>
    <row r="362" spans="1:8" x14ac:dyDescent="0.25">
      <c r="A362" s="65">
        <v>29525</v>
      </c>
      <c r="B362" s="66">
        <v>7.5527237040591055E-2</v>
      </c>
      <c r="G362" s="64"/>
      <c r="H362" s="64"/>
    </row>
    <row r="363" spans="1:8" x14ac:dyDescent="0.25">
      <c r="A363" s="65">
        <v>29494</v>
      </c>
      <c r="B363" s="66">
        <v>3.2106423633976977E-2</v>
      </c>
      <c r="G363" s="64"/>
      <c r="H363" s="64"/>
    </row>
    <row r="364" spans="1:8" x14ac:dyDescent="0.25">
      <c r="A364" s="65">
        <v>29462</v>
      </c>
      <c r="B364" s="66">
        <v>6.0698196082773492E-3</v>
      </c>
      <c r="G364" s="64"/>
      <c r="H364" s="64"/>
    </row>
    <row r="365" spans="1:8" x14ac:dyDescent="0.25">
      <c r="A365" s="65">
        <v>29433</v>
      </c>
      <c r="B365" s="66">
        <v>7.8574692234187893E-2</v>
      </c>
      <c r="G365" s="64"/>
      <c r="H365" s="64"/>
    </row>
    <row r="366" spans="1:8" x14ac:dyDescent="0.25">
      <c r="A366" s="65">
        <v>29402</v>
      </c>
      <c r="B366" s="66">
        <v>1.1150414249431195E-2</v>
      </c>
      <c r="G366" s="64"/>
      <c r="H366" s="64"/>
    </row>
    <row r="367" spans="1:8" x14ac:dyDescent="0.25">
      <c r="A367" s="65">
        <v>29371</v>
      </c>
      <c r="B367" s="66">
        <v>3.4037176291077831E-2</v>
      </c>
      <c r="G367" s="64"/>
      <c r="H367" s="64"/>
    </row>
    <row r="368" spans="1:8" x14ac:dyDescent="0.25">
      <c r="A368" s="65">
        <v>29341</v>
      </c>
      <c r="B368" s="66">
        <v>-3.8636953496524074E-2</v>
      </c>
      <c r="G368" s="64"/>
      <c r="H368" s="64"/>
    </row>
    <row r="369" spans="1:8" x14ac:dyDescent="0.25">
      <c r="A369" s="65">
        <v>29311</v>
      </c>
      <c r="B369" s="66">
        <v>-4.8683069862794914E-3</v>
      </c>
      <c r="G369" s="64"/>
      <c r="H369" s="64"/>
    </row>
    <row r="370" spans="1:8" x14ac:dyDescent="0.25">
      <c r="A370" s="65">
        <v>29280</v>
      </c>
      <c r="B370" s="66">
        <v>4.5814373620278737E-3</v>
      </c>
      <c r="G370" s="64"/>
      <c r="H370" s="64"/>
    </row>
    <row r="371" spans="1:8" x14ac:dyDescent="0.25">
      <c r="A371" s="65">
        <v>29251</v>
      </c>
      <c r="B371" s="66">
        <v>6.5660744473743371E-2</v>
      </c>
      <c r="G371" s="64"/>
      <c r="H371" s="64"/>
    </row>
    <row r="372" spans="1:8" x14ac:dyDescent="0.25">
      <c r="A372" s="65">
        <v>29220</v>
      </c>
      <c r="B372" s="66">
        <v>6.0471069670509081E-3</v>
      </c>
      <c r="G372" s="64"/>
      <c r="H372" s="64"/>
    </row>
    <row r="373" spans="1:8" x14ac:dyDescent="0.25">
      <c r="A373" s="65">
        <v>29189</v>
      </c>
      <c r="B373" s="66">
        <v>-6.365262072332567E-3</v>
      </c>
      <c r="G373" s="64"/>
      <c r="H373" s="64"/>
    </row>
    <row r="374" spans="1:8" x14ac:dyDescent="0.25">
      <c r="A374" s="65">
        <v>29159</v>
      </c>
      <c r="B374" s="66">
        <v>-3.4295780696656286E-2</v>
      </c>
      <c r="G374" s="64"/>
      <c r="H374" s="64"/>
    </row>
    <row r="375" spans="1:8" x14ac:dyDescent="0.25">
      <c r="A375" s="65">
        <v>29126</v>
      </c>
      <c r="B375" s="66">
        <v>-5.1943979898443904E-2</v>
      </c>
      <c r="G375" s="64"/>
      <c r="H375" s="64"/>
    </row>
    <row r="376" spans="1:8" x14ac:dyDescent="0.25">
      <c r="A376" s="65">
        <v>29098</v>
      </c>
      <c r="B376" s="66">
        <v>3.8779863078107768E-2</v>
      </c>
      <c r="G376" s="64"/>
      <c r="H376" s="64"/>
    </row>
    <row r="377" spans="1:8" x14ac:dyDescent="0.25">
      <c r="A377" s="65">
        <v>29067</v>
      </c>
      <c r="B377" s="66">
        <v>1.3926081154864711E-3</v>
      </c>
      <c r="G377" s="64"/>
      <c r="H377" s="64"/>
    </row>
    <row r="378" spans="1:8" x14ac:dyDescent="0.25">
      <c r="A378" s="65">
        <v>29035</v>
      </c>
      <c r="B378" s="66">
        <v>1.3934660408456701E-3</v>
      </c>
      <c r="G378" s="64"/>
      <c r="H378" s="64"/>
    </row>
    <row r="379" spans="1:8" x14ac:dyDescent="0.25">
      <c r="A379" s="65">
        <v>29006</v>
      </c>
      <c r="B379" s="66">
        <v>-2.063946668689387E-2</v>
      </c>
      <c r="G379" s="64"/>
      <c r="H379" s="64"/>
    </row>
    <row r="380" spans="1:8" x14ac:dyDescent="0.25">
      <c r="A380" s="65">
        <v>28975</v>
      </c>
      <c r="B380" s="66">
        <v>1.3902771796344915E-2</v>
      </c>
      <c r="G380" s="64"/>
      <c r="H380" s="64"/>
    </row>
    <row r="381" spans="1:8" x14ac:dyDescent="0.25">
      <c r="A381" s="65">
        <v>28944</v>
      </c>
      <c r="B381" s="66">
        <v>6.2346576741107329E-2</v>
      </c>
      <c r="G381" s="64"/>
      <c r="H381" s="64"/>
    </row>
    <row r="382" spans="1:8" x14ac:dyDescent="0.25">
      <c r="A382" s="65">
        <v>28914</v>
      </c>
      <c r="B382" s="66">
        <v>-4.4676784986158569E-2</v>
      </c>
      <c r="G382" s="64"/>
      <c r="H382" s="64"/>
    </row>
    <row r="383" spans="1:8" x14ac:dyDescent="0.25">
      <c r="A383" s="65">
        <v>28886</v>
      </c>
      <c r="B383" s="66">
        <v>6.516241298461023E-2</v>
      </c>
      <c r="G383" s="64"/>
      <c r="H383" s="64"/>
    </row>
    <row r="384" spans="1:8" x14ac:dyDescent="0.25">
      <c r="A384" s="65">
        <v>28853</v>
      </c>
      <c r="B384" s="66">
        <v>-4.0686927533613249E-2</v>
      </c>
      <c r="G384" s="64"/>
      <c r="H384" s="64"/>
    </row>
    <row r="385" spans="1:8" x14ac:dyDescent="0.25">
      <c r="A385" s="65">
        <v>28824</v>
      </c>
      <c r="B385" s="66">
        <v>0.13139385607174181</v>
      </c>
      <c r="G385" s="64"/>
      <c r="H385" s="64"/>
    </row>
    <row r="386" spans="1:8" x14ac:dyDescent="0.25">
      <c r="A386" s="65">
        <v>28794</v>
      </c>
      <c r="B386" s="66">
        <v>-0.1877097367864119</v>
      </c>
      <c r="G386" s="64"/>
      <c r="H386" s="64"/>
    </row>
    <row r="387" spans="1:8" x14ac:dyDescent="0.25">
      <c r="A387" s="65">
        <v>28762</v>
      </c>
      <c r="B387" s="66">
        <v>-3.3799922675821326E-2</v>
      </c>
      <c r="G387" s="64"/>
      <c r="H387" s="64"/>
    </row>
    <row r="388" spans="1:8" x14ac:dyDescent="0.25">
      <c r="A388" s="65">
        <v>28733</v>
      </c>
      <c r="B388" s="66">
        <v>-2.7761098676849505E-3</v>
      </c>
      <c r="G388" s="64"/>
      <c r="H388" s="64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5C270-0EE2-4E70-A965-739A2CE58E0E}">
  <sheetPr codeName="Foglio18"/>
  <dimension ref="A1:I301"/>
  <sheetViews>
    <sheetView zoomScale="180" zoomScaleNormal="180" workbookViewId="0">
      <selection activeCell="F13" sqref="F13"/>
    </sheetView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4.90625" customWidth="1"/>
    <col min="6" max="6" width="10.81640625" bestFit="1" customWidth="1"/>
    <col min="7" max="7" width="4.26953125" customWidth="1"/>
    <col min="8" max="8" width="17.1796875" bestFit="1" customWidth="1"/>
    <col min="9" max="9" width="12.81640625" bestFit="1" customWidth="1"/>
  </cols>
  <sheetData>
    <row r="1" spans="1:9" ht="14.5" customHeight="1" x14ac:dyDescent="0.3">
      <c r="A1" s="2" t="s">
        <v>0</v>
      </c>
      <c r="B1" s="2" t="s">
        <v>384</v>
      </c>
      <c r="C1" s="2" t="s">
        <v>388</v>
      </c>
      <c r="E1" s="271" t="s">
        <v>377</v>
      </c>
      <c r="F1" s="271"/>
    </row>
    <row r="2" spans="1:9" ht="13" x14ac:dyDescent="0.3">
      <c r="A2" s="3">
        <v>45898</v>
      </c>
      <c r="B2" s="13">
        <v>-6.2858199297466831E-3</v>
      </c>
      <c r="C2" s="13">
        <v>-5.8139534883721753E-3</v>
      </c>
      <c r="E2" s="25">
        <v>1</v>
      </c>
      <c r="F2" s="107">
        <f>E3</f>
        <v>0.30623460683335901</v>
      </c>
    </row>
    <row r="3" spans="1:9" ht="13" x14ac:dyDescent="0.3">
      <c r="A3" s="3">
        <v>45897</v>
      </c>
      <c r="B3" s="13">
        <v>3.8975501113585574E-3</v>
      </c>
      <c r="C3" s="13">
        <v>-4.8216007714561235E-3</v>
      </c>
      <c r="E3" s="107">
        <f>CORREL(B2:B301,C2:C301)</f>
        <v>0.30623460683335901</v>
      </c>
      <c r="F3" s="25">
        <v>1</v>
      </c>
    </row>
    <row r="4" spans="1:9" ht="13" x14ac:dyDescent="0.3">
      <c r="A4" s="3">
        <v>45896</v>
      </c>
      <c r="B4" s="13">
        <v>-2.5325615050651173E-2</v>
      </c>
      <c r="C4" s="13">
        <v>-7.6555023923444701E-3</v>
      </c>
    </row>
    <row r="5" spans="1:9" ht="13" x14ac:dyDescent="0.3">
      <c r="A5" s="3">
        <v>45895</v>
      </c>
      <c r="B5" s="13">
        <v>-1.8988464951197909E-2</v>
      </c>
      <c r="C5" s="13">
        <v>3.8424591738713326E-3</v>
      </c>
      <c r="E5" s="271" t="s">
        <v>378</v>
      </c>
      <c r="F5" s="271"/>
      <c r="H5" s="271" t="s">
        <v>379</v>
      </c>
      <c r="I5" s="271"/>
    </row>
    <row r="6" spans="1:9" ht="13" x14ac:dyDescent="0.3">
      <c r="A6" s="3">
        <v>45894</v>
      </c>
      <c r="B6" s="13">
        <v>-1.2406947890819852E-3</v>
      </c>
      <c r="C6" s="13">
        <v>-5.730659025788047E-3</v>
      </c>
      <c r="E6" s="25">
        <f t="array" ref="E6:F7">[1]!matrizcorr(H6:I7)</f>
        <v>1</v>
      </c>
      <c r="F6" s="107">
        <v>0.3008053617128057</v>
      </c>
      <c r="H6" s="25">
        <f t="array" ref="H6:I7">[1]!matrizcov(B2:C301,0.97)</f>
        <v>2.7784610305966567E-4</v>
      </c>
      <c r="I6" s="25">
        <v>8.7740367878270053E-5</v>
      </c>
    </row>
    <row r="7" spans="1:9" ht="13" x14ac:dyDescent="0.3">
      <c r="A7" s="3">
        <v>45891</v>
      </c>
      <c r="B7" s="13">
        <v>5.8834016758781181E-3</v>
      </c>
      <c r="C7" s="13">
        <v>1.3552758954501507E-2</v>
      </c>
      <c r="E7" s="107">
        <v>0.3008053617128057</v>
      </c>
      <c r="F7" s="25">
        <v>1</v>
      </c>
      <c r="H7" s="25">
        <v>8.7740367878270053E-5</v>
      </c>
      <c r="I7" s="25">
        <v>3.0621287415445486E-4</v>
      </c>
    </row>
    <row r="8" spans="1:9" ht="13" x14ac:dyDescent="0.3">
      <c r="A8" s="3">
        <v>45890</v>
      </c>
      <c r="B8" s="13">
        <v>6.4597164902206322E-3</v>
      </c>
      <c r="C8" s="13">
        <v>-7.6849183477425281E-3</v>
      </c>
    </row>
    <row r="9" spans="1:9" ht="13" x14ac:dyDescent="0.3">
      <c r="A9" s="3">
        <v>45889</v>
      </c>
      <c r="B9" s="13">
        <v>-5.7091882247992908E-3</v>
      </c>
      <c r="C9" s="13">
        <v>1.4619883040935673E-2</v>
      </c>
    </row>
    <row r="10" spans="1:9" ht="13" x14ac:dyDescent="0.3">
      <c r="A10" s="3">
        <v>45888</v>
      </c>
      <c r="B10" s="13">
        <v>2.1133175441792777E-2</v>
      </c>
      <c r="C10" s="13">
        <v>1.9880715705765408E-2</v>
      </c>
      <c r="G10" s="108"/>
      <c r="H10" s="108"/>
    </row>
    <row r="11" spans="1:9" ht="13" x14ac:dyDescent="0.3">
      <c r="A11" s="3">
        <v>45887</v>
      </c>
      <c r="B11" s="13">
        <v>-3.6304229442730915E-3</v>
      </c>
      <c r="C11" s="13">
        <v>-1.2757605495584017E-2</v>
      </c>
    </row>
    <row r="12" spans="1:9" ht="13" x14ac:dyDescent="0.3">
      <c r="A12" s="3">
        <v>45884</v>
      </c>
      <c r="B12" s="13">
        <v>0</v>
      </c>
      <c r="C12" s="13">
        <v>1.49402390438247E-2</v>
      </c>
    </row>
    <row r="13" spans="1:9" ht="13" x14ac:dyDescent="0.3">
      <c r="A13" s="3">
        <v>45883</v>
      </c>
      <c r="B13" s="13">
        <v>1.4548802946593118E-2</v>
      </c>
      <c r="C13" s="13">
        <v>-5.9405940594058843E-3</v>
      </c>
    </row>
    <row r="14" spans="1:9" ht="13" x14ac:dyDescent="0.3">
      <c r="A14" s="3">
        <v>45882</v>
      </c>
      <c r="B14" s="13">
        <v>1.6282987085906746E-2</v>
      </c>
      <c r="C14" s="13">
        <v>0.01</v>
      </c>
    </row>
    <row r="15" spans="1:9" ht="13" x14ac:dyDescent="0.3">
      <c r="A15" s="3">
        <v>45881</v>
      </c>
      <c r="B15" s="13">
        <v>3.3802816901408062E-3</v>
      </c>
      <c r="C15" s="13">
        <v>9.5911155981827645E-3</v>
      </c>
    </row>
    <row r="16" spans="1:9" ht="13" x14ac:dyDescent="0.3">
      <c r="A16" s="3">
        <v>45880</v>
      </c>
      <c r="B16" s="13">
        <v>-2.061469265367339E-3</v>
      </c>
      <c r="C16" s="13">
        <v>2.1134020618556671E-2</v>
      </c>
    </row>
    <row r="17" spans="1:3" ht="13" x14ac:dyDescent="0.3">
      <c r="A17" s="3">
        <v>45877</v>
      </c>
      <c r="B17" s="13">
        <v>1.4834537847090204E-2</v>
      </c>
      <c r="C17" s="13">
        <v>8.8403536141445065E-3</v>
      </c>
    </row>
    <row r="18" spans="1:3" ht="13" x14ac:dyDescent="0.3">
      <c r="A18" s="3">
        <v>45876</v>
      </c>
      <c r="B18" s="13">
        <v>1.6431471099941999E-2</v>
      </c>
      <c r="C18" s="13">
        <v>2.0700636942675189E-2</v>
      </c>
    </row>
    <row r="19" spans="1:3" ht="13" x14ac:dyDescent="0.3">
      <c r="A19" s="3">
        <v>45875</v>
      </c>
      <c r="B19" s="13">
        <v>7.9890880748247021E-3</v>
      </c>
      <c r="C19" s="13">
        <v>1.7828200972447389E-2</v>
      </c>
    </row>
    <row r="20" spans="1:3" ht="13" x14ac:dyDescent="0.3">
      <c r="A20" s="3">
        <v>45874</v>
      </c>
      <c r="B20" s="13">
        <v>-5.8117008911275185E-3</v>
      </c>
      <c r="C20" s="13">
        <v>7.0729053318823879E-3</v>
      </c>
    </row>
    <row r="21" spans="1:3" ht="13" x14ac:dyDescent="0.3">
      <c r="A21" s="3">
        <v>45873</v>
      </c>
      <c r="B21" s="13">
        <v>3.2399999999999984E-2</v>
      </c>
      <c r="C21" s="13">
        <v>6.5717415115006412E-3</v>
      </c>
    </row>
    <row r="22" spans="1:3" ht="13" x14ac:dyDescent="0.3">
      <c r="A22" s="3">
        <v>45870</v>
      </c>
      <c r="B22" s="13">
        <v>-5.5712936732766748E-2</v>
      </c>
      <c r="C22" s="13">
        <v>-3.8947368421052661E-2</v>
      </c>
    </row>
    <row r="23" spans="1:3" ht="13" x14ac:dyDescent="0.3">
      <c r="A23" s="3">
        <v>45869</v>
      </c>
      <c r="B23" s="13">
        <v>-2.4143015112421715E-2</v>
      </c>
      <c r="C23" s="13">
        <v>0</v>
      </c>
    </row>
    <row r="24" spans="1:3" ht="13" x14ac:dyDescent="0.3">
      <c r="A24" s="3">
        <v>45868</v>
      </c>
      <c r="B24" s="13">
        <v>4.3863024240092294E-2</v>
      </c>
      <c r="C24" s="13">
        <v>-2.313624678663239E-2</v>
      </c>
    </row>
    <row r="25" spans="1:3" ht="13" x14ac:dyDescent="0.3">
      <c r="A25" s="3">
        <v>45867</v>
      </c>
      <c r="B25" s="13">
        <v>2.2222222222222306E-2</v>
      </c>
      <c r="C25" s="13">
        <v>-2.2121669180492739E-2</v>
      </c>
    </row>
    <row r="26" spans="1:3" ht="13" x14ac:dyDescent="0.3">
      <c r="A26" s="3">
        <v>45866</v>
      </c>
      <c r="B26" s="13">
        <v>5.139355603874244E-3</v>
      </c>
      <c r="C26" s="13">
        <v>-3.0701754385964831E-2</v>
      </c>
    </row>
    <row r="27" spans="1:3" ht="13" x14ac:dyDescent="0.3">
      <c r="A27" s="3">
        <v>45863</v>
      </c>
      <c r="B27" s="13">
        <v>-1.3817607579944084E-3</v>
      </c>
      <c r="C27" s="13">
        <v>4.6404895461499208E-2</v>
      </c>
    </row>
    <row r="28" spans="1:3" ht="13" x14ac:dyDescent="0.3">
      <c r="A28" s="3">
        <v>45862</v>
      </c>
      <c r="B28" s="13">
        <v>9.565563969709057E-3</v>
      </c>
      <c r="C28" s="13">
        <v>5.1020408163262405E-4</v>
      </c>
    </row>
    <row r="29" spans="1:3" ht="13" x14ac:dyDescent="0.3">
      <c r="A29" s="3">
        <v>45861</v>
      </c>
      <c r="B29" s="13">
        <v>1.9504266558309648E-2</v>
      </c>
      <c r="C29" s="13">
        <v>5.4330285099515839E-2</v>
      </c>
    </row>
    <row r="30" spans="1:3" ht="13" x14ac:dyDescent="0.3">
      <c r="A30" s="3">
        <v>45860</v>
      </c>
      <c r="B30" s="13">
        <v>-2.0312817387778469E-4</v>
      </c>
      <c r="C30" s="13">
        <v>1.6163793103448889E-3</v>
      </c>
    </row>
    <row r="31" spans="1:3" ht="13" x14ac:dyDescent="0.3">
      <c r="A31" s="3">
        <v>45859</v>
      </c>
      <c r="B31" s="13">
        <v>-1.6223889677550206E-3</v>
      </c>
      <c r="C31" s="13">
        <v>2.1598272138229251E-3</v>
      </c>
    </row>
    <row r="32" spans="1:3" ht="13" x14ac:dyDescent="0.3">
      <c r="A32" s="3">
        <v>45856</v>
      </c>
      <c r="B32" s="13">
        <v>1.1166379047811625E-3</v>
      </c>
      <c r="C32" s="13">
        <v>-6.4377682403434387E-3</v>
      </c>
    </row>
    <row r="33" spans="1:3" ht="13" x14ac:dyDescent="0.3">
      <c r="A33" s="3">
        <v>45855</v>
      </c>
      <c r="B33" s="13">
        <v>8.2906857727739307E-3</v>
      </c>
      <c r="C33" s="13">
        <v>4.3103448275862684E-3</v>
      </c>
    </row>
    <row r="34" spans="1:3" ht="13" x14ac:dyDescent="0.3">
      <c r="A34" s="3">
        <v>45854</v>
      </c>
      <c r="B34" s="13">
        <v>1.8457752255946374E-3</v>
      </c>
      <c r="C34" s="13">
        <v>-3.0303030303030363E-2</v>
      </c>
    </row>
    <row r="35" spans="1:3" ht="13" x14ac:dyDescent="0.3">
      <c r="A35" s="3">
        <v>45853</v>
      </c>
      <c r="B35" s="13">
        <v>-1.0953346855983648E-2</v>
      </c>
      <c r="C35" s="13">
        <v>-2.0855057351408012E-3</v>
      </c>
    </row>
    <row r="36" spans="1:3" ht="13" x14ac:dyDescent="0.3">
      <c r="A36" s="3">
        <v>45852</v>
      </c>
      <c r="B36" s="13">
        <v>2.0325203252032089E-3</v>
      </c>
      <c r="C36" s="13">
        <v>-1.1340206185566951E-2</v>
      </c>
    </row>
    <row r="37" spans="1:3" ht="13" x14ac:dyDescent="0.3">
      <c r="A37" s="3">
        <v>45849</v>
      </c>
      <c r="B37" s="13">
        <v>-1.3731582640072211E-2</v>
      </c>
      <c r="C37" s="13">
        <v>-2.5706940874035988E-3</v>
      </c>
    </row>
    <row r="38" spans="1:3" ht="13" x14ac:dyDescent="0.3">
      <c r="A38" s="3">
        <v>45848</v>
      </c>
      <c r="B38" s="13">
        <v>-1.5686661404893342E-2</v>
      </c>
      <c r="C38" s="13">
        <v>2.3145712782745954E-2</v>
      </c>
    </row>
    <row r="39" spans="1:3" ht="13" x14ac:dyDescent="0.3">
      <c r="A39" s="3">
        <v>45847</v>
      </c>
      <c r="B39" s="13">
        <v>2.6326447954637486E-2</v>
      </c>
      <c r="C39" s="13">
        <v>1.7665952890792199E-2</v>
      </c>
    </row>
    <row r="40" spans="1:3" ht="13" x14ac:dyDescent="0.3">
      <c r="A40" s="3">
        <v>45846</v>
      </c>
      <c r="B40" s="13">
        <v>-1.0124531740419379E-4</v>
      </c>
      <c r="C40" s="13">
        <v>7.0080862533693335E-3</v>
      </c>
    </row>
    <row r="41" spans="1:3" ht="13" x14ac:dyDescent="0.3">
      <c r="A41" s="3">
        <v>45845</v>
      </c>
      <c r="B41" s="13">
        <v>1.4482333607230896E-2</v>
      </c>
      <c r="C41" s="13">
        <v>-3.7593984962405406E-3</v>
      </c>
    </row>
    <row r="42" spans="1:3" ht="13" x14ac:dyDescent="0.3">
      <c r="A42" s="3">
        <v>45842</v>
      </c>
      <c r="B42" s="13">
        <v>-1.026735793432948E-2</v>
      </c>
      <c r="C42" s="13">
        <v>-1.2725344644750825E-2</v>
      </c>
    </row>
    <row r="43" spans="1:3" ht="13" x14ac:dyDescent="0.3">
      <c r="A43" s="3">
        <v>45841</v>
      </c>
      <c r="B43" s="13">
        <v>6.239770867430436E-3</v>
      </c>
      <c r="C43" s="13">
        <v>2.6581605528973951E-3</v>
      </c>
    </row>
    <row r="44" spans="1:3" ht="13" x14ac:dyDescent="0.3">
      <c r="A44" s="3">
        <v>45840</v>
      </c>
      <c r="B44" s="13">
        <v>8.8751289989680397E-3</v>
      </c>
      <c r="C44" s="13">
        <v>3.4084661902143973E-2</v>
      </c>
    </row>
    <row r="45" spans="1:3" ht="13" x14ac:dyDescent="0.3">
      <c r="A45" s="3">
        <v>45839</v>
      </c>
      <c r="B45" s="13">
        <v>-9.5062864152100565E-3</v>
      </c>
      <c r="C45" s="13">
        <v>-1.2486427795873958E-2</v>
      </c>
    </row>
    <row r="46" spans="1:3" ht="13" x14ac:dyDescent="0.3">
      <c r="A46" s="3">
        <v>45838</v>
      </c>
      <c r="B46" s="13">
        <v>2.7675276752766754E-3</v>
      </c>
      <c r="C46" s="13">
        <v>1.0976948408342482E-2</v>
      </c>
    </row>
    <row r="47" spans="1:3" ht="13" x14ac:dyDescent="0.3">
      <c r="A47" s="3">
        <v>45835</v>
      </c>
      <c r="B47" s="13">
        <v>1.4031805425631408E-2</v>
      </c>
      <c r="C47" s="13">
        <v>8.3010514665190927E-3</v>
      </c>
    </row>
    <row r="48" spans="1:3" ht="13" x14ac:dyDescent="0.3">
      <c r="A48" s="3">
        <v>45834</v>
      </c>
      <c r="B48" s="13">
        <v>-4.449503311258202E-3</v>
      </c>
      <c r="C48" s="13">
        <v>-1.8468223791417739E-2</v>
      </c>
    </row>
    <row r="49" spans="1:3" ht="13" x14ac:dyDescent="0.3">
      <c r="A49" s="3">
        <v>45833</v>
      </c>
      <c r="B49" s="13">
        <v>-7.089283879585003E-3</v>
      </c>
      <c r="C49" s="13">
        <v>-1.0851871947911939E-3</v>
      </c>
    </row>
    <row r="50" spans="1:3" ht="13" x14ac:dyDescent="0.3">
      <c r="A50" s="3">
        <v>45832</v>
      </c>
      <c r="B50" s="13">
        <v>2.3556630560521631E-2</v>
      </c>
      <c r="C50" s="13">
        <v>3.5393258426966355E-2</v>
      </c>
    </row>
    <row r="51" spans="1:3" ht="13" x14ac:dyDescent="0.3">
      <c r="A51" s="3">
        <v>45831</v>
      </c>
      <c r="B51" s="13">
        <v>-1.1949293433083978E-2</v>
      </c>
      <c r="C51" s="13">
        <v>-3.3594624860022078E-3</v>
      </c>
    </row>
    <row r="52" spans="1:3" ht="13" x14ac:dyDescent="0.3">
      <c r="A52" s="3">
        <v>45828</v>
      </c>
      <c r="B52" s="13">
        <v>1.3052631578947427E-2</v>
      </c>
      <c r="C52" s="13">
        <v>7.9006772009029679E-3</v>
      </c>
    </row>
    <row r="53" spans="1:3" ht="13" x14ac:dyDescent="0.3">
      <c r="A53" s="3">
        <v>45827</v>
      </c>
      <c r="B53" s="13">
        <v>-1.4931563666528425E-2</v>
      </c>
      <c r="C53" s="13">
        <v>-1.3912075681691709E-2</v>
      </c>
    </row>
    <row r="54" spans="1:3" ht="13" x14ac:dyDescent="0.3">
      <c r="A54" s="3">
        <v>45826</v>
      </c>
      <c r="B54" s="13">
        <v>4.3740887315142484E-3</v>
      </c>
      <c r="C54" s="13">
        <v>4.4717719396309835E-3</v>
      </c>
    </row>
    <row r="55" spans="1:3" ht="13" x14ac:dyDescent="0.3">
      <c r="A55" s="3">
        <v>45825</v>
      </c>
      <c r="B55" s="13">
        <v>-2.6955816781516012E-2</v>
      </c>
      <c r="C55" s="13">
        <v>-1.4325068870523384E-2</v>
      </c>
    </row>
    <row r="56" spans="1:3" ht="13" x14ac:dyDescent="0.3">
      <c r="A56" s="3">
        <v>45824</v>
      </c>
      <c r="B56" s="13">
        <v>2.3545275386370742E-2</v>
      </c>
      <c r="C56" s="13">
        <v>-1.1007154650522215E-3</v>
      </c>
    </row>
    <row r="57" spans="1:3" ht="13" x14ac:dyDescent="0.3">
      <c r="A57" s="3">
        <v>45821</v>
      </c>
      <c r="B57" s="13">
        <v>-8.1275720164609693E-3</v>
      </c>
      <c r="C57" s="13">
        <v>-2.1540118470651591E-2</v>
      </c>
    </row>
    <row r="58" spans="1:3" ht="13" x14ac:dyDescent="0.3">
      <c r="A58" s="3">
        <v>45820</v>
      </c>
      <c r="B58" s="13">
        <v>-6.0333367419980856E-3</v>
      </c>
      <c r="C58" s="13">
        <v>-3.220611916264212E-3</v>
      </c>
    </row>
    <row r="59" spans="1:3" ht="13" x14ac:dyDescent="0.3">
      <c r="A59" s="3">
        <v>45819</v>
      </c>
      <c r="B59" s="13">
        <v>1.8440733531401171E-3</v>
      </c>
      <c r="C59" s="13">
        <v>-6.9296375266523613E-3</v>
      </c>
    </row>
    <row r="60" spans="1:3" ht="13" x14ac:dyDescent="0.3">
      <c r="A60" s="3">
        <v>45818</v>
      </c>
      <c r="B60" s="13">
        <v>-2.6042706046697367E-2</v>
      </c>
      <c r="C60" s="13">
        <v>4.8205677557579315E-3</v>
      </c>
    </row>
    <row r="61" spans="1:3" ht="13" x14ac:dyDescent="0.3">
      <c r="A61" s="3">
        <v>45817</v>
      </c>
      <c r="B61" s="13">
        <v>-1.7928286852588553E-3</v>
      </c>
      <c r="C61" s="13">
        <v>1.6094420600857454E-3</v>
      </c>
    </row>
    <row r="62" spans="1:3" ht="13" x14ac:dyDescent="0.3">
      <c r="A62" s="3">
        <v>45814</v>
      </c>
      <c r="B62" s="13">
        <v>1.4551333872271458E-2</v>
      </c>
      <c r="C62" s="13">
        <v>-1.6358839050131895E-2</v>
      </c>
    </row>
    <row r="63" spans="1:3" ht="13" x14ac:dyDescent="0.3">
      <c r="A63" s="3">
        <v>45813</v>
      </c>
      <c r="B63" s="13">
        <v>1.6329464927595839E-2</v>
      </c>
      <c r="C63" s="13">
        <v>-7.3336825563122352E-3</v>
      </c>
    </row>
    <row r="64" spans="1:3" ht="13" x14ac:dyDescent="0.3">
      <c r="A64" s="3">
        <v>45812</v>
      </c>
      <c r="B64" s="13">
        <v>-4.7020341408565243E-3</v>
      </c>
      <c r="C64" s="13">
        <v>7.9197465681098197E-3</v>
      </c>
    </row>
    <row r="65" spans="1:3" ht="13" x14ac:dyDescent="0.3">
      <c r="A65" s="3">
        <v>45811</v>
      </c>
      <c r="B65" s="13">
        <v>-1.9383799224648162E-3</v>
      </c>
      <c r="C65" s="13">
        <v>5.282620179608786E-4</v>
      </c>
    </row>
    <row r="66" spans="1:3" ht="13" x14ac:dyDescent="0.3">
      <c r="A66" s="3">
        <v>45810</v>
      </c>
      <c r="B66" s="13">
        <v>-1.832993890020436E-3</v>
      </c>
      <c r="C66" s="13">
        <v>-2.9230769230769171E-2</v>
      </c>
    </row>
    <row r="67" spans="1:3" ht="13" x14ac:dyDescent="0.3">
      <c r="A67" s="3">
        <v>45807</v>
      </c>
      <c r="B67" s="13">
        <v>1.2162440733869339E-2</v>
      </c>
      <c r="C67" s="13">
        <v>0</v>
      </c>
    </row>
    <row r="68" spans="1:3" ht="13" x14ac:dyDescent="0.3">
      <c r="A68" s="3">
        <v>45806</v>
      </c>
      <c r="B68" s="13">
        <v>1.6518686764402245E-3</v>
      </c>
      <c r="C68" s="13">
        <v>-1.3657056145675209E-2</v>
      </c>
    </row>
    <row r="69" spans="1:3" ht="13" x14ac:dyDescent="0.3">
      <c r="A69" s="3">
        <v>45805</v>
      </c>
      <c r="B69" s="13">
        <v>-4.1279669762637355E-4</v>
      </c>
      <c r="C69" s="13">
        <v>1.6975308641975221E-2</v>
      </c>
    </row>
    <row r="70" spans="1:3" ht="13" x14ac:dyDescent="0.3">
      <c r="A70" s="3">
        <v>45804</v>
      </c>
      <c r="B70" s="13">
        <v>2.3792283024722961E-3</v>
      </c>
      <c r="C70" s="13">
        <v>5.170630816959669E-3</v>
      </c>
    </row>
    <row r="71" spans="1:3" ht="13" x14ac:dyDescent="0.3">
      <c r="A71" s="3">
        <v>45803</v>
      </c>
      <c r="B71" s="13">
        <v>1.7150673400673427E-2</v>
      </c>
      <c r="C71" s="13">
        <v>7.8165711307972893E-3</v>
      </c>
    </row>
    <row r="72" spans="1:3" ht="13" x14ac:dyDescent="0.3">
      <c r="A72" s="3">
        <v>45800</v>
      </c>
      <c r="B72" s="13">
        <v>-3.4930950446791342E-2</v>
      </c>
      <c r="C72" s="13">
        <v>-2.9828109201213374E-2</v>
      </c>
    </row>
    <row r="73" spans="1:3" ht="13" x14ac:dyDescent="0.3">
      <c r="A73" s="3">
        <v>45799</v>
      </c>
      <c r="B73" s="13">
        <v>-5.4534437487374771E-3</v>
      </c>
      <c r="C73" s="13">
        <v>-1.49402390438247E-2</v>
      </c>
    </row>
    <row r="74" spans="1:3" ht="13" x14ac:dyDescent="0.3">
      <c r="A74" s="3">
        <v>45798</v>
      </c>
      <c r="B74" s="13">
        <v>5.6875888685759867E-3</v>
      </c>
      <c r="C74" s="13">
        <v>-5.9405940594058843E-3</v>
      </c>
    </row>
    <row r="75" spans="1:3" ht="13" x14ac:dyDescent="0.3">
      <c r="A75" s="3">
        <v>45797</v>
      </c>
      <c r="B75" s="13">
        <v>1.275457724748E-2</v>
      </c>
      <c r="C75" s="13">
        <v>0</v>
      </c>
    </row>
    <row r="76" spans="1:3" ht="13" x14ac:dyDescent="0.3">
      <c r="A76" s="3">
        <v>45796</v>
      </c>
      <c r="B76" s="13">
        <v>-2.3209082688636581E-2</v>
      </c>
      <c r="C76" s="13">
        <v>-2.5096525096525043E-2</v>
      </c>
    </row>
    <row r="77" spans="1:3" ht="13" x14ac:dyDescent="0.3">
      <c r="A77" s="3">
        <v>45793</v>
      </c>
      <c r="B77" s="13">
        <v>3.0150753768845367E-4</v>
      </c>
      <c r="C77" s="13">
        <v>-1.5209125475285253E-2</v>
      </c>
    </row>
    <row r="78" spans="1:3" ht="13" x14ac:dyDescent="0.3">
      <c r="A78" s="3">
        <v>45792</v>
      </c>
      <c r="B78" s="13">
        <v>4.1376526390148943E-3</v>
      </c>
      <c r="C78" s="13">
        <v>-1.0348071495766645E-2</v>
      </c>
    </row>
    <row r="79" spans="1:3" ht="13" x14ac:dyDescent="0.3">
      <c r="A79" s="3">
        <v>45791</v>
      </c>
      <c r="B79" s="13">
        <v>1.4019647973802748E-2</v>
      </c>
      <c r="C79" s="13">
        <v>-5.6127221702526519E-3</v>
      </c>
    </row>
    <row r="80" spans="1:3" ht="13" x14ac:dyDescent="0.3">
      <c r="A80" s="3">
        <v>45790</v>
      </c>
      <c r="B80" s="13">
        <v>3.0709386835910672E-4</v>
      </c>
      <c r="C80" s="13">
        <v>1.1352885525070982E-2</v>
      </c>
    </row>
    <row r="81" spans="1:3" ht="13" x14ac:dyDescent="0.3">
      <c r="A81" s="3">
        <v>45789</v>
      </c>
      <c r="B81" s="13">
        <v>6.1798331445051501E-3</v>
      </c>
      <c r="C81" s="13">
        <v>3.5259549461312524E-2</v>
      </c>
    </row>
    <row r="82" spans="1:3" ht="13" x14ac:dyDescent="0.3">
      <c r="A82" s="3">
        <v>45786</v>
      </c>
      <c r="B82" s="13">
        <v>8.7272727272726894E-3</v>
      </c>
      <c r="C82" s="13">
        <v>6.9033530571990988E-3</v>
      </c>
    </row>
    <row r="83" spans="1:3" ht="13" x14ac:dyDescent="0.3">
      <c r="A83" s="3">
        <v>45785</v>
      </c>
      <c r="B83" s="13">
        <v>3.084502516868376E-2</v>
      </c>
      <c r="C83" s="13">
        <v>3.2586558044806542E-2</v>
      </c>
    </row>
    <row r="84" spans="1:3" ht="13" x14ac:dyDescent="0.3">
      <c r="A84" s="3">
        <v>45784</v>
      </c>
      <c r="B84" s="13">
        <v>-1.9943318988138923E-2</v>
      </c>
      <c r="C84" s="13">
        <v>-1.0172939979653543E-3</v>
      </c>
    </row>
    <row r="85" spans="1:3" ht="13" x14ac:dyDescent="0.3">
      <c r="A85" s="3">
        <v>45783</v>
      </c>
      <c r="B85" s="13">
        <v>-7.8108727348470174E-3</v>
      </c>
      <c r="C85" s="13">
        <v>-9.0725806451613482E-3</v>
      </c>
    </row>
    <row r="86" spans="1:3" ht="13" x14ac:dyDescent="0.3">
      <c r="A86" s="3">
        <v>45782</v>
      </c>
      <c r="B86" s="13">
        <v>9.7802082237879867E-3</v>
      </c>
      <c r="C86" s="13">
        <v>-1.5098137896325263E-3</v>
      </c>
    </row>
    <row r="87" spans="1:3" ht="13" x14ac:dyDescent="0.3">
      <c r="A87" s="3">
        <v>45779</v>
      </c>
      <c r="B87" s="13">
        <v>1.5484835540367317E-2</v>
      </c>
      <c r="C87" s="13">
        <v>1.2742099898063202E-2</v>
      </c>
    </row>
    <row r="88" spans="1:3" ht="13" x14ac:dyDescent="0.3">
      <c r="A88" s="3">
        <v>45778</v>
      </c>
      <c r="B88" s="13">
        <v>0</v>
      </c>
      <c r="C88" s="13">
        <v>0</v>
      </c>
    </row>
    <row r="89" spans="1:3" ht="13" x14ac:dyDescent="0.3">
      <c r="A89" s="3">
        <v>45777</v>
      </c>
      <c r="B89" s="13">
        <v>-1.5352260778128183E-2</v>
      </c>
      <c r="C89" s="13">
        <v>-2.5819265143992139E-2</v>
      </c>
    </row>
    <row r="90" spans="1:3" ht="13" x14ac:dyDescent="0.3">
      <c r="A90" s="3">
        <v>45776</v>
      </c>
      <c r="B90" s="13">
        <v>1.3319126265316995E-2</v>
      </c>
      <c r="C90" s="13">
        <v>1.8200202224469129E-2</v>
      </c>
    </row>
    <row r="91" spans="1:3" ht="13" x14ac:dyDescent="0.3">
      <c r="A91" s="3">
        <v>45775</v>
      </c>
      <c r="B91" s="13">
        <v>5.8949624866023271E-3</v>
      </c>
      <c r="C91" s="13">
        <v>-1.8849206349206265E-2</v>
      </c>
    </row>
    <row r="92" spans="1:3" ht="13" x14ac:dyDescent="0.3">
      <c r="A92" s="3">
        <v>45772</v>
      </c>
      <c r="B92" s="13">
        <v>2.3587493143170581E-2</v>
      </c>
      <c r="C92" s="13">
        <v>1.1540391369794194E-2</v>
      </c>
    </row>
    <row r="93" spans="1:3" ht="13" x14ac:dyDescent="0.3">
      <c r="A93" s="3">
        <v>45771</v>
      </c>
      <c r="B93" s="13">
        <v>3.3021463951567812E-3</v>
      </c>
      <c r="C93" s="13">
        <v>2.679031427099442E-2</v>
      </c>
    </row>
    <row r="94" spans="1:3" ht="13" x14ac:dyDescent="0.3">
      <c r="A94" s="3">
        <v>45770</v>
      </c>
      <c r="B94" s="13">
        <v>2.7947499434261336E-2</v>
      </c>
      <c r="C94" s="13">
        <v>2.050473186119877E-2</v>
      </c>
    </row>
    <row r="95" spans="1:3" ht="13" x14ac:dyDescent="0.3">
      <c r="A95" s="3">
        <v>45769</v>
      </c>
      <c r="B95" s="13">
        <v>1.3880922335665785E-2</v>
      </c>
      <c r="C95" s="13">
        <v>3.2013022246337369E-2</v>
      </c>
    </row>
    <row r="96" spans="1:3" ht="13" x14ac:dyDescent="0.3">
      <c r="A96" s="3">
        <v>45768</v>
      </c>
      <c r="B96" s="13">
        <v>0</v>
      </c>
      <c r="C96" s="13">
        <v>0</v>
      </c>
    </row>
    <row r="97" spans="1:3" ht="13" x14ac:dyDescent="0.3">
      <c r="A97" s="3">
        <v>45765</v>
      </c>
      <c r="B97" s="13">
        <v>0</v>
      </c>
      <c r="C97" s="13">
        <v>0</v>
      </c>
    </row>
    <row r="98" spans="1:3" ht="13" x14ac:dyDescent="0.3">
      <c r="A98" s="3">
        <v>45764</v>
      </c>
      <c r="B98" s="13">
        <v>-8.6432389400658179E-3</v>
      </c>
      <c r="C98" s="13">
        <v>2.048726467331128E-2</v>
      </c>
    </row>
    <row r="99" spans="1:3" ht="13" x14ac:dyDescent="0.3">
      <c r="A99" s="3">
        <v>45763</v>
      </c>
      <c r="B99" s="13">
        <v>9.2975206611569695E-3</v>
      </c>
      <c r="C99" s="13">
        <v>-2.3255813953488434E-2</v>
      </c>
    </row>
    <row r="100" spans="1:3" ht="13" x14ac:dyDescent="0.3">
      <c r="A100" s="3">
        <v>45762</v>
      </c>
      <c r="B100" s="13">
        <v>2.8935868666587837E-2</v>
      </c>
      <c r="C100" s="13">
        <v>1.9856591285162681E-2</v>
      </c>
    </row>
    <row r="101" spans="1:3" ht="13" x14ac:dyDescent="0.3">
      <c r="A101" s="3">
        <v>45761</v>
      </c>
      <c r="B101" s="13">
        <v>2.6303030303030366E-2</v>
      </c>
      <c r="C101" s="13">
        <v>2.1408450704225417E-2</v>
      </c>
    </row>
    <row r="102" spans="1:3" ht="13" x14ac:dyDescent="0.3">
      <c r="A102" s="3">
        <v>45758</v>
      </c>
      <c r="B102" s="13">
        <v>-1.8148820326679453E-3</v>
      </c>
      <c r="C102" s="13">
        <v>-2.8089887640449437E-3</v>
      </c>
    </row>
    <row r="103" spans="1:3" ht="13" x14ac:dyDescent="0.3">
      <c r="A103" s="3">
        <v>45757</v>
      </c>
      <c r="B103" s="13">
        <v>5.7716918351676541E-2</v>
      </c>
      <c r="C103" s="13">
        <v>-4.3010752688172046E-2</v>
      </c>
    </row>
    <row r="104" spans="1:3" ht="13" x14ac:dyDescent="0.3">
      <c r="A104" s="3">
        <v>45756</v>
      </c>
      <c r="B104" s="13">
        <v>-2.2027534418022549E-2</v>
      </c>
      <c r="C104" s="13">
        <v>8.202443280977309E-2</v>
      </c>
    </row>
    <row r="105" spans="1:3" ht="13" x14ac:dyDescent="0.3">
      <c r="A105" s="3">
        <v>45755</v>
      </c>
      <c r="B105" s="13">
        <v>2.4358974358974411E-2</v>
      </c>
      <c r="C105" s="13">
        <v>-4.4469149527515288E-2</v>
      </c>
    </row>
    <row r="106" spans="1:3" ht="13" x14ac:dyDescent="0.3">
      <c r="A106" s="3">
        <v>45754</v>
      </c>
      <c r="B106" s="13">
        <v>-5.557573556120602E-2</v>
      </c>
      <c r="C106" s="13">
        <v>-3.3240997229916584E-3</v>
      </c>
    </row>
    <row r="107" spans="1:3" ht="13" x14ac:dyDescent="0.3">
      <c r="A107" s="3">
        <v>45751</v>
      </c>
      <c r="B107" s="13">
        <v>-7.3063973063973039E-2</v>
      </c>
      <c r="C107" s="13">
        <v>-2.6954177897574125E-2</v>
      </c>
    </row>
    <row r="108" spans="1:3" ht="13" x14ac:dyDescent="0.3">
      <c r="A108" s="3">
        <v>45750</v>
      </c>
      <c r="B108" s="13">
        <v>-6.9646026939542638E-2</v>
      </c>
      <c r="C108" s="13">
        <v>-3.9357845675815614E-2</v>
      </c>
    </row>
    <row r="109" spans="1:3" ht="13" x14ac:dyDescent="0.3">
      <c r="A109" s="3">
        <v>45749</v>
      </c>
      <c r="B109" s="13">
        <v>-5.2181173032777933E-4</v>
      </c>
      <c r="C109" s="13">
        <v>-2.5826446280991736E-3</v>
      </c>
    </row>
    <row r="110" spans="1:3" ht="13" x14ac:dyDescent="0.3">
      <c r="A110" s="3">
        <v>45748</v>
      </c>
      <c r="B110" s="13">
        <v>1.2040557667934175E-2</v>
      </c>
      <c r="C110" s="13">
        <v>8.8587806149035362E-3</v>
      </c>
    </row>
    <row r="111" spans="1:3" ht="13" x14ac:dyDescent="0.3">
      <c r="A111" s="3">
        <v>45747</v>
      </c>
      <c r="B111" s="13">
        <v>-1.8249688925756964E-2</v>
      </c>
      <c r="C111" s="13">
        <v>-3.8095238095238064E-2</v>
      </c>
    </row>
    <row r="112" spans="1:3" ht="13" x14ac:dyDescent="0.3">
      <c r="A112" s="3">
        <v>45744</v>
      </c>
      <c r="B112" s="13">
        <v>-1.9320724018710544E-2</v>
      </c>
      <c r="C112" s="13">
        <v>-2.3972602739726054E-2</v>
      </c>
    </row>
    <row r="113" spans="1:3" ht="13" x14ac:dyDescent="0.3">
      <c r="A113" s="3">
        <v>45743</v>
      </c>
      <c r="B113" s="13">
        <v>3.0599755201957731E-3</v>
      </c>
      <c r="C113" s="13">
        <v>1.9607843137255179E-3</v>
      </c>
    </row>
    <row r="114" spans="1:3" ht="13" x14ac:dyDescent="0.3">
      <c r="A114" s="3">
        <v>45742</v>
      </c>
      <c r="B114" s="13">
        <v>-7.6923076923077439E-3</v>
      </c>
      <c r="C114" s="13">
        <v>-2.8571428571428571E-2</v>
      </c>
    </row>
    <row r="115" spans="1:3" ht="13" x14ac:dyDescent="0.3">
      <c r="A115" s="3">
        <v>45741</v>
      </c>
      <c r="B115" s="13">
        <v>2.2033722975069926E-2</v>
      </c>
      <c r="C115" s="13">
        <v>4.7846889952153108E-3</v>
      </c>
    </row>
    <row r="116" spans="1:3" ht="13" x14ac:dyDescent="0.3">
      <c r="A116" s="3">
        <v>45740</v>
      </c>
      <c r="B116" s="13">
        <v>1.2428793371310673E-3</v>
      </c>
      <c r="C116" s="13">
        <v>1.6536964980544775E-2</v>
      </c>
    </row>
    <row r="117" spans="1:3" ht="13" x14ac:dyDescent="0.3">
      <c r="A117" s="3">
        <v>45737</v>
      </c>
      <c r="B117" s="13">
        <v>4.8917568692754803E-3</v>
      </c>
      <c r="C117" s="13">
        <v>-2.0019065776930491E-2</v>
      </c>
    </row>
    <row r="118" spans="1:3" ht="13" x14ac:dyDescent="0.3">
      <c r="A118" s="3">
        <v>45736</v>
      </c>
      <c r="B118" s="13">
        <v>-2.9102667744543273E-2</v>
      </c>
      <c r="C118" s="13">
        <v>-3.9377289377289348E-2</v>
      </c>
    </row>
    <row r="119" spans="1:3" ht="13" x14ac:dyDescent="0.3">
      <c r="A119" s="3">
        <v>45735</v>
      </c>
      <c r="B119" s="13">
        <v>1.8222312208949871E-3</v>
      </c>
      <c r="C119" s="13">
        <v>-3.0195381882770798E-2</v>
      </c>
    </row>
    <row r="120" spans="1:3" ht="13" x14ac:dyDescent="0.3">
      <c r="A120" s="3">
        <v>45734</v>
      </c>
      <c r="B120" s="13">
        <v>2.2567287784679087E-2</v>
      </c>
      <c r="C120" s="13">
        <v>1.258992805755388E-2</v>
      </c>
    </row>
    <row r="121" spans="1:3" ht="13" x14ac:dyDescent="0.3">
      <c r="A121" s="3">
        <v>45733</v>
      </c>
      <c r="B121" s="13">
        <v>6.1451932090406487E-3</v>
      </c>
      <c r="C121" s="13">
        <v>1.0909090909090934E-2</v>
      </c>
    </row>
    <row r="122" spans="1:3" ht="13" x14ac:dyDescent="0.3">
      <c r="A122" s="3">
        <v>45730</v>
      </c>
      <c r="B122" s="13">
        <v>1.7270608179699116E-2</v>
      </c>
      <c r="C122" s="13">
        <v>-1.8148820326679023E-3</v>
      </c>
    </row>
    <row r="123" spans="1:3" ht="13" x14ac:dyDescent="0.3">
      <c r="A123" s="3">
        <v>45729</v>
      </c>
      <c r="B123" s="13">
        <v>-1.0484378276368174E-2</v>
      </c>
      <c r="C123" s="13">
        <v>-1.342882721575649E-2</v>
      </c>
    </row>
    <row r="124" spans="1:3" ht="13" x14ac:dyDescent="0.3">
      <c r="A124" s="3">
        <v>45728</v>
      </c>
      <c r="B124" s="13">
        <v>1.7061207080400952E-2</v>
      </c>
      <c r="C124" s="13">
        <v>-6.2277580071174628E-3</v>
      </c>
    </row>
    <row r="125" spans="1:3" ht="13" x14ac:dyDescent="0.3">
      <c r="A125" s="3">
        <v>45727</v>
      </c>
      <c r="B125" s="13">
        <v>-2.1085594989561581E-2</v>
      </c>
      <c r="C125" s="13">
        <v>9.8831985624439223E-3</v>
      </c>
    </row>
    <row r="126" spans="1:3" ht="13" x14ac:dyDescent="0.3">
      <c r="A126" s="3">
        <v>45726</v>
      </c>
      <c r="B126" s="13">
        <v>-2.1350495454081075E-2</v>
      </c>
      <c r="C126" s="13">
        <v>-6.2500000000000255E-3</v>
      </c>
    </row>
    <row r="127" spans="1:3" ht="13" x14ac:dyDescent="0.3">
      <c r="A127" s="3">
        <v>45723</v>
      </c>
      <c r="B127" s="13">
        <v>6.4774830351633592E-3</v>
      </c>
      <c r="C127" s="13">
        <v>-4.4444444444444444E-3</v>
      </c>
    </row>
    <row r="128" spans="1:3" ht="13" x14ac:dyDescent="0.3">
      <c r="A128" s="3">
        <v>45722</v>
      </c>
      <c r="B128" s="13">
        <v>5.8951287620229997E-3</v>
      </c>
      <c r="C128" s="13">
        <v>2.9277218664226924E-2</v>
      </c>
    </row>
    <row r="129" spans="1:3" ht="13" x14ac:dyDescent="0.3">
      <c r="A129" s="3">
        <v>45721</v>
      </c>
      <c r="B129" s="13">
        <v>3.6667738822772654E-2</v>
      </c>
      <c r="C129" s="13">
        <v>2.8222013170272814E-2</v>
      </c>
    </row>
    <row r="130" spans="1:3" ht="13" x14ac:dyDescent="0.3">
      <c r="A130" s="3">
        <v>45720</v>
      </c>
      <c r="B130" s="13">
        <v>-2.9448491155046774E-2</v>
      </c>
      <c r="C130" s="13">
        <v>-5.6787932564330131E-2</v>
      </c>
    </row>
    <row r="131" spans="1:3" ht="13" x14ac:dyDescent="0.3">
      <c r="A131" s="3">
        <v>45719</v>
      </c>
      <c r="B131" s="13">
        <v>1.5212338897105444E-2</v>
      </c>
      <c r="C131" s="13">
        <v>4.837209302325584E-2</v>
      </c>
    </row>
    <row r="132" spans="1:3" ht="13" x14ac:dyDescent="0.3">
      <c r="A132" s="3">
        <v>45716</v>
      </c>
      <c r="B132" s="13">
        <v>-4.1031036296687506E-3</v>
      </c>
      <c r="C132" s="13">
        <v>9.3896713615023476E-3</v>
      </c>
    </row>
    <row r="133" spans="1:3" ht="13" x14ac:dyDescent="0.3">
      <c r="A133" s="3">
        <v>45715</v>
      </c>
      <c r="B133" s="13">
        <v>-3.5643149177061453E-3</v>
      </c>
      <c r="C133" s="13">
        <v>-6.5298507462686834E-3</v>
      </c>
    </row>
    <row r="134" spans="1:3" ht="13" x14ac:dyDescent="0.3">
      <c r="A134" s="3">
        <v>45714</v>
      </c>
      <c r="B134" s="13">
        <v>3.3365832520853629E-2</v>
      </c>
      <c r="C134" s="13">
        <v>-1.5610651974288363E-2</v>
      </c>
    </row>
    <row r="135" spans="1:3" ht="13" x14ac:dyDescent="0.3">
      <c r="A135" s="3">
        <v>45713</v>
      </c>
      <c r="B135" s="13">
        <v>1.8199867637326179E-2</v>
      </c>
      <c r="C135" s="13">
        <v>3.8131553860819824E-2</v>
      </c>
    </row>
    <row r="136" spans="1:3" ht="13" x14ac:dyDescent="0.3">
      <c r="A136" s="3">
        <v>45712</v>
      </c>
      <c r="B136" s="13">
        <v>2.76518084282716E-3</v>
      </c>
      <c r="C136" s="13">
        <v>2.8431372549019663E-2</v>
      </c>
    </row>
    <row r="137" spans="1:3" ht="13" x14ac:dyDescent="0.3">
      <c r="A137" s="3">
        <v>45709</v>
      </c>
      <c r="B137" s="13">
        <v>7.0171530407663859E-3</v>
      </c>
      <c r="C137" s="13">
        <v>0</v>
      </c>
    </row>
    <row r="138" spans="1:3" ht="13" x14ac:dyDescent="0.3">
      <c r="A138" s="3">
        <v>45708</v>
      </c>
      <c r="B138" s="13">
        <v>-4.8769674129905214E-3</v>
      </c>
      <c r="C138" s="13">
        <v>4.9261083743842365E-3</v>
      </c>
    </row>
    <row r="139" spans="1:3" ht="13" x14ac:dyDescent="0.3">
      <c r="A139" s="3">
        <v>45707</v>
      </c>
      <c r="B139" s="13">
        <v>-9.22468701954751E-3</v>
      </c>
      <c r="C139" s="13">
        <v>-2.6845637583892593E-2</v>
      </c>
    </row>
    <row r="140" spans="1:3" ht="13" x14ac:dyDescent="0.3">
      <c r="A140" s="3">
        <v>45706</v>
      </c>
      <c r="B140" s="13">
        <v>1.8796151264264854E-2</v>
      </c>
      <c r="C140" s="13">
        <v>9.5969289827249821E-4</v>
      </c>
    </row>
    <row r="141" spans="1:3" ht="13" x14ac:dyDescent="0.3">
      <c r="A141" s="3">
        <v>45705</v>
      </c>
      <c r="B141" s="13">
        <v>1.6259238203524807E-2</v>
      </c>
      <c r="C141" s="13">
        <v>-2.8708133971291593E-3</v>
      </c>
    </row>
    <row r="142" spans="1:3" ht="13" x14ac:dyDescent="0.3">
      <c r="A142" s="3">
        <v>45702</v>
      </c>
      <c r="B142" s="13">
        <v>4.3393856343496929E-3</v>
      </c>
      <c r="C142" s="13">
        <v>2.2504892367906038E-2</v>
      </c>
    </row>
    <row r="143" spans="1:3" ht="13" x14ac:dyDescent="0.3">
      <c r="A143" s="3">
        <v>45701</v>
      </c>
      <c r="B143" s="13">
        <v>-9.3891402714932331E-3</v>
      </c>
      <c r="C143" s="13">
        <v>5.6876938986556359E-2</v>
      </c>
    </row>
    <row r="144" spans="1:3" ht="13" x14ac:dyDescent="0.3">
      <c r="A144" s="3">
        <v>45700</v>
      </c>
      <c r="B144" s="13">
        <v>-4.5228403437353685E-4</v>
      </c>
      <c r="C144" s="13">
        <v>7.8165711307972893E-3</v>
      </c>
    </row>
    <row r="145" spans="1:3" ht="13" x14ac:dyDescent="0.3">
      <c r="A145" s="3">
        <v>45699</v>
      </c>
      <c r="B145" s="13">
        <v>1.8541978578832153E-2</v>
      </c>
      <c r="C145" s="13">
        <v>-1.3874614594038997E-2</v>
      </c>
    </row>
    <row r="146" spans="1:3" ht="13" x14ac:dyDescent="0.3">
      <c r="A146" s="3">
        <v>45698</v>
      </c>
      <c r="B146" s="13">
        <v>-2.0687277324446247E-3</v>
      </c>
      <c r="C146" s="13">
        <v>-1.5392508978964155E-3</v>
      </c>
    </row>
    <row r="147" spans="1:3" ht="13" x14ac:dyDescent="0.3">
      <c r="A147" s="3">
        <v>45695</v>
      </c>
      <c r="B147" s="13">
        <v>3.4490687514372427E-4</v>
      </c>
      <c r="C147" s="13">
        <v>-6.119326874043797E-3</v>
      </c>
    </row>
    <row r="148" spans="1:3" ht="13" x14ac:dyDescent="0.3">
      <c r="A148" s="3">
        <v>45694</v>
      </c>
      <c r="B148" s="13">
        <v>2.9836609045702189E-2</v>
      </c>
      <c r="C148" s="13">
        <v>3.5921817221341697E-2</v>
      </c>
    </row>
    <row r="149" spans="1:3" ht="13" x14ac:dyDescent="0.3">
      <c r="A149" s="3">
        <v>45693</v>
      </c>
      <c r="B149" s="13">
        <v>-6.8203198494825763E-3</v>
      </c>
      <c r="C149" s="13">
        <v>-2.4226804123711282E-2</v>
      </c>
    </row>
    <row r="150" spans="1:3" ht="13" x14ac:dyDescent="0.3">
      <c r="A150" s="3">
        <v>45692</v>
      </c>
      <c r="B150" s="13">
        <v>1.9297614766870381E-2</v>
      </c>
      <c r="C150" s="13">
        <v>-5.1282051282051282E-3</v>
      </c>
    </row>
    <row r="151" spans="1:3" ht="13" x14ac:dyDescent="0.3">
      <c r="A151" s="3">
        <v>45691</v>
      </c>
      <c r="B151" s="13">
        <v>-5.1275936083948559E-3</v>
      </c>
      <c r="C151" s="13">
        <v>-3.8461538461538512E-2</v>
      </c>
    </row>
    <row r="152" spans="1:3" ht="13" x14ac:dyDescent="0.3">
      <c r="A152" s="3">
        <v>45688</v>
      </c>
      <c r="B152" s="13">
        <v>-5.8091286307055436E-3</v>
      </c>
      <c r="C152" s="13">
        <v>9.9601593625498006E-3</v>
      </c>
    </row>
    <row r="153" spans="1:3" ht="13" x14ac:dyDescent="0.3">
      <c r="A153" s="3">
        <v>45687</v>
      </c>
      <c r="B153" s="13">
        <v>-7.6470588235293532E-3</v>
      </c>
      <c r="C153" s="13">
        <v>-3.9682539682538839E-3</v>
      </c>
    </row>
    <row r="154" spans="1:3" ht="13" x14ac:dyDescent="0.3">
      <c r="A154" s="3">
        <v>45686</v>
      </c>
      <c r="B154" s="13">
        <v>1.3352408202193623E-2</v>
      </c>
      <c r="C154" s="13">
        <v>-1.1764705882352969E-2</v>
      </c>
    </row>
    <row r="155" spans="1:3" ht="13" x14ac:dyDescent="0.3">
      <c r="A155" s="3">
        <v>45685</v>
      </c>
      <c r="B155" s="13">
        <v>4.3103448275861574E-3</v>
      </c>
      <c r="C155" s="13">
        <v>-9.7943192948084538E-4</v>
      </c>
    </row>
    <row r="156" spans="1:3" ht="13" x14ac:dyDescent="0.3">
      <c r="A156" s="3">
        <v>45684</v>
      </c>
      <c r="B156" s="13">
        <v>-4.2918454935621823E-3</v>
      </c>
      <c r="C156" s="13">
        <v>2.1510755377688758E-2</v>
      </c>
    </row>
    <row r="157" spans="1:3" ht="13" x14ac:dyDescent="0.3">
      <c r="A157" s="3">
        <v>45681</v>
      </c>
      <c r="B157" s="13">
        <v>3.8295835327908125E-3</v>
      </c>
      <c r="C157" s="13">
        <v>1.6268429079817067E-2</v>
      </c>
    </row>
    <row r="158" spans="1:3" ht="13" x14ac:dyDescent="0.3">
      <c r="A158" s="3">
        <v>45680</v>
      </c>
      <c r="B158" s="13">
        <v>1.9646125686394091E-2</v>
      </c>
      <c r="C158" s="13">
        <v>1.7589239524055753E-2</v>
      </c>
    </row>
    <row r="159" spans="1:3" ht="13" x14ac:dyDescent="0.3">
      <c r="A159" s="3">
        <v>45679</v>
      </c>
      <c r="B159" s="13">
        <v>-1.5379070046858116E-2</v>
      </c>
      <c r="C159" s="13">
        <v>-6.6803699897224206E-3</v>
      </c>
    </row>
    <row r="160" spans="1:3" ht="13" x14ac:dyDescent="0.3">
      <c r="A160" s="3">
        <v>45678</v>
      </c>
      <c r="B160" s="13">
        <v>-1.4397120575885367E-3</v>
      </c>
      <c r="C160" s="13">
        <v>1.0384215991692628E-2</v>
      </c>
    </row>
    <row r="161" spans="1:3" ht="13" x14ac:dyDescent="0.3">
      <c r="A161" s="3">
        <v>45677</v>
      </c>
      <c r="B161" s="13">
        <v>5.6708494208494928E-3</v>
      </c>
      <c r="C161" s="13">
        <v>1.3150973172014729E-2</v>
      </c>
    </row>
    <row r="162" spans="1:3" ht="13" x14ac:dyDescent="0.3">
      <c r="A162" s="3">
        <v>45674</v>
      </c>
      <c r="B162" s="13">
        <v>1.1101622544833609E-2</v>
      </c>
      <c r="C162" s="13">
        <v>5.2631578947365427E-4</v>
      </c>
    </row>
    <row r="163" spans="1:3" ht="13" x14ac:dyDescent="0.3">
      <c r="A163" s="3">
        <v>45673</v>
      </c>
      <c r="B163" s="13">
        <v>5.6434793276897771E-3</v>
      </c>
      <c r="C163" s="13">
        <v>-1.0515247108306449E-3</v>
      </c>
    </row>
    <row r="164" spans="1:3" ht="13" x14ac:dyDescent="0.3">
      <c r="A164" s="3">
        <v>45672</v>
      </c>
      <c r="B164" s="13">
        <v>1.1053795136330559E-3</v>
      </c>
      <c r="C164" s="13">
        <v>1.3319126265316996E-2</v>
      </c>
    </row>
    <row r="165" spans="1:3" ht="13" x14ac:dyDescent="0.3">
      <c r="A165" s="3">
        <v>45671</v>
      </c>
      <c r="B165" s="13">
        <v>2.7770764958343821E-2</v>
      </c>
      <c r="C165" s="13">
        <v>6.4343163538873385E-3</v>
      </c>
    </row>
    <row r="166" spans="1:3" ht="13" x14ac:dyDescent="0.3">
      <c r="A166" s="3">
        <v>45670</v>
      </c>
      <c r="B166" s="13">
        <v>-1.258880717935934E-2</v>
      </c>
      <c r="C166" s="13">
        <v>8.1081081081081086E-3</v>
      </c>
    </row>
    <row r="167" spans="1:3" ht="13" x14ac:dyDescent="0.3">
      <c r="A167" s="3">
        <v>45667</v>
      </c>
      <c r="B167" s="13">
        <v>5.5144754981826787E-3</v>
      </c>
      <c r="C167" s="13">
        <v>5.9815116911364563E-3</v>
      </c>
    </row>
    <row r="168" spans="1:3" ht="13" x14ac:dyDescent="0.3">
      <c r="A168" s="3">
        <v>45666</v>
      </c>
      <c r="B168" s="13">
        <v>5.418346774193567E-3</v>
      </c>
      <c r="C168" s="13">
        <v>4.3691971600219081E-3</v>
      </c>
    </row>
    <row r="169" spans="1:3" ht="13" x14ac:dyDescent="0.3">
      <c r="A169" s="3">
        <v>45665</v>
      </c>
      <c r="B169" s="13">
        <v>1.457427767834312E-2</v>
      </c>
      <c r="C169" s="13">
        <v>-4.8913043478261177E-3</v>
      </c>
    </row>
    <row r="170" spans="1:3" ht="13" x14ac:dyDescent="0.3">
      <c r="A170" s="3">
        <v>45664</v>
      </c>
      <c r="B170" s="13">
        <v>-4.7079781142638916E-3</v>
      </c>
      <c r="C170" s="13">
        <v>5.4644808743169399E-3</v>
      </c>
    </row>
    <row r="171" spans="1:3" ht="13" x14ac:dyDescent="0.3">
      <c r="A171" s="3">
        <v>45663</v>
      </c>
      <c r="B171" s="13">
        <v>2.0914523252792878E-2</v>
      </c>
      <c r="C171" s="13">
        <v>3.6827195467422094E-2</v>
      </c>
    </row>
    <row r="172" spans="1:3" ht="13" x14ac:dyDescent="0.3">
      <c r="A172" s="3">
        <v>45660</v>
      </c>
      <c r="B172" s="13">
        <v>-2.5974025974023112E-4</v>
      </c>
      <c r="C172" s="13">
        <v>-1.3415315818893268E-2</v>
      </c>
    </row>
    <row r="173" spans="1:3" ht="13" x14ac:dyDescent="0.3">
      <c r="A173" s="3">
        <v>45659</v>
      </c>
      <c r="B173" s="13">
        <v>-3.3652601604969973E-3</v>
      </c>
      <c r="C173" s="13">
        <v>-2.3471615720523926E-2</v>
      </c>
    </row>
    <row r="174" spans="1:3" ht="13" x14ac:dyDescent="0.3">
      <c r="A174" s="3">
        <v>45658</v>
      </c>
      <c r="B174" s="13">
        <v>0</v>
      </c>
      <c r="C174" s="13">
        <v>0</v>
      </c>
    </row>
    <row r="175" spans="1:3" ht="13" x14ac:dyDescent="0.3">
      <c r="A175" s="3">
        <v>45657</v>
      </c>
      <c r="B175" s="13">
        <v>0</v>
      </c>
      <c r="C175" s="13">
        <v>0</v>
      </c>
    </row>
    <row r="176" spans="1:3" ht="13" x14ac:dyDescent="0.3">
      <c r="A176" s="3">
        <v>45656</v>
      </c>
      <c r="B176" s="13">
        <v>-5.1746442432088586E-4</v>
      </c>
      <c r="C176" s="13">
        <v>4.9369171695006981E-3</v>
      </c>
    </row>
    <row r="177" spans="1:3" ht="13" x14ac:dyDescent="0.3">
      <c r="A177" s="3">
        <v>45653</v>
      </c>
      <c r="B177" s="13">
        <v>1.1780104712041982E-2</v>
      </c>
      <c r="C177" s="13">
        <v>2.5886325267304576E-2</v>
      </c>
    </row>
    <row r="178" spans="1:3" ht="13" x14ac:dyDescent="0.3">
      <c r="A178" s="3">
        <v>45652</v>
      </c>
      <c r="B178" s="13">
        <v>0</v>
      </c>
      <c r="C178" s="13">
        <v>0</v>
      </c>
    </row>
    <row r="179" spans="1:3" ht="13" x14ac:dyDescent="0.3">
      <c r="A179" s="3">
        <v>45651</v>
      </c>
      <c r="B179" s="13">
        <v>0</v>
      </c>
      <c r="C179" s="13">
        <v>0</v>
      </c>
    </row>
    <row r="180" spans="1:3" ht="13" x14ac:dyDescent="0.3">
      <c r="A180" s="3">
        <v>45650</v>
      </c>
      <c r="B180" s="13">
        <v>0</v>
      </c>
      <c r="C180" s="13">
        <v>0</v>
      </c>
    </row>
    <row r="181" spans="1:3" ht="13" x14ac:dyDescent="0.3">
      <c r="A181" s="3">
        <v>45649</v>
      </c>
      <c r="B181" s="13">
        <v>-3.6515388628065295E-3</v>
      </c>
      <c r="C181" s="13">
        <v>-3.3713974986405749E-2</v>
      </c>
    </row>
    <row r="182" spans="1:3" ht="13" x14ac:dyDescent="0.3">
      <c r="A182" s="3">
        <v>45646</v>
      </c>
      <c r="B182" s="13">
        <v>-4.9312224240851618E-3</v>
      </c>
      <c r="C182" s="13">
        <v>3.2565974171813651E-2</v>
      </c>
    </row>
    <row r="183" spans="1:3" ht="13" x14ac:dyDescent="0.3">
      <c r="A183" s="3">
        <v>45645</v>
      </c>
      <c r="B183" s="13">
        <v>-1.2051282051281977E-2</v>
      </c>
      <c r="C183" s="13">
        <v>-4.4717719396311422E-3</v>
      </c>
    </row>
    <row r="184" spans="1:3" ht="13" x14ac:dyDescent="0.3">
      <c r="A184" s="3">
        <v>45644</v>
      </c>
      <c r="B184" s="13">
        <v>8.6641665589034227E-3</v>
      </c>
      <c r="C184" s="13">
        <v>1.2450481041313056E-2</v>
      </c>
    </row>
    <row r="185" spans="1:3" ht="13" x14ac:dyDescent="0.3">
      <c r="A185" s="3">
        <v>45643</v>
      </c>
      <c r="B185" s="13">
        <v>-1.9525801952580187E-2</v>
      </c>
      <c r="C185" s="13">
        <v>-4.5070422535211912E-3</v>
      </c>
    </row>
    <row r="186" spans="1:3" ht="13" x14ac:dyDescent="0.3">
      <c r="A186" s="3">
        <v>45642</v>
      </c>
      <c r="B186" s="13">
        <v>4.2016806722688406E-3</v>
      </c>
      <c r="C186" s="13">
        <v>-5.6022408963585435E-3</v>
      </c>
    </row>
    <row r="187" spans="1:3" ht="13" x14ac:dyDescent="0.3">
      <c r="A187" s="3">
        <v>45639</v>
      </c>
      <c r="B187" s="13">
        <v>5.6338028169014703E-3</v>
      </c>
      <c r="C187" s="13">
        <v>-1.5444015444015505E-2</v>
      </c>
    </row>
    <row r="188" spans="1:3" ht="13" x14ac:dyDescent="0.3">
      <c r="A188" s="3">
        <v>45638</v>
      </c>
      <c r="B188" s="13">
        <v>1.2838801711840138E-2</v>
      </c>
      <c r="C188" s="13">
        <v>1.3982102908277404E-2</v>
      </c>
    </row>
    <row r="189" spans="1:3" ht="13" x14ac:dyDescent="0.3">
      <c r="A189" s="3">
        <v>45637</v>
      </c>
      <c r="B189" s="13">
        <v>9.4253174499280088E-3</v>
      </c>
      <c r="C189" s="13">
        <v>9.029345372460626E-3</v>
      </c>
    </row>
    <row r="190" spans="1:3" ht="13" x14ac:dyDescent="0.3">
      <c r="A190" s="3">
        <v>45636</v>
      </c>
      <c r="B190" s="13">
        <v>-5.0794477728574759E-3</v>
      </c>
      <c r="C190" s="13">
        <v>1.315037164093758E-2</v>
      </c>
    </row>
    <row r="191" spans="1:3" ht="13" x14ac:dyDescent="0.3">
      <c r="A191" s="3">
        <v>45635</v>
      </c>
      <c r="B191" s="13">
        <v>0</v>
      </c>
      <c r="C191" s="13">
        <v>1.156737998843262E-2</v>
      </c>
    </row>
    <row r="192" spans="1:3" ht="13" x14ac:dyDescent="0.3">
      <c r="A192" s="3">
        <v>45632</v>
      </c>
      <c r="B192" s="13">
        <v>6.0272536687631375E-3</v>
      </c>
      <c r="C192" s="13">
        <v>1.1702750146284377E-2</v>
      </c>
    </row>
    <row r="193" spans="1:3" ht="13" x14ac:dyDescent="0.3">
      <c r="A193" s="3">
        <v>45631</v>
      </c>
      <c r="B193" s="13">
        <v>2.2645048907945813E-2</v>
      </c>
      <c r="C193" s="13">
        <v>4.1128084606346484E-3</v>
      </c>
    </row>
    <row r="194" spans="1:3" ht="13" x14ac:dyDescent="0.3">
      <c r="A194" s="3">
        <v>45630</v>
      </c>
      <c r="B194" s="13">
        <v>1.3581420616596448E-2</v>
      </c>
      <c r="C194" s="13">
        <v>2.6537997587454627E-2</v>
      </c>
    </row>
    <row r="195" spans="1:3" ht="13" x14ac:dyDescent="0.3">
      <c r="A195" s="3">
        <v>45629</v>
      </c>
      <c r="B195" s="13">
        <v>1.3628854625550687E-2</v>
      </c>
      <c r="C195" s="13">
        <v>-8.9659294680215183E-3</v>
      </c>
    </row>
    <row r="196" spans="1:3" ht="13" x14ac:dyDescent="0.3">
      <c r="A196" s="3">
        <v>45628</v>
      </c>
      <c r="B196" s="13">
        <v>1.3785497656466331E-3</v>
      </c>
      <c r="C196" s="13">
        <v>7.2245635159543476E-3</v>
      </c>
    </row>
    <row r="197" spans="1:3" ht="13" x14ac:dyDescent="0.3">
      <c r="A197" s="3">
        <v>45625</v>
      </c>
      <c r="B197" s="13">
        <v>6.8008327550311571E-3</v>
      </c>
      <c r="C197" s="13">
        <v>-5.9844404548174751E-3</v>
      </c>
    </row>
    <row r="198" spans="1:3" ht="13" x14ac:dyDescent="0.3">
      <c r="A198" s="3">
        <v>45624</v>
      </c>
      <c r="B198" s="13">
        <v>6.9881201956673404E-3</v>
      </c>
      <c r="C198" s="13">
        <v>1.8902439024390209E-2</v>
      </c>
    </row>
    <row r="199" spans="1:3" ht="13" x14ac:dyDescent="0.3">
      <c r="A199" s="3">
        <v>45623</v>
      </c>
      <c r="B199" s="13">
        <v>-1.3956734124214636E-3</v>
      </c>
      <c r="C199" s="13">
        <v>-1.6196760647870359E-2</v>
      </c>
    </row>
    <row r="200" spans="1:3" ht="13" x14ac:dyDescent="0.3">
      <c r="A200" s="3">
        <v>45622</v>
      </c>
      <c r="B200" s="13">
        <v>-7.3427542255472345E-3</v>
      </c>
      <c r="C200" s="13">
        <v>-3.0250145433391606E-2</v>
      </c>
    </row>
    <row r="201" spans="1:3" ht="13" x14ac:dyDescent="0.3">
      <c r="A201" s="3">
        <v>45621</v>
      </c>
      <c r="B201" s="13">
        <v>-6.7428099628457925E-3</v>
      </c>
      <c r="C201" s="13">
        <v>1.4757969303423848E-2</v>
      </c>
    </row>
    <row r="202" spans="1:3" ht="13" x14ac:dyDescent="0.3">
      <c r="A202" s="3">
        <v>45618</v>
      </c>
      <c r="B202" s="13">
        <v>-9.2706203135650474E-3</v>
      </c>
      <c r="C202" s="13">
        <v>1.9253910950661958E-2</v>
      </c>
    </row>
    <row r="203" spans="1:3" ht="13" x14ac:dyDescent="0.3">
      <c r="A203" s="3">
        <v>45617</v>
      </c>
      <c r="B203" s="13">
        <v>-7.8452590288110146E-3</v>
      </c>
      <c r="C203" s="13">
        <v>-1.6568047337278173E-2</v>
      </c>
    </row>
    <row r="204" spans="1:3" ht="13" x14ac:dyDescent="0.3">
      <c r="A204" s="3">
        <v>45616</v>
      </c>
      <c r="B204" s="13">
        <v>-4.8458742764841125E-3</v>
      </c>
      <c r="C204" s="13">
        <v>-8.7976539589442824E-3</v>
      </c>
    </row>
    <row r="205" spans="1:3" ht="13" x14ac:dyDescent="0.3">
      <c r="A205" s="3">
        <v>45615</v>
      </c>
      <c r="B205" s="13">
        <v>-1.1048988285409917E-2</v>
      </c>
      <c r="C205" s="13">
        <v>-1.7291066282420751E-2</v>
      </c>
    </row>
    <row r="206" spans="1:3" ht="13" x14ac:dyDescent="0.3">
      <c r="A206" s="3">
        <v>45614</v>
      </c>
      <c r="B206" s="13">
        <v>-3.6923076923076954E-2</v>
      </c>
      <c r="C206" s="13">
        <v>-1.7261219792866016E-3</v>
      </c>
    </row>
    <row r="207" spans="1:3" ht="13" x14ac:dyDescent="0.3">
      <c r="A207" s="3">
        <v>45611</v>
      </c>
      <c r="B207" s="13">
        <v>-1.2804097311139293E-3</v>
      </c>
      <c r="C207" s="13">
        <v>6.3694267515924888E-3</v>
      </c>
    </row>
    <row r="208" spans="1:3" ht="13" x14ac:dyDescent="0.3">
      <c r="A208" s="3">
        <v>45610</v>
      </c>
      <c r="B208" s="13">
        <v>2.14491237248234E-2</v>
      </c>
      <c r="C208" s="13">
        <v>1.0532475131655838E-2</v>
      </c>
    </row>
    <row r="209" spans="1:3" ht="13" x14ac:dyDescent="0.3">
      <c r="A209" s="3">
        <v>45609</v>
      </c>
      <c r="B209" s="13">
        <v>5.1268568423819775E-3</v>
      </c>
      <c r="C209" s="13">
        <v>-2.2870211549456832E-2</v>
      </c>
    </row>
    <row r="210" spans="1:3" ht="13" x14ac:dyDescent="0.3">
      <c r="A210" s="3">
        <v>45608</v>
      </c>
      <c r="B210" s="13">
        <v>-2.4493459861502927E-2</v>
      </c>
      <c r="C210" s="13">
        <v>-1.1422044545973081E-3</v>
      </c>
    </row>
    <row r="211" spans="1:3" ht="13" x14ac:dyDescent="0.3">
      <c r="A211" s="3">
        <v>45607</v>
      </c>
      <c r="B211" s="13">
        <v>1.6555859731456103E-2</v>
      </c>
      <c r="C211" s="13">
        <v>-1.1409013120366061E-3</v>
      </c>
    </row>
    <row r="212" spans="1:3" ht="13" x14ac:dyDescent="0.3">
      <c r="A212" s="3">
        <v>45604</v>
      </c>
      <c r="B212" s="13">
        <v>-5.058365758754825E-3</v>
      </c>
      <c r="C212" s="13">
        <v>-2.9883785279468607E-2</v>
      </c>
    </row>
    <row r="213" spans="1:3" ht="13" x14ac:dyDescent="0.3">
      <c r="A213" s="3">
        <v>45603</v>
      </c>
      <c r="B213" s="13">
        <v>-2.9456193353474318E-2</v>
      </c>
      <c r="C213" s="13">
        <v>4.8752176436447921E-2</v>
      </c>
    </row>
    <row r="214" spans="1:3" ht="13" x14ac:dyDescent="0.3">
      <c r="A214" s="3">
        <v>45602</v>
      </c>
      <c r="B214" s="13">
        <v>-3.1219512195121875E-2</v>
      </c>
      <c r="C214" s="13">
        <v>-5.3816584294343675E-2</v>
      </c>
    </row>
    <row r="215" spans="1:3" ht="13" x14ac:dyDescent="0.3">
      <c r="A215" s="3">
        <v>45601</v>
      </c>
      <c r="B215" s="13">
        <v>7.7424112080617955E-3</v>
      </c>
      <c r="C215" s="13">
        <v>-6.004366812227044E-3</v>
      </c>
    </row>
    <row r="216" spans="1:3" ht="13" x14ac:dyDescent="0.3">
      <c r="A216" s="3">
        <v>45600</v>
      </c>
      <c r="B216" s="13">
        <v>8.6773273831660201E-3</v>
      </c>
      <c r="C216" s="13">
        <v>1.092896174863326E-3</v>
      </c>
    </row>
    <row r="217" spans="1:3" ht="13" x14ac:dyDescent="0.3">
      <c r="A217" s="3">
        <v>45597</v>
      </c>
      <c r="B217" s="13">
        <v>2.4511049022098108E-2</v>
      </c>
      <c r="C217" s="13">
        <v>-5.9750135795762866E-3</v>
      </c>
    </row>
    <row r="218" spans="1:3" ht="13" x14ac:dyDescent="0.3">
      <c r="A218" s="3">
        <v>45596</v>
      </c>
      <c r="B218" s="13">
        <v>-1.9013816706807667E-3</v>
      </c>
      <c r="C218" s="13">
        <v>-1.6559829059829029E-2</v>
      </c>
    </row>
    <row r="219" spans="1:3" ht="13" x14ac:dyDescent="0.3">
      <c r="A219" s="3">
        <v>45595</v>
      </c>
      <c r="B219" s="13">
        <v>-7.1734205889755218E-3</v>
      </c>
      <c r="C219" s="13">
        <v>5.9108006448145853E-3</v>
      </c>
    </row>
    <row r="220" spans="1:3" ht="13" x14ac:dyDescent="0.3">
      <c r="A220" s="3">
        <v>45594</v>
      </c>
      <c r="B220" s="13">
        <v>1.1842607920539918E-2</v>
      </c>
      <c r="C220" s="13">
        <v>-3.2744282744282802E-2</v>
      </c>
    </row>
    <row r="221" spans="1:3" ht="13" x14ac:dyDescent="0.3">
      <c r="A221" s="3">
        <v>45593</v>
      </c>
      <c r="B221" s="13">
        <v>1.3028895768833848E-2</v>
      </c>
      <c r="C221" s="13">
        <v>-1.1813045711350709E-2</v>
      </c>
    </row>
    <row r="222" spans="1:3" ht="13" x14ac:dyDescent="0.3">
      <c r="A222" s="3">
        <v>45590</v>
      </c>
      <c r="B222" s="13">
        <v>-9.0217811573663632E-4</v>
      </c>
      <c r="C222" s="13">
        <v>-4.0920716112532547E-3</v>
      </c>
    </row>
    <row r="223" spans="1:3" ht="13" x14ac:dyDescent="0.3">
      <c r="A223" s="3">
        <v>45589</v>
      </c>
      <c r="B223" s="13">
        <v>-1.1585993820802591E-3</v>
      </c>
      <c r="C223" s="13">
        <v>1.7699115044247819E-2</v>
      </c>
    </row>
    <row r="224" spans="1:3" ht="13" x14ac:dyDescent="0.3">
      <c r="A224" s="3">
        <v>45588</v>
      </c>
      <c r="B224" s="13">
        <v>-1.1956245230221357E-2</v>
      </c>
      <c r="C224" s="13">
        <v>6.2860136196961165E-3</v>
      </c>
    </row>
    <row r="225" spans="1:3" ht="13" x14ac:dyDescent="0.3">
      <c r="A225" s="3">
        <v>45587</v>
      </c>
      <c r="B225" s="13">
        <v>-8.4499936940345775E-3</v>
      </c>
      <c r="C225" s="13">
        <v>5.2410901467502262E-4</v>
      </c>
    </row>
    <row r="226" spans="1:3" ht="13" x14ac:dyDescent="0.3">
      <c r="A226" s="3">
        <v>45586</v>
      </c>
      <c r="B226" s="13">
        <v>-8.8749999999999662E-3</v>
      </c>
      <c r="C226" s="13">
        <v>-5.7321521625846496E-3</v>
      </c>
    </row>
    <row r="227" spans="1:3" ht="13" x14ac:dyDescent="0.3">
      <c r="A227" s="3">
        <v>45583</v>
      </c>
      <c r="B227" s="13">
        <v>7.4297947361793432E-3</v>
      </c>
      <c r="C227" s="13">
        <v>1.1597258829731245E-2</v>
      </c>
    </row>
    <row r="228" spans="1:3" ht="13" x14ac:dyDescent="0.3">
      <c r="A228" s="3">
        <v>45582</v>
      </c>
      <c r="B228" s="13">
        <v>1.2882653061224488E-2</v>
      </c>
      <c r="C228" s="13">
        <v>-4.1994750656168577E-3</v>
      </c>
    </row>
    <row r="229" spans="1:3" ht="13" x14ac:dyDescent="0.3">
      <c r="A229" s="3">
        <v>45581</v>
      </c>
      <c r="B229" s="13">
        <v>-2.6714158504007007E-3</v>
      </c>
      <c r="C229" s="13">
        <v>-5.2219321148825066E-3</v>
      </c>
    </row>
    <row r="230" spans="1:3" ht="13" x14ac:dyDescent="0.3">
      <c r="A230" s="3">
        <v>45580</v>
      </c>
      <c r="B230" s="13">
        <v>2.0395156150414297E-3</v>
      </c>
      <c r="C230" s="13">
        <v>-1.1867905056759604E-2</v>
      </c>
    </row>
    <row r="231" spans="1:3" ht="13" x14ac:dyDescent="0.3">
      <c r="A231" s="3">
        <v>45579</v>
      </c>
      <c r="B231" s="13">
        <v>8.095605242868122E-3</v>
      </c>
      <c r="C231" s="13">
        <v>-4.1109969167522249E-3</v>
      </c>
    </row>
    <row r="232" spans="1:3" ht="13" x14ac:dyDescent="0.3">
      <c r="A232" s="3">
        <v>45576</v>
      </c>
      <c r="B232" s="13">
        <v>1.0649350649350629E-2</v>
      </c>
      <c r="C232" s="13">
        <v>-9.6692111959287824E-3</v>
      </c>
    </row>
    <row r="233" spans="1:3" ht="13" x14ac:dyDescent="0.3">
      <c r="A233" s="3">
        <v>45575</v>
      </c>
      <c r="B233" s="13">
        <v>1.1029411764705951E-2</v>
      </c>
      <c r="C233" s="13">
        <v>-4.0547389761784658E-3</v>
      </c>
    </row>
    <row r="234" spans="1:3" ht="13" x14ac:dyDescent="0.3">
      <c r="A234" s="3">
        <v>45574</v>
      </c>
      <c r="B234" s="13">
        <v>5.8108821975699412E-3</v>
      </c>
      <c r="C234" s="13">
        <v>1.6486347243688908E-2</v>
      </c>
    </row>
    <row r="235" spans="1:3" ht="13" x14ac:dyDescent="0.3">
      <c r="A235" s="3">
        <v>45573</v>
      </c>
      <c r="B235" s="13">
        <v>-4.4701551406783864E-3</v>
      </c>
      <c r="C235" s="13">
        <v>-1.6717325227963584E-2</v>
      </c>
    </row>
    <row r="236" spans="1:3" ht="13" x14ac:dyDescent="0.3">
      <c r="A236" s="3">
        <v>45572</v>
      </c>
      <c r="B236" s="13">
        <v>1.0495549355652948E-2</v>
      </c>
      <c r="C236" s="13">
        <v>-1.0121457489877968E-3</v>
      </c>
    </row>
    <row r="237" spans="1:3" ht="13" x14ac:dyDescent="0.3">
      <c r="A237" s="3">
        <v>45569</v>
      </c>
      <c r="B237" s="13">
        <v>2.1025501899077623E-2</v>
      </c>
      <c r="C237" s="13">
        <v>2.4364955935717927E-2</v>
      </c>
    </row>
    <row r="238" spans="1:3" ht="13" x14ac:dyDescent="0.3">
      <c r="A238" s="3">
        <v>45568</v>
      </c>
      <c r="B238" s="13">
        <v>-8.0731969860065259E-3</v>
      </c>
      <c r="C238" s="13">
        <v>-1.5313935681470138E-2</v>
      </c>
    </row>
    <row r="239" spans="1:3" ht="13" x14ac:dyDescent="0.3">
      <c r="A239" s="3">
        <v>45567</v>
      </c>
      <c r="B239" s="13">
        <v>-5.2201847142283094E-3</v>
      </c>
      <c r="C239" s="13">
        <v>-1.3595166163141936E-2</v>
      </c>
    </row>
    <row r="240" spans="1:3" ht="13" x14ac:dyDescent="0.3">
      <c r="A240" s="3">
        <v>45566</v>
      </c>
      <c r="B240" s="13">
        <v>-2.6579804560260552E-2</v>
      </c>
      <c r="C240" s="13">
        <v>-9.9700897308075773E-3</v>
      </c>
    </row>
    <row r="241" spans="1:3" ht="13" x14ac:dyDescent="0.3">
      <c r="A241" s="3">
        <v>45565</v>
      </c>
      <c r="B241" s="13">
        <v>-8.5260302286526077E-3</v>
      </c>
      <c r="C241" s="13">
        <v>-7.9129574678535822E-3</v>
      </c>
    </row>
    <row r="242" spans="1:3" ht="13" x14ac:dyDescent="0.3">
      <c r="A242" s="3">
        <v>45562</v>
      </c>
      <c r="B242" s="13">
        <v>-1.4189886480908309E-3</v>
      </c>
      <c r="C242" s="13">
        <v>-5.8997050147493466E-3</v>
      </c>
    </row>
    <row r="243" spans="1:3" ht="13" x14ac:dyDescent="0.3">
      <c r="A243" s="3">
        <v>45561</v>
      </c>
      <c r="B243" s="13">
        <v>2.6075446724023836E-2</v>
      </c>
      <c r="C243" s="13">
        <v>2.0572002007024557E-2</v>
      </c>
    </row>
    <row r="244" spans="1:3" ht="13" x14ac:dyDescent="0.3">
      <c r="A244" s="3">
        <v>45560</v>
      </c>
      <c r="B244" s="13">
        <v>0</v>
      </c>
      <c r="C244" s="13">
        <v>-4.4955044955043823E-3</v>
      </c>
    </row>
    <row r="245" spans="1:3" ht="13" x14ac:dyDescent="0.3">
      <c r="A245" s="3">
        <v>45559</v>
      </c>
      <c r="B245" s="13">
        <v>6.5281108446575385E-3</v>
      </c>
      <c r="C245" s="13">
        <v>2.2471910112359432E-2</v>
      </c>
    </row>
    <row r="246" spans="1:3" ht="13" x14ac:dyDescent="0.3">
      <c r="A246" s="3">
        <v>45558</v>
      </c>
      <c r="B246" s="13">
        <v>-1.8823529411764722E-2</v>
      </c>
      <c r="C246" s="13">
        <v>8.7583719732097741E-3</v>
      </c>
    </row>
    <row r="247" spans="1:3" ht="13" x14ac:dyDescent="0.3">
      <c r="A247" s="3">
        <v>45555</v>
      </c>
      <c r="B247" s="13">
        <v>6.0494476591268099E-3</v>
      </c>
      <c r="C247" s="13">
        <v>-3.0469530469530444E-2</v>
      </c>
    </row>
    <row r="248" spans="1:3" ht="13" x14ac:dyDescent="0.3">
      <c r="A248" s="3">
        <v>45554</v>
      </c>
      <c r="B248" s="13">
        <v>9.023354564755906E-3</v>
      </c>
      <c r="C248" s="13">
        <v>1.6759776536312762E-2</v>
      </c>
    </row>
    <row r="249" spans="1:3" ht="13" x14ac:dyDescent="0.3">
      <c r="A249" s="3">
        <v>45553</v>
      </c>
      <c r="B249" s="13">
        <v>7.9681274900389627E-4</v>
      </c>
      <c r="C249" s="13">
        <v>-5.053057099545225E-3</v>
      </c>
    </row>
    <row r="250" spans="1:3" ht="13" x14ac:dyDescent="0.3">
      <c r="A250" s="3">
        <v>45552</v>
      </c>
      <c r="B250" s="13">
        <v>6.9537309441027673E-3</v>
      </c>
      <c r="C250" s="13">
        <v>1.4871794871794901E-2</v>
      </c>
    </row>
    <row r="251" spans="1:3" ht="13" x14ac:dyDescent="0.3">
      <c r="A251" s="3">
        <v>45551</v>
      </c>
      <c r="B251" s="13">
        <v>-4.2609853528628536E-3</v>
      </c>
      <c r="C251" s="13">
        <v>-1.5648662291771805E-2</v>
      </c>
    </row>
    <row r="252" spans="1:3" ht="13" x14ac:dyDescent="0.3">
      <c r="A252" s="3">
        <v>45548</v>
      </c>
      <c r="B252" s="13">
        <v>5.6239957150508594E-3</v>
      </c>
      <c r="C252" s="13">
        <v>3.5546262415054798E-2</v>
      </c>
    </row>
    <row r="253" spans="1:3" ht="13" x14ac:dyDescent="0.3">
      <c r="A253" s="3">
        <v>45547</v>
      </c>
      <c r="B253" s="13">
        <v>1.0418076038425105E-2</v>
      </c>
      <c r="C253" s="13">
        <v>8.9662447257384866E-3</v>
      </c>
    </row>
    <row r="254" spans="1:3" ht="13" x14ac:dyDescent="0.3">
      <c r="A254" s="3">
        <v>45546</v>
      </c>
      <c r="B254" s="13">
        <v>1.7619951206288831E-3</v>
      </c>
      <c r="C254" s="13">
        <v>1.8259935553168669E-2</v>
      </c>
    </row>
    <row r="255" spans="1:3" ht="13" x14ac:dyDescent="0.3">
      <c r="A255" s="3">
        <v>45545</v>
      </c>
      <c r="B255" s="13">
        <v>-1.0063061854286888E-2</v>
      </c>
      <c r="C255" s="13">
        <v>-4.2673521850899801E-2</v>
      </c>
    </row>
    <row r="256" spans="1:3" ht="13" x14ac:dyDescent="0.3">
      <c r="A256" s="3">
        <v>45544</v>
      </c>
      <c r="B256" s="13">
        <v>1.6364380199099974E-2</v>
      </c>
      <c r="C256" s="13">
        <v>2.0607934054611317E-3</v>
      </c>
    </row>
    <row r="257" spans="1:3" ht="13" x14ac:dyDescent="0.3">
      <c r="A257" s="3">
        <v>45541</v>
      </c>
      <c r="B257" s="13">
        <v>-2.2527326046387578E-2</v>
      </c>
      <c r="C257" s="13">
        <v>-5.2246093750000083E-2</v>
      </c>
    </row>
    <row r="258" spans="1:3" ht="13" x14ac:dyDescent="0.3">
      <c r="A258" s="3">
        <v>45540</v>
      </c>
      <c r="B258" s="13">
        <v>9.9623047926763394E-3</v>
      </c>
      <c r="C258" s="13">
        <v>1.7892644135188981E-2</v>
      </c>
    </row>
    <row r="259" spans="1:3" ht="13" x14ac:dyDescent="0.3">
      <c r="A259" s="3">
        <v>45539</v>
      </c>
      <c r="B259" s="13">
        <v>6.7358210965915311E-4</v>
      </c>
      <c r="C259" s="13">
        <v>-2.2351797862002053E-2</v>
      </c>
    </row>
    <row r="260" spans="1:3" ht="13" x14ac:dyDescent="0.3">
      <c r="A260" s="3">
        <v>45538</v>
      </c>
      <c r="B260" s="13">
        <v>-1.643036968331783E-2</v>
      </c>
      <c r="C260" s="13">
        <v>0</v>
      </c>
    </row>
    <row r="261" spans="1:3" ht="13" x14ac:dyDescent="0.3">
      <c r="A261" s="3">
        <v>45537</v>
      </c>
      <c r="B261" s="13">
        <v>2.3907557444547475E-3</v>
      </c>
      <c r="C261" s="13">
        <v>1.3793103448275917E-2</v>
      </c>
    </row>
    <row r="262" spans="1:3" ht="13" x14ac:dyDescent="0.3">
      <c r="A262" s="3">
        <v>45534</v>
      </c>
      <c r="B262" s="13">
        <v>9.6553573823253414E-3</v>
      </c>
      <c r="C262" s="13">
        <v>-1.6472868217054289E-2</v>
      </c>
    </row>
    <row r="263" spans="1:3" ht="13" x14ac:dyDescent="0.3">
      <c r="A263" s="3">
        <v>45533</v>
      </c>
      <c r="B263" s="13">
        <v>7.2943401323788022E-3</v>
      </c>
      <c r="C263" s="13">
        <v>0</v>
      </c>
    </row>
    <row r="264" spans="1:3" ht="13" x14ac:dyDescent="0.3">
      <c r="A264" s="3">
        <v>45532</v>
      </c>
      <c r="B264" s="13">
        <v>4.054054054053007E-4</v>
      </c>
      <c r="C264" s="13">
        <v>-1.6205910390848455E-2</v>
      </c>
    </row>
    <row r="265" spans="1:3" ht="13" x14ac:dyDescent="0.3">
      <c r="A265" s="3">
        <v>45531</v>
      </c>
      <c r="B265" s="13">
        <v>1.0101010101010201E-2</v>
      </c>
      <c r="C265" s="13">
        <v>-6.6287878787877714E-3</v>
      </c>
    </row>
    <row r="266" spans="1:3" ht="13" x14ac:dyDescent="0.3">
      <c r="A266" s="3">
        <v>45530</v>
      </c>
      <c r="B266" s="13">
        <v>-3.9428959891231541E-3</v>
      </c>
      <c r="C266" s="13">
        <v>2.8490028490028223E-3</v>
      </c>
    </row>
    <row r="267" spans="1:3" ht="13" x14ac:dyDescent="0.3">
      <c r="A267" s="3">
        <v>45527</v>
      </c>
      <c r="B267" s="13">
        <v>1.5323025952512516E-2</v>
      </c>
      <c r="C267" s="13">
        <v>1.4450867052023121E-2</v>
      </c>
    </row>
    <row r="268" spans="1:3" ht="13" x14ac:dyDescent="0.3">
      <c r="A268" s="3">
        <v>45526</v>
      </c>
      <c r="B268" s="13">
        <v>1.65929203539817E-3</v>
      </c>
      <c r="C268" s="13">
        <v>-1.2369172216936225E-2</v>
      </c>
    </row>
    <row r="269" spans="1:3" ht="13" x14ac:dyDescent="0.3">
      <c r="A269" s="3">
        <v>45525</v>
      </c>
      <c r="B269" s="13">
        <v>5.9813604117401791E-3</v>
      </c>
      <c r="C269" s="13">
        <v>2.0388349514563052E-2</v>
      </c>
    </row>
    <row r="270" spans="1:3" ht="13" x14ac:dyDescent="0.3">
      <c r="A270" s="3">
        <v>45524</v>
      </c>
      <c r="B270" s="13">
        <v>-5.3956834532373687E-3</v>
      </c>
      <c r="C270" s="13">
        <v>-1.2464046021092974E-2</v>
      </c>
    </row>
    <row r="271" spans="1:3" ht="13" x14ac:dyDescent="0.3">
      <c r="A271" s="3">
        <v>45523</v>
      </c>
      <c r="B271" s="13">
        <v>4.7261606894634153E-3</v>
      </c>
      <c r="C271" s="13">
        <v>2.9615004935834157E-2</v>
      </c>
    </row>
    <row r="272" spans="1:3" ht="13" x14ac:dyDescent="0.3">
      <c r="A272" s="3">
        <v>45520</v>
      </c>
      <c r="B272" s="13">
        <v>3.0954428202923503E-2</v>
      </c>
      <c r="C272" s="13">
        <v>3.9643211100098257E-3</v>
      </c>
    </row>
    <row r="273" spans="1:3" ht="13" x14ac:dyDescent="0.3">
      <c r="A273" s="3">
        <v>45519</v>
      </c>
      <c r="B273" s="13">
        <v>0</v>
      </c>
      <c r="C273" s="13">
        <v>2.073849266565515E-2</v>
      </c>
    </row>
    <row r="274" spans="1:3" ht="13" x14ac:dyDescent="0.3">
      <c r="A274" s="3">
        <v>45518</v>
      </c>
      <c r="B274" s="13">
        <v>7.0717275220088735E-3</v>
      </c>
      <c r="C274" s="13">
        <v>-1.0015022533800702E-2</v>
      </c>
    </row>
    <row r="275" spans="1:3" ht="13" x14ac:dyDescent="0.3">
      <c r="A275" s="3">
        <v>45517</v>
      </c>
      <c r="B275" s="13">
        <v>-1.7288575133265476E-3</v>
      </c>
      <c r="C275" s="13">
        <v>-8.4409136047667171E-3</v>
      </c>
    </row>
    <row r="276" spans="1:3" ht="13" x14ac:dyDescent="0.3">
      <c r="A276" s="3">
        <v>45516</v>
      </c>
      <c r="B276" s="13">
        <v>5.359212050984925E-3</v>
      </c>
      <c r="C276" s="13">
        <v>-9.8328416912487702E-3</v>
      </c>
    </row>
    <row r="277" spans="1:3" ht="13" x14ac:dyDescent="0.3">
      <c r="A277" s="3">
        <v>45513</v>
      </c>
      <c r="B277" s="13">
        <v>2.4684187599826267E-3</v>
      </c>
      <c r="C277" s="13">
        <v>-7.80487804878046E-3</v>
      </c>
    </row>
    <row r="278" spans="1:3" ht="13" x14ac:dyDescent="0.3">
      <c r="A278" s="3">
        <v>45512</v>
      </c>
      <c r="B278" s="13">
        <v>-3.328509406657102E-3</v>
      </c>
      <c r="C278" s="13">
        <v>-5.8195926285159487E-3</v>
      </c>
    </row>
    <row r="279" spans="1:3" ht="13" x14ac:dyDescent="0.3">
      <c r="A279" s="3">
        <v>45511</v>
      </c>
      <c r="B279" s="13">
        <v>2.7662105889351567E-2</v>
      </c>
      <c r="C279" s="13">
        <v>2.5870646766169098E-2</v>
      </c>
    </row>
    <row r="280" spans="1:3" ht="13" x14ac:dyDescent="0.3">
      <c r="A280" s="3">
        <v>45510</v>
      </c>
      <c r="B280" s="13">
        <v>-1.4365288771621205E-2</v>
      </c>
      <c r="C280" s="13">
        <v>-8.8757396449704699E-3</v>
      </c>
    </row>
    <row r="281" spans="1:3" ht="13" x14ac:dyDescent="0.3">
      <c r="A281" s="3">
        <v>45509</v>
      </c>
      <c r="B281" s="13">
        <v>-9.725649586297019E-3</v>
      </c>
      <c r="C281" s="13">
        <v>-2.7804410354745845E-2</v>
      </c>
    </row>
    <row r="282" spans="1:3" ht="13" x14ac:dyDescent="0.3">
      <c r="A282" s="3">
        <v>45506</v>
      </c>
      <c r="B282" s="13">
        <v>-4.4123768558346002E-2</v>
      </c>
      <c r="C282" s="13">
        <v>-1.5108593012275812E-2</v>
      </c>
    </row>
    <row r="283" spans="1:3" ht="13" x14ac:dyDescent="0.3">
      <c r="A283" s="3">
        <v>45505</v>
      </c>
      <c r="B283" s="13">
        <v>-3.919477403012938E-2</v>
      </c>
      <c r="C283" s="13">
        <v>-2.8440366972477014E-2</v>
      </c>
    </row>
    <row r="284" spans="1:3" ht="13" x14ac:dyDescent="0.3">
      <c r="A284" s="3">
        <v>45504</v>
      </c>
      <c r="B284" s="13">
        <v>-1.2376563528637185E-2</v>
      </c>
      <c r="C284" s="13">
        <v>-8.1892629663330805E-3</v>
      </c>
    </row>
    <row r="285" spans="1:3" ht="13" x14ac:dyDescent="0.3">
      <c r="A285" s="3">
        <v>45503</v>
      </c>
      <c r="B285" s="13">
        <v>3.5446489434219464E-2</v>
      </c>
      <c r="C285" s="13">
        <v>-9.0909090909085737E-4</v>
      </c>
    </row>
    <row r="286" spans="1:3" ht="13" x14ac:dyDescent="0.3">
      <c r="A286" s="3">
        <v>45502</v>
      </c>
      <c r="B286" s="13">
        <v>-9.9878526116884657E-3</v>
      </c>
      <c r="C286" s="13">
        <v>-5.4249547920433485E-3</v>
      </c>
    </row>
    <row r="287" spans="1:3" ht="13" x14ac:dyDescent="0.3">
      <c r="A287" s="3">
        <v>45499</v>
      </c>
      <c r="B287" s="13">
        <v>1.3515339910798469E-3</v>
      </c>
      <c r="C287" s="13">
        <v>-4.5004500450045006E-3</v>
      </c>
    </row>
    <row r="288" spans="1:3" ht="13" x14ac:dyDescent="0.3">
      <c r="A288" s="3">
        <v>45498</v>
      </c>
      <c r="B288" s="13">
        <v>-6.8456375838926381E-3</v>
      </c>
      <c r="C288" s="13">
        <v>4.5207956600361665E-3</v>
      </c>
    </row>
    <row r="289" spans="1:3" ht="13" x14ac:dyDescent="0.3">
      <c r="A289" s="3">
        <v>45497</v>
      </c>
      <c r="B289" s="13">
        <v>-5.0747863247863588E-3</v>
      </c>
      <c r="C289" s="13">
        <v>9.049773755655594E-4</v>
      </c>
    </row>
    <row r="290" spans="1:3" ht="13" x14ac:dyDescent="0.3">
      <c r="A290" s="3">
        <v>45496</v>
      </c>
      <c r="B290" s="13">
        <v>7.8061911170929634E-3</v>
      </c>
      <c r="C290" s="13">
        <v>-1.6028495102404249E-2</v>
      </c>
    </row>
    <row r="291" spans="1:3" ht="13" x14ac:dyDescent="0.3">
      <c r="A291" s="3">
        <v>45495</v>
      </c>
      <c r="B291" s="13">
        <v>1.9204389574759902E-2</v>
      </c>
      <c r="C291" s="13">
        <v>8.9847259658580418E-3</v>
      </c>
    </row>
    <row r="292" spans="1:3" ht="13" x14ac:dyDescent="0.3">
      <c r="A292" s="3">
        <v>45492</v>
      </c>
      <c r="B292" s="13">
        <v>-6.1349693251533648E-3</v>
      </c>
      <c r="C292" s="13">
        <v>-2.5394045534150662E-2</v>
      </c>
    </row>
    <row r="293" spans="1:3" ht="13" x14ac:dyDescent="0.3">
      <c r="A293" s="3">
        <v>45491</v>
      </c>
      <c r="B293" s="13">
        <v>5.3453947368420638E-3</v>
      </c>
      <c r="C293" s="13">
        <v>1.151461470327721E-2</v>
      </c>
    </row>
    <row r="294" spans="1:3" ht="13" x14ac:dyDescent="0.3">
      <c r="A294" s="3">
        <v>45490</v>
      </c>
      <c r="B294" s="13">
        <v>6.9003588186585451E-3</v>
      </c>
      <c r="C294" s="13">
        <v>-6.1619718309858153E-3</v>
      </c>
    </row>
    <row r="295" spans="1:3" ht="13" x14ac:dyDescent="0.3">
      <c r="A295" s="3">
        <v>45489</v>
      </c>
      <c r="B295" s="13">
        <v>4.1574279379157772E-3</v>
      </c>
      <c r="C295" s="13">
        <v>-1.3032145960034753E-2</v>
      </c>
    </row>
    <row r="296" spans="1:3" ht="13" x14ac:dyDescent="0.3">
      <c r="A296" s="3">
        <v>45488</v>
      </c>
      <c r="B296" s="13">
        <v>-3.1772344246442448E-3</v>
      </c>
      <c r="C296" s="13">
        <v>9.6491228070174941E-3</v>
      </c>
    </row>
    <row r="297" spans="1:3" ht="13" x14ac:dyDescent="0.3">
      <c r="A297" s="3">
        <v>45485</v>
      </c>
      <c r="B297" s="13">
        <v>7.9365079365078667E-3</v>
      </c>
      <c r="C297" s="13">
        <v>2.638522427440608E-3</v>
      </c>
    </row>
    <row r="298" spans="1:3" ht="13" x14ac:dyDescent="0.3">
      <c r="A298" s="3">
        <v>45484</v>
      </c>
      <c r="B298" s="13">
        <v>4.6160302140159969E-3</v>
      </c>
      <c r="C298" s="13">
        <v>2.6455026455026202E-3</v>
      </c>
    </row>
    <row r="299" spans="1:3" ht="13" x14ac:dyDescent="0.3">
      <c r="A299" s="3">
        <v>45483</v>
      </c>
      <c r="B299" s="13">
        <v>6.0512243174782087E-3</v>
      </c>
      <c r="C299" s="13">
        <v>2.1621621621621671E-2</v>
      </c>
    </row>
    <row r="300" spans="1:3" ht="13" x14ac:dyDescent="0.3">
      <c r="A300" s="3">
        <v>45482</v>
      </c>
      <c r="B300" s="13">
        <v>-3.6455412226584129E-3</v>
      </c>
      <c r="C300" s="13">
        <v>-1.7699115044247787E-2</v>
      </c>
    </row>
    <row r="301" spans="1:3" ht="13" x14ac:dyDescent="0.3">
      <c r="A301" s="3">
        <v>45481</v>
      </c>
      <c r="B301" s="13">
        <v>4.648542048175725E-3</v>
      </c>
      <c r="C301" s="13">
        <v>1.7730496453900962E-3</v>
      </c>
    </row>
  </sheetData>
  <autoFilter ref="A1:C1" xr:uid="{9F75C270-0EE2-4E70-A965-739A2CE58E0E}">
    <sortState xmlns:xlrd2="http://schemas.microsoft.com/office/spreadsheetml/2017/richdata2" ref="A2:C301">
      <sortCondition descending="1" ref="A1"/>
    </sortState>
  </autoFilter>
  <mergeCells count="3">
    <mergeCell ref="E1:F1"/>
    <mergeCell ref="E5:F5"/>
    <mergeCell ref="H5:I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13922-6134-4733-BBE4-A1D9CD0831EC}">
  <sheetPr codeName="Foglio19"/>
  <dimension ref="A1:AE301"/>
  <sheetViews>
    <sheetView topLeftCell="M1" zoomScale="110" zoomScaleNormal="110" workbookViewId="0">
      <selection activeCell="U16" sqref="U16"/>
    </sheetView>
  </sheetViews>
  <sheetFormatPr defaultRowHeight="12.5" x14ac:dyDescent="0.25"/>
  <cols>
    <col min="1" max="1" width="11.1796875" customWidth="1"/>
    <col min="2" max="2" width="9.54296875" bestFit="1" customWidth="1"/>
    <col min="3" max="5" width="12.54296875" customWidth="1"/>
    <col min="6" max="6" width="1.453125" customWidth="1"/>
    <col min="7" max="7" width="21.81640625" bestFit="1" customWidth="1"/>
    <col min="8" max="8" width="15.26953125" customWidth="1"/>
    <col min="9" max="9" width="12.54296875" bestFit="1" customWidth="1"/>
    <col min="10" max="11" width="12.54296875" customWidth="1"/>
    <col min="12" max="12" width="11.1796875" customWidth="1"/>
    <col min="13" max="13" width="9.54296875" bestFit="1" customWidth="1"/>
    <col min="14" max="18" width="12.54296875" customWidth="1"/>
    <col min="20" max="20" width="17.26953125" bestFit="1" customWidth="1"/>
    <col min="21" max="21" width="18.81640625" customWidth="1"/>
    <col min="22" max="22" width="16.36328125" bestFit="1" customWidth="1"/>
    <col min="23" max="23" width="14.7265625" bestFit="1" customWidth="1"/>
    <col min="24" max="24" width="11.453125" bestFit="1" customWidth="1"/>
    <col min="27" max="27" width="9.90625" bestFit="1" customWidth="1"/>
  </cols>
  <sheetData>
    <row r="1" spans="1:31" ht="13" x14ac:dyDescent="0.3">
      <c r="A1" s="2" t="s">
        <v>0</v>
      </c>
      <c r="B1" s="2" t="s">
        <v>384</v>
      </c>
      <c r="C1" s="2" t="s">
        <v>460</v>
      </c>
      <c r="D1" s="2" t="s">
        <v>404</v>
      </c>
      <c r="E1" s="2" t="s">
        <v>388</v>
      </c>
      <c r="G1" s="27" t="s">
        <v>17</v>
      </c>
      <c r="H1" s="71">
        <f>'Capital Allocation'!C11</f>
        <v>43412.157106222963</v>
      </c>
      <c r="L1" s="2" t="s">
        <v>0</v>
      </c>
      <c r="M1" s="2" t="s">
        <v>384</v>
      </c>
      <c r="N1" s="2" t="s">
        <v>460</v>
      </c>
      <c r="O1" s="2" t="s">
        <v>404</v>
      </c>
      <c r="P1" s="2" t="s">
        <v>388</v>
      </c>
      <c r="Q1" s="133" t="s">
        <v>417</v>
      </c>
      <c r="R1" s="133" t="s">
        <v>418</v>
      </c>
      <c r="T1" s="27" t="s">
        <v>17</v>
      </c>
      <c r="U1" s="71">
        <f>H1</f>
        <v>43412.157106222963</v>
      </c>
      <c r="AA1" s="25"/>
      <c r="AB1" s="276" t="s">
        <v>502</v>
      </c>
      <c r="AC1" s="276"/>
      <c r="AD1" s="276"/>
      <c r="AE1" s="276"/>
    </row>
    <row r="2" spans="1:31" ht="13" x14ac:dyDescent="0.3">
      <c r="A2" s="3">
        <v>45481</v>
      </c>
      <c r="B2" s="13">
        <v>4.648542048175725E-3</v>
      </c>
      <c r="C2" s="13">
        <v>3.1068485749021204E-3</v>
      </c>
      <c r="D2" s="13">
        <v>-1.3723696248856879E-3</v>
      </c>
      <c r="E2" s="13">
        <v>1.7730496453900962E-3</v>
      </c>
      <c r="G2" s="28" t="s">
        <v>23</v>
      </c>
      <c r="H2" s="30">
        <v>0.99</v>
      </c>
      <c r="L2" s="3">
        <v>45481</v>
      </c>
      <c r="M2" s="13">
        <v>4.648542048175725E-3</v>
      </c>
      <c r="N2" s="13">
        <v>3.1068485749021204E-3</v>
      </c>
      <c r="O2" s="13">
        <v>-1.3723696248856879E-3</v>
      </c>
      <c r="P2" s="13">
        <v>1.7730496453900962E-3</v>
      </c>
      <c r="Q2" s="134">
        <v>8.6163573817013008E-4</v>
      </c>
      <c r="R2" s="134">
        <v>-4.341651737633238E-4</v>
      </c>
      <c r="T2" s="28" t="s">
        <v>23</v>
      </c>
      <c r="U2" s="30">
        <v>0.99</v>
      </c>
      <c r="AA2" s="25" t="str">
        <f>_xll.DSGRID("I:ISP,I:UCG,D:BMW,D:VOWX","897E","-2Y","","M","RowHeader=true;ColHeader=true;DispSeriesDescription=true;YearlyTSFormat=false;QuarterlyTSFormat=false;MonthlyTSFormat=true")</f>
        <v>Not Signed In</v>
      </c>
      <c r="AB2" s="229" t="s">
        <v>500</v>
      </c>
      <c r="AC2" s="229" t="s">
        <v>462</v>
      </c>
      <c r="AD2" s="229" t="s">
        <v>404</v>
      </c>
      <c r="AE2" s="229" t="s">
        <v>501</v>
      </c>
    </row>
    <row r="3" spans="1:31" ht="13" x14ac:dyDescent="0.3">
      <c r="A3" s="3">
        <v>45482</v>
      </c>
      <c r="B3" s="13">
        <v>-3.6455412226584129E-3</v>
      </c>
      <c r="C3" s="13">
        <v>-1.0907621869108567E-2</v>
      </c>
      <c r="D3" s="13">
        <v>5.4970224461750343E-3</v>
      </c>
      <c r="E3" s="13">
        <v>-1.7699115044247787E-2</v>
      </c>
      <c r="G3" s="29" t="s">
        <v>391</v>
      </c>
      <c r="H3" s="74">
        <v>150000</v>
      </c>
      <c r="L3" s="3">
        <v>45482</v>
      </c>
      <c r="M3" s="13">
        <v>-3.6455412226584129E-3</v>
      </c>
      <c r="N3" s="13">
        <v>-1.0907621869108567E-2</v>
      </c>
      <c r="O3" s="13">
        <v>5.4970224461750343E-3</v>
      </c>
      <c r="P3" s="13">
        <v>-1.7699115044247787E-2</v>
      </c>
      <c r="Q3" s="134">
        <v>-3.9863736483224327E-3</v>
      </c>
      <c r="R3" s="134">
        <v>-1.1494008837462294E-2</v>
      </c>
      <c r="T3" s="29" t="s">
        <v>391</v>
      </c>
      <c r="U3" s="74">
        <v>150000</v>
      </c>
      <c r="W3" s="272" t="s">
        <v>414</v>
      </c>
      <c r="X3" s="226" t="s">
        <v>386</v>
      </c>
      <c r="AA3" s="228">
        <v>45241</v>
      </c>
      <c r="AB3" s="227">
        <v>1.3203</v>
      </c>
      <c r="AC3" s="227">
        <v>1.6387</v>
      </c>
      <c r="AD3" s="227">
        <v>1.0469999999999999</v>
      </c>
      <c r="AE3" s="227">
        <v>1.137</v>
      </c>
    </row>
    <row r="4" spans="1:31" ht="13" x14ac:dyDescent="0.3">
      <c r="A4" s="3">
        <v>45483</v>
      </c>
      <c r="B4" s="13">
        <v>6.0512243174782087E-3</v>
      </c>
      <c r="C4" s="13">
        <v>1.0483321987746711E-2</v>
      </c>
      <c r="D4" s="13">
        <v>2.2551252847380455E-2</v>
      </c>
      <c r="E4" s="13">
        <v>2.1621621621621671E-2</v>
      </c>
      <c r="G4" s="29" t="s">
        <v>461</v>
      </c>
      <c r="H4" s="74">
        <v>162000</v>
      </c>
      <c r="L4" s="3">
        <v>45483</v>
      </c>
      <c r="M4" s="13">
        <v>6.0512243174782087E-3</v>
      </c>
      <c r="N4" s="13">
        <v>1.0483321987746711E-2</v>
      </c>
      <c r="O4" s="13">
        <v>2.2551252847380455E-2</v>
      </c>
      <c r="P4" s="13">
        <v>2.1621621621621671E-2</v>
      </c>
      <c r="Q4" s="134">
        <v>1.2434048850502708E-2</v>
      </c>
      <c r="R4" s="134">
        <v>9.4270562061601424E-3</v>
      </c>
      <c r="T4" s="29" t="s">
        <v>461</v>
      </c>
      <c r="U4" s="74">
        <v>162000</v>
      </c>
      <c r="W4" s="273"/>
      <c r="X4" s="226" t="s">
        <v>462</v>
      </c>
      <c r="AA4" s="228">
        <v>45271</v>
      </c>
      <c r="AB4" s="25">
        <v>1.3164</v>
      </c>
      <c r="AC4" s="25">
        <v>1.627</v>
      </c>
      <c r="AD4" s="25">
        <v>1.0649999999999999</v>
      </c>
      <c r="AE4" s="25">
        <v>1.161</v>
      </c>
    </row>
    <row r="5" spans="1:31" ht="13" x14ac:dyDescent="0.3">
      <c r="A5" s="3">
        <v>45484</v>
      </c>
      <c r="B5" s="13">
        <v>4.6160302140159969E-3</v>
      </c>
      <c r="C5" s="13">
        <v>-1.2799784424683412E-2</v>
      </c>
      <c r="D5" s="13">
        <v>1.3366005791935875E-2</v>
      </c>
      <c r="E5" s="13">
        <v>2.6455026455026202E-3</v>
      </c>
      <c r="G5" s="29" t="s">
        <v>405</v>
      </c>
      <c r="H5" s="74">
        <v>100000</v>
      </c>
      <c r="L5" s="3">
        <v>45484</v>
      </c>
      <c r="M5" s="13">
        <v>4.6160302140159969E-3</v>
      </c>
      <c r="N5" s="13">
        <v>-1.2799784424683412E-2</v>
      </c>
      <c r="O5" s="13">
        <v>1.3366005791935875E-2</v>
      </c>
      <c r="P5" s="13">
        <v>2.6455026455026202E-3</v>
      </c>
      <c r="Q5" s="134">
        <v>5.346093042191552E-4</v>
      </c>
      <c r="R5" s="134">
        <v>7.76626038604342E-3</v>
      </c>
      <c r="T5" s="29" t="s">
        <v>405</v>
      </c>
      <c r="U5" s="74">
        <v>100000</v>
      </c>
      <c r="AA5" s="228">
        <v>45302</v>
      </c>
      <c r="AB5" s="25">
        <v>1.3165</v>
      </c>
      <c r="AC5" s="25">
        <v>1.6344000000000001</v>
      </c>
      <c r="AD5" s="25">
        <v>1.0649999999999999</v>
      </c>
      <c r="AE5" s="25">
        <v>1.159</v>
      </c>
    </row>
    <row r="6" spans="1:31" ht="13" x14ac:dyDescent="0.3">
      <c r="A6" s="3">
        <v>45485</v>
      </c>
      <c r="B6" s="13">
        <v>7.9365079365078667E-3</v>
      </c>
      <c r="C6" s="13">
        <v>1.3102224648560229E-2</v>
      </c>
      <c r="D6" s="13">
        <v>1.0991426687183996E-2</v>
      </c>
      <c r="E6" s="13">
        <v>2.638522427440608E-3</v>
      </c>
      <c r="G6" s="29" t="s">
        <v>403</v>
      </c>
      <c r="H6" s="74">
        <v>140000</v>
      </c>
      <c r="L6" s="3">
        <v>45485</v>
      </c>
      <c r="M6" s="13">
        <v>7.9365079365078667E-3</v>
      </c>
      <c r="N6" s="13">
        <v>1.3102224648560229E-2</v>
      </c>
      <c r="O6" s="13">
        <v>1.0991426687183996E-2</v>
      </c>
      <c r="P6" s="13">
        <v>2.638522427440608E-3</v>
      </c>
      <c r="Q6" s="134">
        <v>7.78297844650207E-3</v>
      </c>
      <c r="R6" s="134">
        <v>1.1575450684251943E-2</v>
      </c>
      <c r="T6" s="29" t="s">
        <v>403</v>
      </c>
      <c r="U6" s="74">
        <v>140000</v>
      </c>
      <c r="W6" s="274" t="s">
        <v>415</v>
      </c>
      <c r="X6" s="132" t="s">
        <v>404</v>
      </c>
      <c r="AA6" s="228">
        <v>45333</v>
      </c>
      <c r="AB6" s="25">
        <v>1.3160000000000001</v>
      </c>
      <c r="AC6" s="25">
        <v>1.6424000000000001</v>
      </c>
      <c r="AD6" s="25">
        <v>1.0669999999999999</v>
      </c>
      <c r="AE6" s="25">
        <v>1.1639999999999999</v>
      </c>
    </row>
    <row r="7" spans="1:31" ht="13" x14ac:dyDescent="0.3">
      <c r="A7" s="3">
        <v>45488</v>
      </c>
      <c r="B7" s="13">
        <v>-3.1772344246442448E-3</v>
      </c>
      <c r="C7" s="13">
        <v>6.7358210965912915E-4</v>
      </c>
      <c r="D7" s="13">
        <v>-1.5003261578604149E-2</v>
      </c>
      <c r="E7" s="13">
        <v>9.6491228070174941E-3</v>
      </c>
      <c r="G7" s="122" t="s">
        <v>406</v>
      </c>
      <c r="H7" s="123">
        <f>SUM(H3:H6)</f>
        <v>552000</v>
      </c>
      <c r="L7" s="3">
        <v>45488</v>
      </c>
      <c r="M7" s="13">
        <v>-3.1772344246442448E-3</v>
      </c>
      <c r="N7" s="13">
        <v>6.7358210965912915E-4</v>
      </c>
      <c r="O7" s="13">
        <v>-1.5003261578604149E-2</v>
      </c>
      <c r="P7" s="13">
        <v>9.6491228070174941E-3</v>
      </c>
      <c r="Q7" s="134">
        <v>-5.6521015541232322E-3</v>
      </c>
      <c r="R7" s="134">
        <v>-8.76704751998926E-3</v>
      </c>
      <c r="T7" s="122" t="s">
        <v>406</v>
      </c>
      <c r="U7" s="123">
        <f>SUM(U3:U6)</f>
        <v>552000</v>
      </c>
      <c r="W7" s="275"/>
      <c r="X7" s="132" t="s">
        <v>416</v>
      </c>
      <c r="AA7" s="228">
        <v>45362</v>
      </c>
      <c r="AB7" s="25">
        <v>1.32</v>
      </c>
      <c r="AC7" s="25">
        <v>1.6316999999999999</v>
      </c>
      <c r="AD7" s="25">
        <v>1.0649999999999999</v>
      </c>
      <c r="AE7" s="25">
        <v>1.157</v>
      </c>
    </row>
    <row r="8" spans="1:31" ht="13" x14ac:dyDescent="0.3">
      <c r="A8" s="3">
        <v>45489</v>
      </c>
      <c r="B8" s="13">
        <v>4.1574279379157772E-3</v>
      </c>
      <c r="C8" s="13">
        <v>7.5390414647280865E-3</v>
      </c>
      <c r="D8" s="13">
        <v>-1.6114790286975648E-2</v>
      </c>
      <c r="E8" s="13">
        <v>-1.3032145960034753E-2</v>
      </c>
      <c r="L8" s="3">
        <v>45489</v>
      </c>
      <c r="M8" s="13">
        <v>4.1574279379157772E-3</v>
      </c>
      <c r="N8" s="13">
        <v>7.5390414647280865E-3</v>
      </c>
      <c r="O8" s="13">
        <v>-1.6114790286975648E-2</v>
      </c>
      <c r="P8" s="13">
        <v>-1.3032145960034753E-2</v>
      </c>
      <c r="Q8" s="134">
        <v>-2.8535471786457554E-4</v>
      </c>
      <c r="R8" s="134">
        <v>-4.1884798380055748E-3</v>
      </c>
      <c r="AA8" s="228">
        <v>45393</v>
      </c>
      <c r="AB8" s="25">
        <v>1.3231999999999999</v>
      </c>
      <c r="AC8" s="25">
        <v>1.6402000000000001</v>
      </c>
      <c r="AD8" s="25">
        <v>1.071</v>
      </c>
      <c r="AE8" s="25">
        <v>1.1599999999999999</v>
      </c>
    </row>
    <row r="9" spans="1:31" ht="13" x14ac:dyDescent="0.3">
      <c r="A9" s="3">
        <v>45490</v>
      </c>
      <c r="B9" s="13">
        <v>6.9003588186585451E-3</v>
      </c>
      <c r="C9" s="13">
        <v>5.879208979155501E-3</v>
      </c>
      <c r="D9" s="13">
        <v>3.5898586493156065E-3</v>
      </c>
      <c r="E9" s="13">
        <v>-6.1619718309858153E-3</v>
      </c>
      <c r="G9" s="124" t="s">
        <v>407</v>
      </c>
      <c r="H9" s="125">
        <f>NORMSINV(H2)</f>
        <v>2.3263478740408408</v>
      </c>
      <c r="L9" s="3">
        <v>45490</v>
      </c>
      <c r="M9" s="13">
        <v>6.9003588186585451E-3</v>
      </c>
      <c r="N9" s="13">
        <v>5.879208979155501E-3</v>
      </c>
      <c r="O9" s="13">
        <v>3.5898586493156065E-3</v>
      </c>
      <c r="P9" s="13">
        <v>-6.1619718309858153E-3</v>
      </c>
      <c r="Q9" s="134">
        <v>5.1598076599343749E-4</v>
      </c>
      <c r="R9" s="134">
        <v>-4.1074202282076642E-3</v>
      </c>
      <c r="T9" s="124" t="s">
        <v>407</v>
      </c>
      <c r="U9" s="125">
        <f>NORMSINV(U2)</f>
        <v>2.3263478740408408</v>
      </c>
      <c r="AA9" s="228">
        <v>45423</v>
      </c>
      <c r="AB9" s="25">
        <v>1.3317000000000001</v>
      </c>
      <c r="AC9" s="25">
        <v>1.6403000000000001</v>
      </c>
      <c r="AD9" s="25">
        <v>1.0429999999999999</v>
      </c>
      <c r="AE9" s="25">
        <v>1.1339999999999999</v>
      </c>
    </row>
    <row r="10" spans="1:31" ht="13" x14ac:dyDescent="0.3">
      <c r="A10" s="3">
        <v>45491</v>
      </c>
      <c r="B10" s="13">
        <v>5.3453947368420638E-3</v>
      </c>
      <c r="C10" s="13">
        <v>3.9851222104146037E-4</v>
      </c>
      <c r="D10" s="13">
        <v>2.2803487592220058E-2</v>
      </c>
      <c r="E10" s="13">
        <v>1.151461470327721E-2</v>
      </c>
      <c r="L10" s="3">
        <v>45491</v>
      </c>
      <c r="M10" s="13">
        <v>5.3453947368420638E-3</v>
      </c>
      <c r="N10" s="13">
        <v>3.9851222104146037E-4</v>
      </c>
      <c r="O10" s="13">
        <v>2.2803487592220058E-2</v>
      </c>
      <c r="P10" s="13">
        <v>1.151461470327721E-2</v>
      </c>
      <c r="Q10" s="134">
        <v>5.1754344256000053E-3</v>
      </c>
      <c r="R10" s="134">
        <v>-3.5572832299883648E-3</v>
      </c>
      <c r="AA10" s="228">
        <v>45454</v>
      </c>
      <c r="AB10" s="25">
        <v>1.3206</v>
      </c>
      <c r="AC10" s="25">
        <v>1.6344000000000001</v>
      </c>
      <c r="AD10" s="25">
        <v>1.0580000000000001</v>
      </c>
      <c r="AE10" s="25">
        <v>1.1459999999999999</v>
      </c>
    </row>
    <row r="11" spans="1:31" ht="13" x14ac:dyDescent="0.3">
      <c r="A11" s="3">
        <v>45492</v>
      </c>
      <c r="B11" s="13">
        <v>-6.1349693251533648E-3</v>
      </c>
      <c r="C11" s="13">
        <v>-3.5851812508298502E-3</v>
      </c>
      <c r="D11" s="13">
        <v>-1.7704918032786936E-2</v>
      </c>
      <c r="E11" s="13">
        <v>-2.5394045534150662E-2</v>
      </c>
      <c r="G11" s="127" t="s">
        <v>408</v>
      </c>
      <c r="H11" s="126">
        <f>STDEV(B2:B301)</f>
        <v>1.6032146936746063E-2</v>
      </c>
      <c r="L11" s="3">
        <v>45492</v>
      </c>
      <c r="M11" s="13">
        <v>-6.1349693251533648E-3</v>
      </c>
      <c r="N11" s="13">
        <v>-3.5851812508298502E-3</v>
      </c>
      <c r="O11" s="13">
        <v>-1.7704918032786936E-2</v>
      </c>
      <c r="P11" s="13">
        <v>-2.5394045534150662E-2</v>
      </c>
      <c r="Q11" s="134">
        <v>-8.027013848964119E-3</v>
      </c>
      <c r="R11" s="134">
        <v>-1.0764993749644866E-2</v>
      </c>
      <c r="T11" s="136" t="s">
        <v>419</v>
      </c>
      <c r="U11" s="126">
        <f>STDEV(Q2:Q301)</f>
        <v>1.1016302935338342E-2</v>
      </c>
      <c r="AA11" s="228">
        <v>45484</v>
      </c>
      <c r="AB11" s="25">
        <v>1.3166</v>
      </c>
      <c r="AC11" s="25">
        <v>1.6339999999999999</v>
      </c>
      <c r="AD11" s="25">
        <v>1.0569999999999999</v>
      </c>
      <c r="AE11" s="25">
        <v>1.143</v>
      </c>
    </row>
    <row r="12" spans="1:31" ht="13" x14ac:dyDescent="0.3">
      <c r="A12" s="3">
        <v>45495</v>
      </c>
      <c r="B12" s="13">
        <v>1.9204389574759902E-2</v>
      </c>
      <c r="C12" s="13">
        <v>3.0250533049040455E-2</v>
      </c>
      <c r="D12" s="13">
        <v>1.4908767245215882E-2</v>
      </c>
      <c r="E12" s="13">
        <v>8.9847259658580418E-3</v>
      </c>
      <c r="G12" s="29" t="s">
        <v>463</v>
      </c>
      <c r="H12" s="126">
        <f>STDEV(C2:C301)</f>
        <v>2.0117299292854562E-2</v>
      </c>
      <c r="L12" s="3">
        <v>45495</v>
      </c>
      <c r="M12" s="13">
        <v>1.9204389574759902E-2</v>
      </c>
      <c r="N12" s="13">
        <v>3.0250533049040455E-2</v>
      </c>
      <c r="O12" s="13">
        <v>1.4908767245215882E-2</v>
      </c>
      <c r="P12" s="13">
        <v>8.9847259658580418E-3</v>
      </c>
      <c r="Q12" s="134">
        <v>9.3675719693636344E-3</v>
      </c>
      <c r="R12" s="134">
        <v>1.2682517045694295E-2</v>
      </c>
      <c r="T12" s="136" t="s">
        <v>420</v>
      </c>
      <c r="U12" s="126">
        <f>STDEV(R2:R301)</f>
        <v>1.0404419504357516E-2</v>
      </c>
      <c r="AA12" s="228">
        <v>45515</v>
      </c>
      <c r="AB12" s="25">
        <v>1.3021</v>
      </c>
      <c r="AC12" s="25">
        <v>1.5831</v>
      </c>
      <c r="AD12" s="25">
        <v>1.079</v>
      </c>
      <c r="AE12" s="25">
        <v>1.1619999999999999</v>
      </c>
    </row>
    <row r="13" spans="1:31" ht="13" x14ac:dyDescent="0.3">
      <c r="A13" s="3">
        <v>45496</v>
      </c>
      <c r="B13" s="13">
        <v>7.8061911170929634E-3</v>
      </c>
      <c r="C13" s="13">
        <v>9.4425042038546632E-3</v>
      </c>
      <c r="D13" s="13">
        <v>-1.4909011181758381E-2</v>
      </c>
      <c r="E13" s="13">
        <v>-1.6028495102404249E-2</v>
      </c>
      <c r="G13" s="127" t="s">
        <v>409</v>
      </c>
      <c r="H13" s="126">
        <f>STDEV(D2:D301)</f>
        <v>2.0665245445150741E-2</v>
      </c>
      <c r="L13" s="3">
        <v>45496</v>
      </c>
      <c r="M13" s="13">
        <v>7.8061911170929634E-3</v>
      </c>
      <c r="N13" s="13">
        <v>9.4425042038546632E-3</v>
      </c>
      <c r="O13" s="13">
        <v>-1.4909011181758381E-2</v>
      </c>
      <c r="P13" s="13">
        <v>-1.6028495102404249E-2</v>
      </c>
      <c r="Q13" s="134">
        <v>1.3845998697166813E-3</v>
      </c>
      <c r="R13" s="134">
        <v>8.5240113369881975E-3</v>
      </c>
      <c r="AA13" s="228">
        <v>45546</v>
      </c>
      <c r="AB13" s="25">
        <v>1.2975000000000001</v>
      </c>
      <c r="AC13" s="25">
        <v>1.5758000000000001</v>
      </c>
      <c r="AD13" s="25">
        <v>1.0620000000000001</v>
      </c>
      <c r="AE13" s="25">
        <v>1.1379999999999999</v>
      </c>
    </row>
    <row r="14" spans="1:31" ht="13" x14ac:dyDescent="0.3">
      <c r="A14" s="3">
        <v>45497</v>
      </c>
      <c r="B14" s="13">
        <v>-5.0747863247863588E-3</v>
      </c>
      <c r="C14" s="13">
        <v>2.0502306509481878E-3</v>
      </c>
      <c r="D14" s="13">
        <v>-9.5704429111951855E-3</v>
      </c>
      <c r="E14" s="13">
        <v>9.049773755655594E-4</v>
      </c>
      <c r="G14" s="127" t="s">
        <v>410</v>
      </c>
      <c r="H14" s="126">
        <f>STDEV(E2:E301)</f>
        <v>1.9063947500662551E-2</v>
      </c>
      <c r="L14" s="3">
        <v>45497</v>
      </c>
      <c r="M14" s="13">
        <v>-5.0747863247863588E-3</v>
      </c>
      <c r="N14" s="13">
        <v>2.0502306509481878E-3</v>
      </c>
      <c r="O14" s="13">
        <v>-9.5704429111951855E-3</v>
      </c>
      <c r="P14" s="13">
        <v>9.049773755655594E-4</v>
      </c>
      <c r="Q14" s="134">
        <v>-4.4846548231133321E-3</v>
      </c>
      <c r="R14" s="134">
        <v>-8.9924074659917287E-3</v>
      </c>
      <c r="AA14" s="228">
        <v>45576</v>
      </c>
      <c r="AB14" s="25">
        <v>1.2979000000000001</v>
      </c>
      <c r="AC14" s="25">
        <v>1.5808</v>
      </c>
      <c r="AD14" s="25">
        <v>1.0620000000000001</v>
      </c>
      <c r="AE14" s="25">
        <v>1.1319999999999999</v>
      </c>
    </row>
    <row r="15" spans="1:31" ht="13" x14ac:dyDescent="0.3">
      <c r="A15" s="3">
        <v>45498</v>
      </c>
      <c r="B15" s="13">
        <v>-6.8456375838926381E-3</v>
      </c>
      <c r="C15" s="13">
        <v>-2.6854219948849213E-2</v>
      </c>
      <c r="D15" s="13">
        <v>-1.1910112359550588E-2</v>
      </c>
      <c r="E15" s="13">
        <v>4.5207956600361665E-3</v>
      </c>
      <c r="L15" s="3">
        <v>45498</v>
      </c>
      <c r="M15" s="13">
        <v>-6.8456375838926381E-3</v>
      </c>
      <c r="N15" s="13">
        <v>-2.6854219948849213E-2</v>
      </c>
      <c r="O15" s="13">
        <v>-1.1910112359550588E-2</v>
      </c>
      <c r="P15" s="13">
        <v>4.5207956600361665E-3</v>
      </c>
      <c r="Q15" s="134">
        <v>-1.5271676722016717E-2</v>
      </c>
      <c r="R15" s="134">
        <v>-4.2634431914816192E-3</v>
      </c>
      <c r="T15" s="223" t="s">
        <v>421</v>
      </c>
      <c r="U15" s="129"/>
      <c r="W15" s="131" t="s">
        <v>423</v>
      </c>
      <c r="X15" s="129"/>
      <c r="AA15" s="228">
        <v>45607</v>
      </c>
      <c r="AB15" s="25">
        <v>1.2978000000000001</v>
      </c>
      <c r="AC15" s="25">
        <v>1.5730999999999999</v>
      </c>
      <c r="AD15" s="25">
        <v>1.0389999999999999</v>
      </c>
      <c r="AE15" s="25">
        <v>1.1140000000000001</v>
      </c>
    </row>
    <row r="16" spans="1:31" ht="13" x14ac:dyDescent="0.3">
      <c r="A16" s="3">
        <v>45499</v>
      </c>
      <c r="B16" s="13">
        <v>1.3515339910798469E-3</v>
      </c>
      <c r="C16" s="13">
        <v>-5.5190538764781543E-3</v>
      </c>
      <c r="D16" s="13">
        <v>-2.5017057084375581E-3</v>
      </c>
      <c r="E16" s="13">
        <v>-4.5004500450045006E-3</v>
      </c>
      <c r="G16" s="127" t="s">
        <v>411</v>
      </c>
      <c r="H16" s="123">
        <f>H3*$H$9*H11</f>
        <v>5594.4526413914373</v>
      </c>
      <c r="L16" s="3">
        <v>45499</v>
      </c>
      <c r="M16" s="13">
        <v>1.3515339910798469E-3</v>
      </c>
      <c r="N16" s="13">
        <v>-5.5190538764781543E-3</v>
      </c>
      <c r="O16" s="13">
        <v>-2.5017057084375581E-3</v>
      </c>
      <c r="P16" s="13">
        <v>-4.5004500450045006E-3</v>
      </c>
      <c r="Q16" s="134">
        <v>3.0504311417923406E-3</v>
      </c>
      <c r="R16" s="134">
        <v>6.0405069288166835E-3</v>
      </c>
      <c r="T16" s="131" t="s">
        <v>422</v>
      </c>
      <c r="U16" s="137">
        <f>COVAR(Q2:Q301,M2:M301)/VAR(Q2:Q301)</f>
        <v>1.272505984813499</v>
      </c>
      <c r="W16" s="131" t="s">
        <v>404</v>
      </c>
      <c r="X16" s="137">
        <f>COVAR(O2:O301,$R$2:$R$301)/VAR($R$2:$R$301)</f>
        <v>0.62218301285885813</v>
      </c>
      <c r="AA16" s="228">
        <v>45637</v>
      </c>
      <c r="AB16" s="25">
        <v>1.2964</v>
      </c>
      <c r="AC16" s="25">
        <v>1.573</v>
      </c>
      <c r="AD16" s="25">
        <v>1.0609999999999999</v>
      </c>
      <c r="AE16" s="25">
        <v>1.109</v>
      </c>
    </row>
    <row r="17" spans="1:31" ht="13" x14ac:dyDescent="0.3">
      <c r="A17" s="3">
        <v>45502</v>
      </c>
      <c r="B17" s="13">
        <v>-9.9878526116884657E-3</v>
      </c>
      <c r="C17" s="13">
        <v>1.3213530655390368E-3</v>
      </c>
      <c r="D17" s="13">
        <v>-1.3451892384860838E-2</v>
      </c>
      <c r="E17" s="13">
        <v>-5.4249547920433485E-3</v>
      </c>
      <c r="G17" s="29" t="s">
        <v>464</v>
      </c>
      <c r="H17" s="123">
        <f>H4*$H$9*H12</f>
        <v>7581.5735035028338</v>
      </c>
      <c r="L17" s="3">
        <v>45502</v>
      </c>
      <c r="M17" s="13">
        <v>-9.9878526116884657E-3</v>
      </c>
      <c r="N17" s="13">
        <v>1.3213530655390368E-3</v>
      </c>
      <c r="O17" s="13">
        <v>-1.3451892384860838E-2</v>
      </c>
      <c r="P17" s="13">
        <v>-5.4249547920433485E-3</v>
      </c>
      <c r="Q17" s="134">
        <v>-5.7658292727710801E-3</v>
      </c>
      <c r="R17" s="134">
        <v>-5.1579974187883158E-3</v>
      </c>
      <c r="T17" s="131" t="s">
        <v>462</v>
      </c>
      <c r="U17" s="137">
        <f>COVAR(Q2:Q301,N2:N301)/VAR(Q2:Q301)</f>
        <v>1.4969890238122168</v>
      </c>
      <c r="V17" s="114"/>
      <c r="W17" s="131" t="s">
        <v>416</v>
      </c>
      <c r="X17" s="137">
        <f>COVAR(P2:P301,$R$2:$R$301)/VAR($R$2:$R$301)</f>
        <v>0.72226360483775354</v>
      </c>
      <c r="AA17" s="228">
        <v>45668</v>
      </c>
      <c r="AB17" s="25">
        <v>1.2991999999999999</v>
      </c>
      <c r="AC17" s="25">
        <v>1.5750999999999999</v>
      </c>
      <c r="AD17" s="25">
        <v>1.0629999999999999</v>
      </c>
      <c r="AE17" s="25">
        <v>1.1000000000000001</v>
      </c>
    </row>
    <row r="18" spans="1:31" ht="13" x14ac:dyDescent="0.3">
      <c r="A18" s="3">
        <v>45503</v>
      </c>
      <c r="B18" s="13">
        <v>3.5446489434219464E-2</v>
      </c>
      <c r="C18" s="13">
        <v>1.1876484560570146E-2</v>
      </c>
      <c r="D18" s="13">
        <v>-6.9332100762655726E-4</v>
      </c>
      <c r="E18" s="13">
        <v>-9.0909090909085737E-4</v>
      </c>
      <c r="G18" s="127" t="s">
        <v>412</v>
      </c>
      <c r="H18" s="123">
        <f>H5*$H$9*H13</f>
        <v>4807.4549807858593</v>
      </c>
      <c r="L18" s="3">
        <v>45503</v>
      </c>
      <c r="M18" s="13">
        <v>3.5446489434219464E-2</v>
      </c>
      <c r="N18" s="13">
        <v>1.1876484560570146E-2</v>
      </c>
      <c r="O18" s="13">
        <v>-6.9332100762655726E-4</v>
      </c>
      <c r="P18" s="13">
        <v>-9.0909090909085737E-4</v>
      </c>
      <c r="Q18" s="134">
        <v>8.0506705025288425E-3</v>
      </c>
      <c r="R18" s="134">
        <v>3.7370704037371109E-3</v>
      </c>
      <c r="T18" s="131" t="s">
        <v>465</v>
      </c>
      <c r="U18" s="138">
        <f>U3*U9*U16*U11</f>
        <v>4891.7203439461782</v>
      </c>
      <c r="W18" s="131" t="s">
        <v>468</v>
      </c>
      <c r="X18" s="138">
        <f>U5*U9*X16*U12</f>
        <v>1505.9503797027965</v>
      </c>
      <c r="AA18" s="228">
        <v>45699</v>
      </c>
      <c r="AB18" s="25">
        <v>1.2999000000000001</v>
      </c>
      <c r="AC18" s="25">
        <v>1.5855999999999999</v>
      </c>
      <c r="AD18" s="25">
        <v>1.026</v>
      </c>
      <c r="AE18" s="25">
        <v>1.087</v>
      </c>
    </row>
    <row r="19" spans="1:31" ht="13" x14ac:dyDescent="0.3">
      <c r="A19" s="3">
        <v>45504</v>
      </c>
      <c r="B19" s="13">
        <v>-1.2376563528637185E-2</v>
      </c>
      <c r="C19" s="13">
        <v>-1.004173187271792E-2</v>
      </c>
      <c r="D19" s="13">
        <v>-4.856614246068475E-3</v>
      </c>
      <c r="E19" s="13">
        <v>-8.1892629663330805E-3</v>
      </c>
      <c r="G19" s="127" t="s">
        <v>413</v>
      </c>
      <c r="H19" s="123">
        <f>H6*$H$9*H14</f>
        <v>6208.9123234589542</v>
      </c>
      <c r="I19" s="67">
        <f>SUM(H16:H19)</f>
        <v>24192.393449139083</v>
      </c>
      <c r="J19" s="67"/>
      <c r="K19" s="67"/>
      <c r="L19" s="3">
        <v>45504</v>
      </c>
      <c r="M19" s="13">
        <v>-1.2376563528637185E-2</v>
      </c>
      <c r="N19" s="13">
        <v>-1.004173187271792E-2</v>
      </c>
      <c r="O19" s="13">
        <v>-4.856614246068475E-3</v>
      </c>
      <c r="P19" s="13">
        <v>-8.1892629663330805E-3</v>
      </c>
      <c r="Q19" s="134">
        <v>-4.5497019494119611E-3</v>
      </c>
      <c r="R19" s="134">
        <v>2.5565676041043499E-3</v>
      </c>
      <c r="T19" s="131" t="s">
        <v>466</v>
      </c>
      <c r="U19" s="138">
        <f>U4*U9*U17*U11</f>
        <v>6215.0433002491309</v>
      </c>
      <c r="W19" s="131" t="s">
        <v>395</v>
      </c>
      <c r="X19" s="138">
        <f>U6*U9*X17*U12</f>
        <v>2447.4638144399728</v>
      </c>
      <c r="AA19" s="228">
        <v>45727</v>
      </c>
      <c r="AB19" s="25">
        <v>1.5065</v>
      </c>
      <c r="AC19" s="25">
        <v>1.5510999999999999</v>
      </c>
      <c r="AD19" s="25">
        <v>1.101</v>
      </c>
      <c r="AE19" s="25">
        <v>1.3120000000000001</v>
      </c>
    </row>
    <row r="20" spans="1:31" ht="13" x14ac:dyDescent="0.3">
      <c r="A20" s="3">
        <v>45505</v>
      </c>
      <c r="B20" s="13">
        <v>-3.919477403012938E-2</v>
      </c>
      <c r="C20" s="13">
        <v>-5.7041233039125262E-2</v>
      </c>
      <c r="D20" s="13">
        <v>-3.3929816407157816E-2</v>
      </c>
      <c r="E20" s="13">
        <v>-2.8440366972477014E-2</v>
      </c>
      <c r="L20" s="3">
        <v>45505</v>
      </c>
      <c r="M20" s="13">
        <v>-3.919477403012938E-2</v>
      </c>
      <c r="N20" s="13">
        <v>-5.7041233039125262E-2</v>
      </c>
      <c r="O20" s="13">
        <v>-3.3929816407157816E-2</v>
      </c>
      <c r="P20" s="13">
        <v>-2.8440366972477014E-2</v>
      </c>
      <c r="Q20" s="134">
        <v>-2.4782596230588847E-2</v>
      </c>
      <c r="R20" s="134">
        <v>-2.12333073082226E-2</v>
      </c>
      <c r="T20" s="132" t="s">
        <v>467</v>
      </c>
      <c r="U20" s="139">
        <f>U18+U19</f>
        <v>11106.763644195309</v>
      </c>
      <c r="W20" s="132" t="s">
        <v>424</v>
      </c>
      <c r="X20" s="139">
        <f>X18+X19</f>
        <v>3953.4141941427692</v>
      </c>
      <c r="AA20" s="228">
        <v>45758</v>
      </c>
      <c r="AB20" s="25">
        <v>1.454</v>
      </c>
      <c r="AC20" s="25">
        <v>1.4803999999999999</v>
      </c>
      <c r="AD20" s="25">
        <v>1.2030000000000001</v>
      </c>
      <c r="AE20" s="25">
        <v>1.3939999999999999</v>
      </c>
    </row>
    <row r="21" spans="1:31" ht="13" x14ac:dyDescent="0.3">
      <c r="A21" s="3">
        <v>45506</v>
      </c>
      <c r="B21" s="13">
        <v>-4.4123768558346002E-2</v>
      </c>
      <c r="C21" s="13">
        <v>-5.0013970382788465E-2</v>
      </c>
      <c r="D21" s="13">
        <v>-9.62232379119554E-3</v>
      </c>
      <c r="E21" s="13">
        <v>-1.5108593012275812E-2</v>
      </c>
      <c r="G21" s="128" t="s">
        <v>427</v>
      </c>
      <c r="H21" s="130">
        <f t="array" ref="H21">SQRT(MMULT(MMULT(TRANSPOSE(H16:H19),H24:K27),H16:H19))</f>
        <v>18790.09028298733</v>
      </c>
      <c r="L21" s="3">
        <v>45506</v>
      </c>
      <c r="M21" s="13">
        <v>-4.4123768558346002E-2</v>
      </c>
      <c r="N21" s="13">
        <v>-5.0013970382788465E-2</v>
      </c>
      <c r="O21" s="13">
        <v>-9.62232379119554E-3</v>
      </c>
      <c r="P21" s="13">
        <v>-1.5108593012275812E-2</v>
      </c>
      <c r="Q21" s="134">
        <v>-2.2519976557299072E-2</v>
      </c>
      <c r="R21" s="134">
        <v>-2.3437478826861282E-2</v>
      </c>
      <c r="AA21" s="228">
        <v>45788</v>
      </c>
      <c r="AB21" s="25">
        <v>1.409</v>
      </c>
      <c r="AC21" s="25">
        <v>1.3935</v>
      </c>
      <c r="AD21" s="25">
        <v>1.22</v>
      </c>
      <c r="AE21" s="25">
        <v>1.369</v>
      </c>
    </row>
    <row r="22" spans="1:31" ht="13.5" thickBot="1" x14ac:dyDescent="0.35">
      <c r="A22" s="3">
        <v>45509</v>
      </c>
      <c r="B22" s="13">
        <v>-9.725649586297019E-3</v>
      </c>
      <c r="C22" s="13">
        <v>-2.5441176470588293E-2</v>
      </c>
      <c r="D22" s="13">
        <v>-2.9876123390818653E-2</v>
      </c>
      <c r="E22" s="13">
        <v>-2.7804410354745845E-2</v>
      </c>
      <c r="L22" s="3">
        <v>45509</v>
      </c>
      <c r="M22" s="13">
        <v>-9.725649586297019E-3</v>
      </c>
      <c r="N22" s="13">
        <v>-2.5441176470588293E-2</v>
      </c>
      <c r="O22" s="13">
        <v>-2.9876123390818653E-2</v>
      </c>
      <c r="P22" s="13">
        <v>-2.7804410354745845E-2</v>
      </c>
      <c r="Q22" s="134">
        <v>-2.1219726817361204E-2</v>
      </c>
      <c r="R22" s="134">
        <v>-1.8659557206700133E-2</v>
      </c>
      <c r="U22" s="132" t="s">
        <v>425</v>
      </c>
      <c r="V22" s="140">
        <f>CORREL(Q2:Q301,R2:R301)</f>
        <v>0.86285172424491929</v>
      </c>
      <c r="AA22" s="228">
        <v>45819</v>
      </c>
      <c r="AB22" s="25">
        <v>1.3957999999999999</v>
      </c>
      <c r="AC22" s="25">
        <v>1.3683000000000001</v>
      </c>
      <c r="AD22" s="25">
        <v>1.2569999999999999</v>
      </c>
      <c r="AE22" s="25">
        <v>1.4119999999999999</v>
      </c>
    </row>
    <row r="23" spans="1:31" ht="13" x14ac:dyDescent="0.3">
      <c r="A23" s="3">
        <v>45510</v>
      </c>
      <c r="B23" s="13">
        <v>-1.4365288771621205E-2</v>
      </c>
      <c r="C23" s="13">
        <v>-1.6146069111211608E-2</v>
      </c>
      <c r="D23" s="13">
        <v>2.7541311967951786E-3</v>
      </c>
      <c r="E23" s="13">
        <v>-8.8757396449704699E-3</v>
      </c>
      <c r="G23" s="168"/>
      <c r="H23" s="168" t="s">
        <v>384</v>
      </c>
      <c r="I23" s="168" t="s">
        <v>460</v>
      </c>
      <c r="J23" s="168" t="s">
        <v>404</v>
      </c>
      <c r="K23" s="168" t="s">
        <v>388</v>
      </c>
      <c r="L23" s="3">
        <v>45510</v>
      </c>
      <c r="M23" s="13">
        <v>-1.4365288771621205E-2</v>
      </c>
      <c r="N23" s="13">
        <v>-1.6146069111211608E-2</v>
      </c>
      <c r="O23" s="13">
        <v>2.7541311967951786E-3</v>
      </c>
      <c r="P23" s="13">
        <v>-8.8757396449704699E-3</v>
      </c>
      <c r="Q23" s="134">
        <v>-6.7352782874253586E-3</v>
      </c>
      <c r="R23" s="134">
        <v>-2.4603376601337377E-4</v>
      </c>
      <c r="U23" s="141" t="s">
        <v>426</v>
      </c>
      <c r="V23" s="142">
        <f>SQRT((U20^2+X20^2+2*U20*X20*V22))</f>
        <v>14654.85225117263</v>
      </c>
      <c r="AA23" s="228">
        <v>45849</v>
      </c>
      <c r="AB23" s="25">
        <v>1.3906000000000001</v>
      </c>
      <c r="AC23" s="25">
        <v>1.3714999999999999</v>
      </c>
      <c r="AD23" s="25">
        <v>1.256</v>
      </c>
      <c r="AE23" s="25">
        <v>1.4239999999999999</v>
      </c>
    </row>
    <row r="24" spans="1:31" ht="13" x14ac:dyDescent="0.3">
      <c r="A24" s="3">
        <v>45511</v>
      </c>
      <c r="B24" s="13">
        <v>2.7662105889351567E-2</v>
      </c>
      <c r="C24" s="13">
        <v>4.7852760736196168E-2</v>
      </c>
      <c r="D24" s="13">
        <v>-2.2471910112358629E-3</v>
      </c>
      <c r="E24" s="13">
        <v>2.5870646766169098E-2</v>
      </c>
      <c r="G24" s="169" t="s">
        <v>384</v>
      </c>
      <c r="H24" s="225">
        <v>1</v>
      </c>
      <c r="I24" s="225">
        <v>0.84387889427730634</v>
      </c>
      <c r="J24" s="225">
        <v>0.24602627093962906</v>
      </c>
      <c r="K24" s="225">
        <v>0.30623460683335907</v>
      </c>
      <c r="L24" s="3">
        <v>45511</v>
      </c>
      <c r="M24" s="13">
        <v>2.7662105889351567E-2</v>
      </c>
      <c r="N24" s="13">
        <v>4.7852760736196168E-2</v>
      </c>
      <c r="O24" s="13">
        <v>-2.2471910112358629E-3</v>
      </c>
      <c r="P24" s="13">
        <v>2.5870646766169098E-2</v>
      </c>
      <c r="Q24" s="134">
        <v>2.3442427290653864E-2</v>
      </c>
      <c r="R24" s="134">
        <v>1.4149008692503823E-2</v>
      </c>
      <c r="AA24" s="228">
        <v>45880</v>
      </c>
      <c r="AB24" s="25">
        <v>1.3936999999999999</v>
      </c>
      <c r="AC24" s="25">
        <v>1.3912</v>
      </c>
      <c r="AD24" s="25">
        <v>1.2549999999999999</v>
      </c>
      <c r="AE24" s="25">
        <v>1.4159999999999999</v>
      </c>
    </row>
    <row r="25" spans="1:31" ht="13" x14ac:dyDescent="0.3">
      <c r="A25" s="3">
        <v>45512</v>
      </c>
      <c r="B25" s="13">
        <v>-3.328509406657102E-3</v>
      </c>
      <c r="C25" s="13">
        <v>5.854800936769066E-4</v>
      </c>
      <c r="D25" s="13">
        <v>2.2522522522521599E-3</v>
      </c>
      <c r="E25" s="13">
        <v>-5.8195926285159487E-3</v>
      </c>
      <c r="G25" s="172" t="s">
        <v>460</v>
      </c>
      <c r="H25" s="225">
        <v>0.84387889427730634</v>
      </c>
      <c r="I25" s="225">
        <v>1</v>
      </c>
      <c r="J25" s="225">
        <v>0.28897333300754124</v>
      </c>
      <c r="K25" s="225">
        <v>0.3384521431260506</v>
      </c>
      <c r="L25" s="3">
        <v>45512</v>
      </c>
      <c r="M25" s="13">
        <v>-3.328509406657102E-3</v>
      </c>
      <c r="N25" s="13">
        <v>5.854800936769066E-4</v>
      </c>
      <c r="O25" s="13">
        <v>2.2522522522521599E-3</v>
      </c>
      <c r="P25" s="13">
        <v>-5.8195926285159487E-3</v>
      </c>
      <c r="Q25" s="134">
        <v>-3.4420118510516528E-3</v>
      </c>
      <c r="R25" s="134">
        <v>3.9272017293075171E-3</v>
      </c>
      <c r="AA25" s="228">
        <v>45911</v>
      </c>
      <c r="AB25" s="25">
        <v>1.3892</v>
      </c>
      <c r="AC25" s="25">
        <v>1.3846000000000001</v>
      </c>
      <c r="AD25" s="25">
        <v>1.2490000000000001</v>
      </c>
      <c r="AE25" s="25">
        <v>1.3939999999999999</v>
      </c>
    </row>
    <row r="26" spans="1:31" ht="13" x14ac:dyDescent="0.3">
      <c r="A26" s="3">
        <v>45513</v>
      </c>
      <c r="B26" s="13">
        <v>2.4684187599826267E-3</v>
      </c>
      <c r="C26" s="13">
        <v>7.7530719719134163E-3</v>
      </c>
      <c r="D26" s="13">
        <v>-3.74531835205989E-3</v>
      </c>
      <c r="E26" s="13">
        <v>-7.80487804878046E-3</v>
      </c>
      <c r="G26" s="169" t="s">
        <v>404</v>
      </c>
      <c r="H26" s="225">
        <v>0.24602627093962906</v>
      </c>
      <c r="I26" s="225">
        <v>0.28897333300754124</v>
      </c>
      <c r="J26" s="225">
        <v>1</v>
      </c>
      <c r="K26" s="225">
        <v>0.73040668145751519</v>
      </c>
      <c r="L26" s="3">
        <v>45513</v>
      </c>
      <c r="M26" s="13">
        <v>2.4684187599826267E-3</v>
      </c>
      <c r="N26" s="13">
        <v>7.7530719719134163E-3</v>
      </c>
      <c r="O26" s="13">
        <v>-3.74531835205989E-3</v>
      </c>
      <c r="P26" s="13">
        <v>-7.80487804878046E-3</v>
      </c>
      <c r="Q26" s="134">
        <v>1.3150260314490209E-3</v>
      </c>
      <c r="R26" s="134">
        <v>2.707911379803073E-3</v>
      </c>
      <c r="AA26" s="228">
        <v>45941</v>
      </c>
      <c r="AB26" s="25">
        <v>1.3822000000000001</v>
      </c>
      <c r="AC26" s="25">
        <v>1.3809</v>
      </c>
      <c r="AD26" s="25">
        <v>1.2470000000000001</v>
      </c>
      <c r="AE26" s="25">
        <v>1.3720000000000001</v>
      </c>
    </row>
    <row r="27" spans="1:31" ht="13.5" thickBot="1" x14ac:dyDescent="0.35">
      <c r="A27" s="3">
        <v>45516</v>
      </c>
      <c r="B27" s="13">
        <v>5.359212050984925E-3</v>
      </c>
      <c r="C27" s="13">
        <v>3.628973726230222E-3</v>
      </c>
      <c r="D27" s="13">
        <v>-1.3533834586466145E-2</v>
      </c>
      <c r="E27" s="13">
        <v>-9.8328416912487702E-3</v>
      </c>
      <c r="G27" s="170" t="s">
        <v>388</v>
      </c>
      <c r="H27" s="225">
        <v>0.30623460683335907</v>
      </c>
      <c r="I27" s="225">
        <v>0.3384521431260506</v>
      </c>
      <c r="J27" s="225">
        <v>0.73040668145751519</v>
      </c>
      <c r="K27" s="225">
        <v>1</v>
      </c>
      <c r="L27" s="3">
        <v>45516</v>
      </c>
      <c r="M27" s="13">
        <v>5.359212050984925E-3</v>
      </c>
      <c r="N27" s="13">
        <v>3.628973726230222E-3</v>
      </c>
      <c r="O27" s="13">
        <v>-1.3533834586466145E-2</v>
      </c>
      <c r="P27" s="13">
        <v>-9.8328416912487702E-3</v>
      </c>
      <c r="Q27" s="134">
        <v>4.2056837314108954E-3</v>
      </c>
      <c r="R27" s="134">
        <v>1.2653282510849368E-4</v>
      </c>
      <c r="AA27" s="228">
        <v>45972</v>
      </c>
      <c r="AB27" s="25">
        <v>1.3841000000000001</v>
      </c>
      <c r="AC27" s="25">
        <v>1.3802000000000001</v>
      </c>
      <c r="AD27" s="25">
        <v>1.23</v>
      </c>
      <c r="AE27" s="25">
        <v>1.355</v>
      </c>
    </row>
    <row r="28" spans="1:31" ht="13" x14ac:dyDescent="0.3">
      <c r="A28" s="3">
        <v>45517</v>
      </c>
      <c r="B28" s="13">
        <v>-1.7288575133265476E-3</v>
      </c>
      <c r="C28" s="13">
        <v>1.8802429852472584E-3</v>
      </c>
      <c r="D28" s="13">
        <v>1.1432926829268365E-2</v>
      </c>
      <c r="E28" s="13">
        <v>-8.4409136047667171E-3</v>
      </c>
      <c r="L28" s="3">
        <v>45517</v>
      </c>
      <c r="M28" s="13">
        <v>-1.7288575133265476E-3</v>
      </c>
      <c r="N28" s="13">
        <v>1.8802429852472584E-3</v>
      </c>
      <c r="O28" s="13">
        <v>1.1432926829268365E-2</v>
      </c>
      <c r="P28" s="13">
        <v>-8.4409136047667171E-3</v>
      </c>
      <c r="Q28" s="134">
        <v>2.7012273263785818E-3</v>
      </c>
      <c r="R28" s="134">
        <v>4.9747889847257922E-3</v>
      </c>
    </row>
    <row r="29" spans="1:31" ht="13" x14ac:dyDescent="0.3">
      <c r="A29" s="3">
        <v>45518</v>
      </c>
      <c r="B29" s="13">
        <v>7.0717275220088735E-3</v>
      </c>
      <c r="C29" s="13">
        <v>1.1982099032770295E-2</v>
      </c>
      <c r="D29" s="13">
        <v>1.1554885707108787E-2</v>
      </c>
      <c r="E29" s="13">
        <v>-1.0015022533800702E-2</v>
      </c>
      <c r="L29" s="3">
        <v>45518</v>
      </c>
      <c r="M29" s="13">
        <v>7.0717275220088735E-3</v>
      </c>
      <c r="N29" s="13">
        <v>1.1982099032770295E-2</v>
      </c>
      <c r="O29" s="13">
        <v>1.1554885707108787E-2</v>
      </c>
      <c r="P29" s="13">
        <v>-1.0015022533800702E-2</v>
      </c>
      <c r="Q29" s="134">
        <v>1.1058200390700417E-2</v>
      </c>
      <c r="R29" s="134">
        <v>4.7360571634932104E-3</v>
      </c>
    </row>
    <row r="30" spans="1:31" ht="13" x14ac:dyDescent="0.3">
      <c r="A30" s="3">
        <v>45519</v>
      </c>
      <c r="B30" s="13">
        <v>0</v>
      </c>
      <c r="C30" s="13">
        <v>0</v>
      </c>
      <c r="D30" s="13">
        <v>1.5147752669480988E-2</v>
      </c>
      <c r="E30" s="13">
        <v>2.073849266565515E-2</v>
      </c>
      <c r="L30" s="3">
        <v>45519</v>
      </c>
      <c r="M30" s="13">
        <v>0</v>
      </c>
      <c r="N30" s="13">
        <v>0</v>
      </c>
      <c r="O30" s="13">
        <v>1.5147752669480988E-2</v>
      </c>
      <c r="P30" s="13">
        <v>2.073849266565515E-2</v>
      </c>
      <c r="Q30" s="134">
        <v>0</v>
      </c>
      <c r="R30" s="134">
        <v>1.6073700316718245E-2</v>
      </c>
    </row>
    <row r="31" spans="1:31" ht="13" x14ac:dyDescent="0.3">
      <c r="A31" s="3">
        <v>45520</v>
      </c>
      <c r="B31" s="13">
        <v>3.0954428202923503E-2</v>
      </c>
      <c r="C31" s="13">
        <v>3.6804564907275503E-2</v>
      </c>
      <c r="D31" s="13">
        <v>-7.3385518591000815E-4</v>
      </c>
      <c r="E31" s="13">
        <v>3.9643211100098257E-3</v>
      </c>
      <c r="L31" s="3">
        <v>45520</v>
      </c>
      <c r="M31" s="13">
        <v>3.0954428202923503E-2</v>
      </c>
      <c r="N31" s="13">
        <v>3.6804564907275503E-2</v>
      </c>
      <c r="O31" s="13">
        <v>-7.3385518591000815E-4</v>
      </c>
      <c r="P31" s="13">
        <v>3.9643211100098257E-3</v>
      </c>
      <c r="Q31" s="135">
        <v>2.1492496055101708E-2</v>
      </c>
      <c r="R31" s="135">
        <v>7.4313036465232891E-3</v>
      </c>
    </row>
    <row r="32" spans="1:31" ht="13" x14ac:dyDescent="0.3">
      <c r="A32" s="3">
        <v>45523</v>
      </c>
      <c r="B32" s="13">
        <v>4.7261606894634153E-3</v>
      </c>
      <c r="C32" s="13">
        <v>9.0809025866812956E-3</v>
      </c>
      <c r="D32" s="13">
        <v>1.4198286413708648E-2</v>
      </c>
      <c r="E32" s="13">
        <v>2.9615004935834157E-2</v>
      </c>
      <c r="L32" s="3">
        <v>45523</v>
      </c>
      <c r="M32" s="13">
        <v>4.7261606894634153E-3</v>
      </c>
      <c r="N32" s="13">
        <v>9.0809025866812956E-3</v>
      </c>
      <c r="O32" s="13">
        <v>1.4198286413708648E-2</v>
      </c>
      <c r="P32" s="13">
        <v>2.9615004935834157E-2</v>
      </c>
      <c r="Q32" s="134">
        <v>6.7803999834625539E-3</v>
      </c>
      <c r="R32" s="134">
        <v>5.5234303522415521E-3</v>
      </c>
    </row>
    <row r="33" spans="1:18" ht="13" x14ac:dyDescent="0.3">
      <c r="A33" s="3">
        <v>45524</v>
      </c>
      <c r="B33" s="13">
        <v>-5.3956834532373687E-3</v>
      </c>
      <c r="C33" s="13">
        <v>-2.2497954731388131E-2</v>
      </c>
      <c r="D33" s="13">
        <v>-7.2411296162204052E-4</v>
      </c>
      <c r="E33" s="13">
        <v>-1.2464046021092974E-2</v>
      </c>
      <c r="L33" s="3">
        <v>45524</v>
      </c>
      <c r="M33" s="13">
        <v>-5.3956834532373687E-3</v>
      </c>
      <c r="N33" s="13">
        <v>-2.2497954731388131E-2</v>
      </c>
      <c r="O33" s="13">
        <v>-7.2411296162204052E-4</v>
      </c>
      <c r="P33" s="13">
        <v>-1.2464046021092974E-2</v>
      </c>
      <c r="Q33" s="134">
        <v>-5.4551733149161208E-3</v>
      </c>
      <c r="R33" s="134">
        <v>-3.5391420401736139E-3</v>
      </c>
    </row>
    <row r="34" spans="1:18" ht="13" x14ac:dyDescent="0.3">
      <c r="A34" s="3">
        <v>45525</v>
      </c>
      <c r="B34" s="13">
        <v>5.9813604117401791E-3</v>
      </c>
      <c r="C34" s="13">
        <v>-1.9528525596317558E-3</v>
      </c>
      <c r="D34" s="13">
        <v>1.1111111111111132E-2</v>
      </c>
      <c r="E34" s="13">
        <v>2.0388349514563052E-2</v>
      </c>
      <c r="L34" s="3">
        <v>45525</v>
      </c>
      <c r="M34" s="13">
        <v>5.9813604117401791E-3</v>
      </c>
      <c r="N34" s="13">
        <v>-1.9528525596317558E-3</v>
      </c>
      <c r="O34" s="13">
        <v>1.1111111111111132E-2</v>
      </c>
      <c r="P34" s="13">
        <v>2.0388349514563052E-2</v>
      </c>
      <c r="Q34" s="134">
        <v>7.3854065492695679E-3</v>
      </c>
      <c r="R34" s="134">
        <v>5.2361670044791617E-3</v>
      </c>
    </row>
    <row r="35" spans="1:18" ht="13" x14ac:dyDescent="0.3">
      <c r="A35" s="3">
        <v>45526</v>
      </c>
      <c r="B35" s="13">
        <v>1.65929203539817E-3</v>
      </c>
      <c r="C35" s="13">
        <v>1.0342417889587828E-2</v>
      </c>
      <c r="D35" s="13">
        <v>-5.0167224080267759E-3</v>
      </c>
      <c r="E35" s="13">
        <v>-1.2369172216936225E-2</v>
      </c>
      <c r="L35" s="3">
        <v>45526</v>
      </c>
      <c r="M35" s="13">
        <v>1.65929203539817E-3</v>
      </c>
      <c r="N35" s="13">
        <v>1.0342417889587828E-2</v>
      </c>
      <c r="O35" s="13">
        <v>-5.0167224080267759E-3</v>
      </c>
      <c r="P35" s="13">
        <v>-1.2369172216936225E-2</v>
      </c>
      <c r="Q35" s="134">
        <v>3.7820742721153669E-4</v>
      </c>
      <c r="R35" s="134">
        <v>2.819117841432058E-3</v>
      </c>
    </row>
    <row r="36" spans="1:18" ht="13" x14ac:dyDescent="0.3">
      <c r="A36" s="3">
        <v>45527</v>
      </c>
      <c r="B36" s="13">
        <v>1.5323025952512516E-2</v>
      </c>
      <c r="C36" s="13">
        <v>1.1066537557061794E-2</v>
      </c>
      <c r="D36" s="13">
        <v>8.8835534213686576E-3</v>
      </c>
      <c r="E36" s="13">
        <v>1.4450867052023121E-2</v>
      </c>
      <c r="L36" s="3">
        <v>45527</v>
      </c>
      <c r="M36" s="13">
        <v>1.5323025952512516E-2</v>
      </c>
      <c r="N36" s="13">
        <v>1.1066537557061794E-2</v>
      </c>
      <c r="O36" s="13">
        <v>8.8835534213686576E-3</v>
      </c>
      <c r="P36" s="13">
        <v>1.4450867052023121E-2</v>
      </c>
      <c r="Q36" s="134">
        <v>1.0194703186822373E-2</v>
      </c>
      <c r="R36" s="134">
        <v>7.3570453638760911E-3</v>
      </c>
    </row>
    <row r="37" spans="1:18" ht="13" x14ac:dyDescent="0.3">
      <c r="A37" s="3">
        <v>45530</v>
      </c>
      <c r="B37" s="13">
        <v>-3.9428959891231541E-3</v>
      </c>
      <c r="C37" s="13">
        <v>-3.5572581748529908E-3</v>
      </c>
      <c r="D37" s="13">
        <v>1.1423131841979935E-2</v>
      </c>
      <c r="E37" s="13">
        <v>2.8490028490028223E-3</v>
      </c>
      <c r="L37" s="3">
        <v>45530</v>
      </c>
      <c r="M37" s="13">
        <v>-3.9428959891231541E-3</v>
      </c>
      <c r="N37" s="13">
        <v>-3.5572581748529908E-3</v>
      </c>
      <c r="O37" s="13">
        <v>1.1423131841979935E-2</v>
      </c>
      <c r="P37" s="13">
        <v>2.8490028490028223E-3</v>
      </c>
      <c r="Q37" s="134">
        <v>-8.7570598033445105E-4</v>
      </c>
      <c r="R37" s="134">
        <v>-1.0247647080517497E-3</v>
      </c>
    </row>
    <row r="38" spans="1:18" ht="13" x14ac:dyDescent="0.3">
      <c r="A38" s="3">
        <v>45531</v>
      </c>
      <c r="B38" s="13">
        <v>1.0101010101010201E-2</v>
      </c>
      <c r="C38" s="13">
        <v>1.9222847727584866E-3</v>
      </c>
      <c r="D38" s="13">
        <v>0</v>
      </c>
      <c r="E38" s="13">
        <v>-6.6287878787877714E-3</v>
      </c>
      <c r="L38" s="3">
        <v>45531</v>
      </c>
      <c r="M38" s="13">
        <v>1.0101010101010201E-2</v>
      </c>
      <c r="N38" s="13">
        <v>1.9222847727584866E-3</v>
      </c>
      <c r="O38" s="13">
        <v>0</v>
      </c>
      <c r="P38" s="13">
        <v>-6.6287878787877714E-3</v>
      </c>
      <c r="Q38" s="134">
        <v>5.8253197513768278E-3</v>
      </c>
      <c r="R38" s="134">
        <v>3.849227034073355E-3</v>
      </c>
    </row>
    <row r="39" spans="1:18" ht="13" x14ac:dyDescent="0.3">
      <c r="A39" s="3">
        <v>45532</v>
      </c>
      <c r="B39" s="13">
        <v>4.054054054053007E-4</v>
      </c>
      <c r="C39" s="13">
        <v>1.7815540633136283E-3</v>
      </c>
      <c r="D39" s="13">
        <v>-1.6470588235294185E-2</v>
      </c>
      <c r="E39" s="13">
        <v>-1.6205910390848455E-2</v>
      </c>
      <c r="L39" s="3">
        <v>45532</v>
      </c>
      <c r="M39" s="13">
        <v>4.054054054053007E-4</v>
      </c>
      <c r="N39" s="13">
        <v>1.7815540633136283E-3</v>
      </c>
      <c r="O39" s="13">
        <v>-1.6470588235294185E-2</v>
      </c>
      <c r="P39" s="13">
        <v>-1.6205910390848455E-2</v>
      </c>
      <c r="Q39" s="134">
        <v>3.2049077098484547E-3</v>
      </c>
      <c r="R39" s="134">
        <v>5.2390084149875633E-3</v>
      </c>
    </row>
    <row r="40" spans="1:18" ht="13" x14ac:dyDescent="0.3">
      <c r="A40" s="3">
        <v>45533</v>
      </c>
      <c r="B40" s="13">
        <v>7.2943401323788022E-3</v>
      </c>
      <c r="C40" s="13">
        <v>9.7127222982217234E-3</v>
      </c>
      <c r="D40" s="13">
        <v>-4.7846889952143592E-4</v>
      </c>
      <c r="E40" s="13">
        <v>0</v>
      </c>
      <c r="L40" s="3">
        <v>45533</v>
      </c>
      <c r="M40" s="13">
        <v>7.2943401323788022E-3</v>
      </c>
      <c r="N40" s="13">
        <v>9.7127222982217234E-3</v>
      </c>
      <c r="O40" s="13">
        <v>-4.7846889952143592E-4</v>
      </c>
      <c r="P40" s="13">
        <v>0</v>
      </c>
      <c r="Q40" s="134">
        <v>9.2923359943384801E-3</v>
      </c>
      <c r="R40" s="134">
        <v>7.7239146928595927E-3</v>
      </c>
    </row>
    <row r="41" spans="1:18" ht="13" x14ac:dyDescent="0.3">
      <c r="A41" s="3">
        <v>45534</v>
      </c>
      <c r="B41" s="13">
        <v>9.6553573823253414E-3</v>
      </c>
      <c r="C41" s="13">
        <v>1.2870884703969691E-2</v>
      </c>
      <c r="D41" s="13">
        <v>1.4360938247966078E-3</v>
      </c>
      <c r="E41" s="13">
        <v>-1.6472868217054289E-2</v>
      </c>
      <c r="L41" s="3">
        <v>45534</v>
      </c>
      <c r="M41" s="13">
        <v>9.6553573823253414E-3</v>
      </c>
      <c r="N41" s="13">
        <v>1.2870884703969691E-2</v>
      </c>
      <c r="O41" s="13">
        <v>1.4360938247966078E-3</v>
      </c>
      <c r="P41" s="13">
        <v>-1.6472868217054289E-2</v>
      </c>
      <c r="Q41" s="134">
        <v>4.5467722356095936E-3</v>
      </c>
      <c r="R41" s="134">
        <v>9.9925660840566397E-4</v>
      </c>
    </row>
    <row r="42" spans="1:18" ht="13" x14ac:dyDescent="0.3">
      <c r="A42" s="3">
        <v>45537</v>
      </c>
      <c r="B42" s="13">
        <v>2.3907557444547475E-3</v>
      </c>
      <c r="C42" s="13">
        <v>3.6115569823434459E-3</v>
      </c>
      <c r="D42" s="13">
        <v>-4.0630975143403844E-3</v>
      </c>
      <c r="E42" s="13">
        <v>1.3793103448275917E-2</v>
      </c>
      <c r="L42" s="3">
        <v>45537</v>
      </c>
      <c r="M42" s="13">
        <v>2.3907557444547475E-3</v>
      </c>
      <c r="N42" s="13">
        <v>3.6115569823434459E-3</v>
      </c>
      <c r="O42" s="13">
        <v>-4.0630975143403844E-3</v>
      </c>
      <c r="P42" s="13">
        <v>1.3793103448275917E-2</v>
      </c>
      <c r="Q42" s="134">
        <v>-1.4645421186619968E-3</v>
      </c>
      <c r="R42" s="134">
        <v>2.1640460926272676E-3</v>
      </c>
    </row>
    <row r="43" spans="1:18" ht="13" x14ac:dyDescent="0.3">
      <c r="A43" s="3">
        <v>45538</v>
      </c>
      <c r="B43" s="13">
        <v>-1.643036968331783E-2</v>
      </c>
      <c r="C43" s="13">
        <v>-1.9858723177395642E-2</v>
      </c>
      <c r="D43" s="13">
        <v>-2.0158387329013761E-2</v>
      </c>
      <c r="E43" s="13">
        <v>0</v>
      </c>
      <c r="L43" s="3">
        <v>45538</v>
      </c>
      <c r="M43" s="13">
        <v>-1.643036968331783E-2</v>
      </c>
      <c r="N43" s="13">
        <v>-1.9858723177395642E-2</v>
      </c>
      <c r="O43" s="13">
        <v>-2.0158387329013761E-2</v>
      </c>
      <c r="P43" s="13">
        <v>0</v>
      </c>
      <c r="Q43" s="134">
        <v>-1.1376783125838407E-2</v>
      </c>
      <c r="R43" s="134">
        <v>-8.7167671099729147E-3</v>
      </c>
    </row>
    <row r="44" spans="1:18" ht="13" x14ac:dyDescent="0.3">
      <c r="A44" s="3">
        <v>45539</v>
      </c>
      <c r="B44" s="13">
        <v>6.7358210965915311E-4</v>
      </c>
      <c r="C44" s="13">
        <v>-2.7196083763951902E-4</v>
      </c>
      <c r="D44" s="13">
        <v>-1.2245897624295862E-2</v>
      </c>
      <c r="E44" s="13">
        <v>-2.2351797862002053E-2</v>
      </c>
      <c r="L44" s="3">
        <v>45539</v>
      </c>
      <c r="M44" s="13">
        <v>6.7358210965915311E-4</v>
      </c>
      <c r="N44" s="13">
        <v>-2.7196083763951902E-4</v>
      </c>
      <c r="O44" s="13">
        <v>-1.2245897624295862E-2</v>
      </c>
      <c r="P44" s="13">
        <v>-2.2351797862002053E-2</v>
      </c>
      <c r="Q44" s="135">
        <v>-5.7607033429617404E-3</v>
      </c>
      <c r="R44" s="135">
        <v>-8.2275301067622382E-3</v>
      </c>
    </row>
    <row r="45" spans="1:18" ht="13" x14ac:dyDescent="0.3">
      <c r="A45" s="3">
        <v>45540</v>
      </c>
      <c r="B45" s="13">
        <v>9.9623047926763394E-3</v>
      </c>
      <c r="C45" s="13">
        <v>1.9042437431991373E-3</v>
      </c>
      <c r="D45" s="13">
        <v>-3.9672700223158091E-3</v>
      </c>
      <c r="E45" s="13">
        <v>1.7892644135188981E-2</v>
      </c>
      <c r="L45" s="3">
        <v>45540</v>
      </c>
      <c r="M45" s="13">
        <v>9.9623047926763394E-3</v>
      </c>
      <c r="N45" s="13">
        <v>1.9042437431991373E-3</v>
      </c>
      <c r="O45" s="13">
        <v>-3.9672700223158091E-3</v>
      </c>
      <c r="P45" s="13">
        <v>1.7892644135188981E-2</v>
      </c>
      <c r="Q45" s="134">
        <v>-1.6538766869568945E-5</v>
      </c>
      <c r="R45" s="134">
        <v>1.3147042660288894E-5</v>
      </c>
    </row>
    <row r="46" spans="1:18" ht="13" x14ac:dyDescent="0.3">
      <c r="A46" s="3">
        <v>45541</v>
      </c>
      <c r="B46" s="13">
        <v>-2.2527326046387578E-2</v>
      </c>
      <c r="C46" s="13">
        <v>-1.6426825957100107E-2</v>
      </c>
      <c r="D46" s="13">
        <v>-2.5143141647996144E-2</v>
      </c>
      <c r="E46" s="13">
        <v>-5.2246093750000083E-2</v>
      </c>
      <c r="L46" s="3">
        <v>45541</v>
      </c>
      <c r="M46" s="13">
        <v>-2.2527326046387578E-2</v>
      </c>
      <c r="N46" s="13">
        <v>-1.6426825957100107E-2</v>
      </c>
      <c r="O46" s="13">
        <v>-2.5143141647996144E-2</v>
      </c>
      <c r="P46" s="13">
        <v>-5.2246093750000083E-2</v>
      </c>
      <c r="Q46" s="134">
        <v>-1.0403975250244954E-2</v>
      </c>
      <c r="R46" s="134">
        <v>-1.3603504429618635E-2</v>
      </c>
    </row>
    <row r="47" spans="1:18" ht="13" x14ac:dyDescent="0.3">
      <c r="A47" s="3">
        <v>45544</v>
      </c>
      <c r="B47" s="13">
        <v>1.6364380199099974E-2</v>
      </c>
      <c r="C47" s="13">
        <v>1.0489993098688625E-2</v>
      </c>
      <c r="D47" s="13">
        <v>-8.6823289070479138E-3</v>
      </c>
      <c r="E47" s="13">
        <v>2.0607934054611317E-3</v>
      </c>
      <c r="L47" s="3">
        <v>45544</v>
      </c>
      <c r="M47" s="13">
        <v>1.6364380199099974E-2</v>
      </c>
      <c r="N47" s="13">
        <v>1.0489993098688625E-2</v>
      </c>
      <c r="O47" s="13">
        <v>-8.6823289070479138E-3</v>
      </c>
      <c r="P47" s="13">
        <v>2.0607934054611317E-3</v>
      </c>
      <c r="Q47" s="134">
        <v>8.6480082376132455E-3</v>
      </c>
      <c r="R47" s="134">
        <v>7.4691119433818471E-3</v>
      </c>
    </row>
    <row r="48" spans="1:18" ht="13" x14ac:dyDescent="0.3">
      <c r="A48" s="3">
        <v>45545</v>
      </c>
      <c r="B48" s="13">
        <v>-1.0063061854286888E-2</v>
      </c>
      <c r="C48" s="13">
        <v>-1.4478896325638412E-2</v>
      </c>
      <c r="D48" s="13">
        <v>-0.10123647604327665</v>
      </c>
      <c r="E48" s="13">
        <v>-4.2673521850899801E-2</v>
      </c>
      <c r="L48" s="3">
        <v>45545</v>
      </c>
      <c r="M48" s="13">
        <v>-1.0063061854286888E-2</v>
      </c>
      <c r="N48" s="13">
        <v>-1.4478896325638412E-2</v>
      </c>
      <c r="O48" s="13">
        <v>-0.10123647604327665</v>
      </c>
      <c r="P48" s="13">
        <v>-4.2673521850899801E-2</v>
      </c>
      <c r="Q48" s="134">
        <v>-9.9206038708490023E-3</v>
      </c>
      <c r="R48" s="134">
        <v>-1.0032270838680205E-2</v>
      </c>
    </row>
    <row r="49" spans="1:18" ht="13" x14ac:dyDescent="0.3">
      <c r="A49" s="3">
        <v>45546</v>
      </c>
      <c r="B49" s="13">
        <v>1.7619951206288831E-3</v>
      </c>
      <c r="C49" s="13">
        <v>2.2176022176021702E-3</v>
      </c>
      <c r="D49" s="13">
        <v>3.1814273430782442E-2</v>
      </c>
      <c r="E49" s="13">
        <v>1.8259935553168669E-2</v>
      </c>
      <c r="L49" s="3">
        <v>45546</v>
      </c>
      <c r="M49" s="13">
        <v>1.7619951206288831E-3</v>
      </c>
      <c r="N49" s="13">
        <v>2.2176022176021702E-3</v>
      </c>
      <c r="O49" s="13">
        <v>3.1814273430782442E-2</v>
      </c>
      <c r="P49" s="13">
        <v>1.8259935553168669E-2</v>
      </c>
      <c r="Q49" s="134">
        <v>-1.7925745759372069E-3</v>
      </c>
      <c r="R49" s="134">
        <v>3.3426402225102412E-3</v>
      </c>
    </row>
    <row r="50" spans="1:18" ht="13" x14ac:dyDescent="0.3">
      <c r="A50" s="3">
        <v>45547</v>
      </c>
      <c r="B50" s="13">
        <v>1.0418076038425105E-2</v>
      </c>
      <c r="C50" s="13">
        <v>2.8765039413635712E-2</v>
      </c>
      <c r="D50" s="13">
        <v>-1.6666666666667299E-3</v>
      </c>
      <c r="E50" s="13">
        <v>8.9662447257384866E-3</v>
      </c>
      <c r="L50" s="3">
        <v>45547</v>
      </c>
      <c r="M50" s="13">
        <v>1.0418076038425105E-2</v>
      </c>
      <c r="N50" s="13">
        <v>2.8765039413635712E-2</v>
      </c>
      <c r="O50" s="13">
        <v>-1.6666666666667299E-3</v>
      </c>
      <c r="P50" s="13">
        <v>8.9662447257384866E-3</v>
      </c>
      <c r="Q50" s="134">
        <v>8.3008885825525194E-3</v>
      </c>
      <c r="R50" s="134">
        <v>1.0038908985649148E-2</v>
      </c>
    </row>
    <row r="51" spans="1:18" ht="13" x14ac:dyDescent="0.3">
      <c r="A51" s="3">
        <v>45548</v>
      </c>
      <c r="B51" s="13">
        <v>5.6239957150508594E-3</v>
      </c>
      <c r="C51" s="13">
        <v>-7.796746874579894E-3</v>
      </c>
      <c r="D51" s="13">
        <v>2.4763494713411258E-2</v>
      </c>
      <c r="E51" s="13">
        <v>3.5546262415054798E-2</v>
      </c>
      <c r="L51" s="3">
        <v>45548</v>
      </c>
      <c r="M51" s="13">
        <v>5.6239957150508594E-3</v>
      </c>
      <c r="N51" s="13">
        <v>-7.796746874579894E-3</v>
      </c>
      <c r="O51" s="13">
        <v>2.4763494713411258E-2</v>
      </c>
      <c r="P51" s="13">
        <v>3.5546262415054798E-2</v>
      </c>
      <c r="Q51" s="134">
        <v>2.5948424619318131E-3</v>
      </c>
      <c r="R51" s="134">
        <v>1.0309233035962397E-2</v>
      </c>
    </row>
    <row r="52" spans="1:18" ht="13" x14ac:dyDescent="0.3">
      <c r="A52" s="3">
        <v>45551</v>
      </c>
      <c r="B52" s="13">
        <v>-4.2609853528628536E-3</v>
      </c>
      <c r="C52" s="13">
        <v>5.283836878471759E-3</v>
      </c>
      <c r="D52" s="13">
        <v>-1.3575889220743959E-2</v>
      </c>
      <c r="E52" s="13">
        <v>-1.5648662291771805E-2</v>
      </c>
      <c r="L52" s="3">
        <v>45551</v>
      </c>
      <c r="M52" s="13">
        <v>-4.2609853528628536E-3</v>
      </c>
      <c r="N52" s="13">
        <v>5.283836878471759E-3</v>
      </c>
      <c r="O52" s="13">
        <v>-1.3575889220743959E-2</v>
      </c>
      <c r="P52" s="13">
        <v>-1.5648662291771805E-2</v>
      </c>
      <c r="Q52" s="134">
        <v>-1.004292660094142E-4</v>
      </c>
      <c r="R52" s="134">
        <v>-3.3073714967399906E-3</v>
      </c>
    </row>
    <row r="53" spans="1:18" ht="13" x14ac:dyDescent="0.3">
      <c r="A53" s="3">
        <v>45552</v>
      </c>
      <c r="B53" s="13">
        <v>6.9537309441027673E-3</v>
      </c>
      <c r="C53" s="13">
        <v>9.7035040431266689E-3</v>
      </c>
      <c r="D53" s="13">
        <v>5.5050922102946008E-3</v>
      </c>
      <c r="E53" s="13">
        <v>1.4871794871794901E-2</v>
      </c>
      <c r="L53" s="3">
        <v>45552</v>
      </c>
      <c r="M53" s="13">
        <v>6.9537309441027673E-3</v>
      </c>
      <c r="N53" s="13">
        <v>9.7035040431266689E-3</v>
      </c>
      <c r="O53" s="13">
        <v>5.5050922102946008E-3</v>
      </c>
      <c r="P53" s="13">
        <v>1.4871794871794901E-2</v>
      </c>
      <c r="Q53" s="134">
        <v>5.6402686245891152E-3</v>
      </c>
      <c r="R53" s="134">
        <v>5.4703391680124393E-3</v>
      </c>
    </row>
    <row r="54" spans="1:18" ht="13" x14ac:dyDescent="0.3">
      <c r="A54" s="3">
        <v>45553</v>
      </c>
      <c r="B54" s="13">
        <v>7.9681274900389627E-4</v>
      </c>
      <c r="C54" s="13">
        <v>-6.6737853710620873E-4</v>
      </c>
      <c r="D54" s="13">
        <v>2.2173555981385224E-2</v>
      </c>
      <c r="E54" s="13">
        <v>-5.053057099545225E-3</v>
      </c>
      <c r="L54" s="3">
        <v>45553</v>
      </c>
      <c r="M54" s="13">
        <v>7.9681274900389627E-4</v>
      </c>
      <c r="N54" s="13">
        <v>-6.6737853710620873E-4</v>
      </c>
      <c r="O54" s="13">
        <v>2.2173555981385224E-2</v>
      </c>
      <c r="P54" s="13">
        <v>-5.053057099545225E-3</v>
      </c>
      <c r="Q54" s="134">
        <v>-4.7399878865958143E-3</v>
      </c>
      <c r="R54" s="134">
        <v>-4.627877011345695E-4</v>
      </c>
    </row>
    <row r="55" spans="1:18" ht="13" x14ac:dyDescent="0.3">
      <c r="A55" s="3">
        <v>45554</v>
      </c>
      <c r="B55" s="13">
        <v>9.023354564755906E-3</v>
      </c>
      <c r="C55" s="13">
        <v>1.2421530653131996E-2</v>
      </c>
      <c r="D55" s="13">
        <v>6.6952329941081939E-3</v>
      </c>
      <c r="E55" s="13">
        <v>1.6759776536312762E-2</v>
      </c>
      <c r="L55" s="3">
        <v>45554</v>
      </c>
      <c r="M55" s="13">
        <v>9.023354564755906E-3</v>
      </c>
      <c r="N55" s="13">
        <v>1.2421530653131996E-2</v>
      </c>
      <c r="O55" s="13">
        <v>6.6952329941081939E-3</v>
      </c>
      <c r="P55" s="13">
        <v>1.6759776536312762E-2</v>
      </c>
      <c r="Q55" s="134">
        <v>1.1200721795650757E-2</v>
      </c>
      <c r="R55" s="134">
        <v>1.4432110272649989E-2</v>
      </c>
    </row>
    <row r="56" spans="1:18" ht="13" x14ac:dyDescent="0.3">
      <c r="A56" s="3">
        <v>45555</v>
      </c>
      <c r="B56" s="13">
        <v>6.0494476591268099E-3</v>
      </c>
      <c r="C56" s="13">
        <v>2.5065963060685718E-3</v>
      </c>
      <c r="D56" s="13">
        <v>-1.7823889332269263E-2</v>
      </c>
      <c r="E56" s="13">
        <v>-3.0469530469530444E-2</v>
      </c>
      <c r="L56" s="3">
        <v>45555</v>
      </c>
      <c r="M56" s="13">
        <v>6.0494476591268099E-3</v>
      </c>
      <c r="N56" s="13">
        <v>2.5065963060685718E-3</v>
      </c>
      <c r="O56" s="13">
        <v>-1.7823889332269263E-2</v>
      </c>
      <c r="P56" s="13">
        <v>-3.0469530469530444E-2</v>
      </c>
      <c r="Q56" s="134">
        <v>-6.8384643818978422E-3</v>
      </c>
      <c r="R56" s="134">
        <v>-1.4639530671854787E-2</v>
      </c>
    </row>
    <row r="57" spans="1:18" ht="13" x14ac:dyDescent="0.3">
      <c r="A57" s="3">
        <v>45558</v>
      </c>
      <c r="B57" s="13">
        <v>-1.8823529411764722E-2</v>
      </c>
      <c r="C57" s="13">
        <v>-3.31622581918673E-2</v>
      </c>
      <c r="D57" s="13">
        <v>2.464788732394357E-2</v>
      </c>
      <c r="E57" s="13">
        <v>8.7583719732097741E-3</v>
      </c>
      <c r="L57" s="3">
        <v>45558</v>
      </c>
      <c r="M57" s="13">
        <v>-1.8823529411764722E-2</v>
      </c>
      <c r="N57" s="13">
        <v>-3.31622581918673E-2</v>
      </c>
      <c r="O57" s="13">
        <v>2.464788732394357E-2</v>
      </c>
      <c r="P57" s="13">
        <v>8.7583719732097741E-3</v>
      </c>
      <c r="Q57" s="134">
        <v>-1.8957954227724482E-3</v>
      </c>
      <c r="R57" s="134">
        <v>6.5716463268910849E-3</v>
      </c>
    </row>
    <row r="58" spans="1:18" ht="13" x14ac:dyDescent="0.3">
      <c r="A58" s="3">
        <v>45559</v>
      </c>
      <c r="B58" s="13">
        <v>6.5281108446575385E-3</v>
      </c>
      <c r="C58" s="13">
        <v>1.4291547570436875E-2</v>
      </c>
      <c r="D58" s="13">
        <v>3.2513877874702724E-2</v>
      </c>
      <c r="E58" s="13">
        <v>2.2471910112359432E-2</v>
      </c>
      <c r="L58" s="3">
        <v>45559</v>
      </c>
      <c r="M58" s="13">
        <v>6.5281108446575385E-3</v>
      </c>
      <c r="N58" s="13">
        <v>1.4291547570436875E-2</v>
      </c>
      <c r="O58" s="13">
        <v>3.2513877874702724E-2</v>
      </c>
      <c r="P58" s="13">
        <v>2.2471910112359432E-2</v>
      </c>
      <c r="Q58" s="134">
        <v>4.9349401662615111E-3</v>
      </c>
      <c r="R58" s="134">
        <v>7.3299414727052573E-3</v>
      </c>
    </row>
    <row r="59" spans="1:18" ht="13" x14ac:dyDescent="0.3">
      <c r="A59" s="3">
        <v>45560</v>
      </c>
      <c r="B59" s="13">
        <v>0</v>
      </c>
      <c r="C59" s="13">
        <v>1.6371443907675778E-2</v>
      </c>
      <c r="D59" s="13">
        <v>-3.0721966205837243E-2</v>
      </c>
      <c r="E59" s="13">
        <v>-4.4955044955043823E-3</v>
      </c>
      <c r="L59" s="3">
        <v>45560</v>
      </c>
      <c r="M59" s="13">
        <v>0</v>
      </c>
      <c r="N59" s="13">
        <v>1.6371443907675778E-2</v>
      </c>
      <c r="O59" s="13">
        <v>-3.0721966205837243E-2</v>
      </c>
      <c r="P59" s="13">
        <v>-4.4955044955043823E-3</v>
      </c>
      <c r="Q59" s="134">
        <v>-1.2146526038716967E-3</v>
      </c>
      <c r="R59" s="134">
        <v>-2.7666524105786215E-3</v>
      </c>
    </row>
    <row r="60" spans="1:18" ht="13" x14ac:dyDescent="0.3">
      <c r="A60" s="3">
        <v>45561</v>
      </c>
      <c r="B60" s="13">
        <v>2.6075446724023836E-2</v>
      </c>
      <c r="C60" s="13">
        <v>4.8323210984948656E-2</v>
      </c>
      <c r="D60" s="13">
        <v>4.0147913365029139E-2</v>
      </c>
      <c r="E60" s="13">
        <v>2.0572002007024557E-2</v>
      </c>
      <c r="L60" s="3">
        <v>45561</v>
      </c>
      <c r="M60" s="13">
        <v>2.6075446724023836E-2</v>
      </c>
      <c r="N60" s="13">
        <v>4.8323210984948656E-2</v>
      </c>
      <c r="O60" s="13">
        <v>4.0147913365029139E-2</v>
      </c>
      <c r="P60" s="13">
        <v>2.0572002007024557E-2</v>
      </c>
      <c r="Q60" s="134">
        <v>1.5132534354064918E-2</v>
      </c>
      <c r="R60" s="134">
        <v>1.7399712081820236E-2</v>
      </c>
    </row>
    <row r="61" spans="1:18" ht="13" x14ac:dyDescent="0.3">
      <c r="A61" s="3">
        <v>45562</v>
      </c>
      <c r="B61" s="13">
        <v>-1.4189886480908309E-3</v>
      </c>
      <c r="C61" s="13">
        <v>7.0528967254406549E-3</v>
      </c>
      <c r="D61" s="13">
        <v>8.6338242762822818E-3</v>
      </c>
      <c r="E61" s="13">
        <v>-5.8997050147493466E-3</v>
      </c>
      <c r="L61" s="3">
        <v>45562</v>
      </c>
      <c r="M61" s="13">
        <v>-1.4189886480908309E-3</v>
      </c>
      <c r="N61" s="13">
        <v>7.0528967254406549E-3</v>
      </c>
      <c r="O61" s="13">
        <v>8.6338242762822818E-3</v>
      </c>
      <c r="P61" s="13">
        <v>-5.8997050147493466E-3</v>
      </c>
      <c r="Q61" s="134">
        <v>7.6648626039801365E-3</v>
      </c>
      <c r="R61" s="134">
        <v>1.3239058263007194E-2</v>
      </c>
    </row>
    <row r="62" spans="1:18" ht="13" x14ac:dyDescent="0.3">
      <c r="A62" s="3">
        <v>45565</v>
      </c>
      <c r="B62" s="13">
        <v>-8.5260302286526077E-3</v>
      </c>
      <c r="C62" s="13">
        <v>-1.538269134567271E-2</v>
      </c>
      <c r="D62" s="13">
        <v>-2.014098690835808E-3</v>
      </c>
      <c r="E62" s="13">
        <v>-7.9129574678535822E-3</v>
      </c>
      <c r="L62" s="3">
        <v>45565</v>
      </c>
      <c r="M62" s="13">
        <v>-8.5260302286526077E-3</v>
      </c>
      <c r="N62" s="13">
        <v>-1.538269134567271E-2</v>
      </c>
      <c r="O62" s="13">
        <v>-2.014098690835808E-3</v>
      </c>
      <c r="P62" s="13">
        <v>-7.9129574678535822E-3</v>
      </c>
      <c r="Q62" s="134">
        <v>-1.8189365130057658E-2</v>
      </c>
      <c r="R62" s="134">
        <v>-6.776484398578613E-3</v>
      </c>
    </row>
    <row r="63" spans="1:18" ht="13" x14ac:dyDescent="0.3">
      <c r="A63" s="3">
        <v>45566</v>
      </c>
      <c r="B63" s="13">
        <v>-2.6579804560260552E-2</v>
      </c>
      <c r="C63" s="13">
        <v>-2.7562555569668506E-2</v>
      </c>
      <c r="D63" s="13">
        <v>-1.9424823410696346E-2</v>
      </c>
      <c r="E63" s="13">
        <v>-9.9700897308075773E-3</v>
      </c>
      <c r="L63" s="3">
        <v>45566</v>
      </c>
      <c r="M63" s="13">
        <v>-2.6579804560260552E-2</v>
      </c>
      <c r="N63" s="13">
        <v>-2.7562555569668506E-2</v>
      </c>
      <c r="O63" s="13">
        <v>-1.9424823410696346E-2</v>
      </c>
      <c r="P63" s="13">
        <v>-9.9700897308075773E-3</v>
      </c>
      <c r="Q63" s="134">
        <v>-8.7278750781307913E-3</v>
      </c>
      <c r="R63" s="134">
        <v>-4.8517855074312671E-3</v>
      </c>
    </row>
    <row r="64" spans="1:18" ht="13" x14ac:dyDescent="0.3">
      <c r="A64" s="3">
        <v>45567</v>
      </c>
      <c r="B64" s="13">
        <v>-5.2201847142283094E-3</v>
      </c>
      <c r="C64" s="13">
        <v>-1.5412748171368949E-2</v>
      </c>
      <c r="D64" s="13">
        <v>-1.2863390789811463E-3</v>
      </c>
      <c r="E64" s="13">
        <v>-1.3595166163141936E-2</v>
      </c>
      <c r="L64" s="3">
        <v>45567</v>
      </c>
      <c r="M64" s="13">
        <v>-5.2201847142283094E-3</v>
      </c>
      <c r="N64" s="13">
        <v>-1.5412748171368949E-2</v>
      </c>
      <c r="O64" s="13">
        <v>-1.2863390789811463E-3</v>
      </c>
      <c r="P64" s="13">
        <v>-1.3595166163141936E-2</v>
      </c>
      <c r="Q64" s="134">
        <v>-3.230879672481729E-3</v>
      </c>
      <c r="R64" s="134">
        <v>-1.8953484252666483E-3</v>
      </c>
    </row>
    <row r="65" spans="1:18" ht="13" x14ac:dyDescent="0.3">
      <c r="A65" s="3">
        <v>45568</v>
      </c>
      <c r="B65" s="13">
        <v>-8.0731969860065259E-3</v>
      </c>
      <c r="C65" s="13">
        <v>2.6532236667564652E-4</v>
      </c>
      <c r="D65" s="13">
        <v>-1.3395157135497247E-2</v>
      </c>
      <c r="E65" s="13">
        <v>-1.5313935681470138E-2</v>
      </c>
      <c r="L65" s="3">
        <v>45568</v>
      </c>
      <c r="M65" s="13">
        <v>-8.0731969860065259E-3</v>
      </c>
      <c r="N65" s="13">
        <v>2.6532236667564652E-4</v>
      </c>
      <c r="O65" s="13">
        <v>-1.3395157135497247E-2</v>
      </c>
      <c r="P65" s="13">
        <v>-1.5313935681470138E-2</v>
      </c>
      <c r="Q65" s="134">
        <v>-1.4797717497952854E-2</v>
      </c>
      <c r="R65" s="134">
        <v>-8.0174970231229447E-3</v>
      </c>
    </row>
    <row r="66" spans="1:18" ht="13" x14ac:dyDescent="0.3">
      <c r="A66" s="3">
        <v>45569</v>
      </c>
      <c r="B66" s="13">
        <v>2.1025501899077623E-2</v>
      </c>
      <c r="C66" s="13">
        <v>2.9708222811671018E-2</v>
      </c>
      <c r="D66" s="13">
        <v>1.8276762402088847E-2</v>
      </c>
      <c r="E66" s="13">
        <v>2.4364955935717927E-2</v>
      </c>
      <c r="L66" s="3">
        <v>45569</v>
      </c>
      <c r="M66" s="13">
        <v>2.1025501899077623E-2</v>
      </c>
      <c r="N66" s="13">
        <v>2.9708222811671018E-2</v>
      </c>
      <c r="O66" s="13">
        <v>1.8276762402088847E-2</v>
      </c>
      <c r="P66" s="13">
        <v>2.4364955935717927E-2</v>
      </c>
      <c r="Q66" s="134">
        <v>1.2150205405020882E-2</v>
      </c>
      <c r="R66" s="134">
        <v>5.7309592775601371E-3</v>
      </c>
    </row>
    <row r="67" spans="1:18" ht="13" x14ac:dyDescent="0.3">
      <c r="A67" s="3">
        <v>45572</v>
      </c>
      <c r="B67" s="13">
        <v>1.0495549355652948E-2</v>
      </c>
      <c r="C67" s="13">
        <v>1.4167954662545007E-2</v>
      </c>
      <c r="D67" s="13">
        <v>-4.615384615384608E-3</v>
      </c>
      <c r="E67" s="13">
        <v>-1.0121457489877968E-3</v>
      </c>
      <c r="L67" s="3">
        <v>45572</v>
      </c>
      <c r="M67" s="13">
        <v>1.0495549355652948E-2</v>
      </c>
      <c r="N67" s="13">
        <v>1.4167954662545007E-2</v>
      </c>
      <c r="O67" s="13">
        <v>-4.615384615384608E-3</v>
      </c>
      <c r="P67" s="13">
        <v>-1.0121457489877968E-3</v>
      </c>
      <c r="Q67" s="134">
        <v>6.5112571414831536E-3</v>
      </c>
      <c r="R67" s="134">
        <v>-1.484930035484285E-3</v>
      </c>
    </row>
    <row r="68" spans="1:18" ht="13" x14ac:dyDescent="0.3">
      <c r="A68" s="3">
        <v>45573</v>
      </c>
      <c r="B68" s="13">
        <v>-4.4701551406783864E-3</v>
      </c>
      <c r="C68" s="13">
        <v>-4.1910083820167424E-3</v>
      </c>
      <c r="D68" s="13">
        <v>-1.5198351365275718E-2</v>
      </c>
      <c r="E68" s="13">
        <v>-1.6717325227963584E-2</v>
      </c>
      <c r="L68" s="3">
        <v>45573</v>
      </c>
      <c r="M68" s="13">
        <v>-4.4701551406783864E-3</v>
      </c>
      <c r="N68" s="13">
        <v>-4.1910083820167424E-3</v>
      </c>
      <c r="O68" s="13">
        <v>-1.5198351365275718E-2</v>
      </c>
      <c r="P68" s="13">
        <v>-1.6717325227963584E-2</v>
      </c>
      <c r="Q68" s="134">
        <v>-2.2675507787124458E-3</v>
      </c>
      <c r="R68" s="134">
        <v>-1.4625364997870099E-3</v>
      </c>
    </row>
    <row r="69" spans="1:18" ht="13" x14ac:dyDescent="0.3">
      <c r="A69" s="3">
        <v>45574</v>
      </c>
      <c r="B69" s="13">
        <v>5.8108821975699412E-3</v>
      </c>
      <c r="C69" s="13">
        <v>4.3361816094886294E-3</v>
      </c>
      <c r="D69" s="13">
        <v>1.1770860580695864E-2</v>
      </c>
      <c r="E69" s="13">
        <v>1.6486347243688908E-2</v>
      </c>
      <c r="L69" s="3">
        <v>45574</v>
      </c>
      <c r="M69" s="13">
        <v>5.8108821975699412E-3</v>
      </c>
      <c r="N69" s="13">
        <v>4.3361816094886294E-3</v>
      </c>
      <c r="O69" s="13">
        <v>1.1770860580695864E-2</v>
      </c>
      <c r="P69" s="13">
        <v>1.6486347243688908E-2</v>
      </c>
      <c r="Q69" s="134">
        <v>5.5095581579307955E-3</v>
      </c>
      <c r="R69" s="134">
        <v>1.0019115585574207E-2</v>
      </c>
    </row>
    <row r="70" spans="1:18" ht="13" x14ac:dyDescent="0.3">
      <c r="A70" s="3">
        <v>45575</v>
      </c>
      <c r="B70" s="13">
        <v>1.1029411764705951E-2</v>
      </c>
      <c r="C70" s="13">
        <v>1.5873015873015872E-2</v>
      </c>
      <c r="D70" s="13">
        <v>-9.0486039296794572E-3</v>
      </c>
      <c r="E70" s="13">
        <v>-4.0547389761784658E-3</v>
      </c>
      <c r="L70" s="3">
        <v>45575</v>
      </c>
      <c r="M70" s="13">
        <v>1.1029411764705951E-2</v>
      </c>
      <c r="N70" s="13">
        <v>1.5873015873015872E-2</v>
      </c>
      <c r="O70" s="13">
        <v>-9.0486039296794572E-3</v>
      </c>
      <c r="P70" s="13">
        <v>-4.0547389761784658E-3</v>
      </c>
      <c r="Q70" s="134">
        <v>2.9086539782436447E-3</v>
      </c>
      <c r="R70" s="134">
        <v>-2.7640319201106102E-3</v>
      </c>
    </row>
    <row r="71" spans="1:18" ht="13" x14ac:dyDescent="0.3">
      <c r="A71" s="3">
        <v>45576</v>
      </c>
      <c r="B71" s="13">
        <v>1.0649350649350629E-2</v>
      </c>
      <c r="C71" s="13">
        <v>1.9999999999999575E-3</v>
      </c>
      <c r="D71" s="13">
        <v>-9.3921210540046825E-3</v>
      </c>
      <c r="E71" s="13">
        <v>-9.6692111959287824E-3</v>
      </c>
      <c r="L71" s="3">
        <v>45576</v>
      </c>
      <c r="M71" s="13">
        <v>1.0649350649350629E-2</v>
      </c>
      <c r="N71" s="13">
        <v>1.9999999999999575E-3</v>
      </c>
      <c r="O71" s="13">
        <v>-9.3921210540046825E-3</v>
      </c>
      <c r="P71" s="13">
        <v>-9.6692111959287824E-3</v>
      </c>
      <c r="Q71" s="134">
        <v>6.687121606443391E-3</v>
      </c>
      <c r="R71" s="134">
        <v>6.4914635061830957E-3</v>
      </c>
    </row>
    <row r="72" spans="1:18" ht="13" x14ac:dyDescent="0.3">
      <c r="A72" s="3">
        <v>45579</v>
      </c>
      <c r="B72" s="13">
        <v>8.095605242868122E-3</v>
      </c>
      <c r="C72" s="13">
        <v>3.7425149700598451E-3</v>
      </c>
      <c r="D72" s="13">
        <v>4.4772188569924074E-3</v>
      </c>
      <c r="E72" s="13">
        <v>-4.1109969167522249E-3</v>
      </c>
      <c r="L72" s="3">
        <v>45579</v>
      </c>
      <c r="M72" s="13">
        <v>8.095605242868122E-3</v>
      </c>
      <c r="N72" s="13">
        <v>3.7425149700598451E-3</v>
      </c>
      <c r="O72" s="13">
        <v>4.4772188569924074E-3</v>
      </c>
      <c r="P72" s="13">
        <v>-4.1109969167522249E-3</v>
      </c>
      <c r="Q72" s="134">
        <v>1.153288286694727E-2</v>
      </c>
      <c r="R72" s="134">
        <v>6.1604705791647816E-3</v>
      </c>
    </row>
    <row r="73" spans="1:18" ht="13" x14ac:dyDescent="0.3">
      <c r="A73" s="3">
        <v>45580</v>
      </c>
      <c r="B73" s="13">
        <v>2.0395156150414297E-3</v>
      </c>
      <c r="C73" s="13">
        <v>2.4857071836950325E-4</v>
      </c>
      <c r="D73" s="13">
        <v>-9.9632931305716453E-3</v>
      </c>
      <c r="E73" s="13">
        <v>-1.1867905056759604E-2</v>
      </c>
      <c r="L73" s="3">
        <v>45580</v>
      </c>
      <c r="M73" s="13">
        <v>2.0395156150414297E-3</v>
      </c>
      <c r="N73" s="13">
        <v>2.4857071836950325E-4</v>
      </c>
      <c r="O73" s="13">
        <v>-9.9632931305716453E-3</v>
      </c>
      <c r="P73" s="13">
        <v>-1.1867905056759604E-2</v>
      </c>
      <c r="Q73" s="134">
        <v>-2.3163280953647936E-3</v>
      </c>
      <c r="R73" s="134">
        <v>-1.4784225273279873E-3</v>
      </c>
    </row>
    <row r="74" spans="1:18" ht="13" x14ac:dyDescent="0.3">
      <c r="A74" s="3">
        <v>45581</v>
      </c>
      <c r="B74" s="13">
        <v>-2.6714158504007007E-3</v>
      </c>
      <c r="C74" s="13">
        <v>1.6153081510933828E-3</v>
      </c>
      <c r="D74" s="13">
        <v>-1.0063559322033778E-2</v>
      </c>
      <c r="E74" s="13">
        <v>-5.2219321148825066E-3</v>
      </c>
      <c r="L74" s="3">
        <v>45581</v>
      </c>
      <c r="M74" s="13">
        <v>-2.6714158504007007E-3</v>
      </c>
      <c r="N74" s="13">
        <v>1.6153081510933828E-3</v>
      </c>
      <c r="O74" s="13">
        <v>-1.0063559322033778E-2</v>
      </c>
      <c r="P74" s="13">
        <v>-5.2219321148825066E-3</v>
      </c>
      <c r="Q74" s="134">
        <v>2.5419219374694163E-3</v>
      </c>
      <c r="R74" s="134">
        <v>-2.4907639037759985E-3</v>
      </c>
    </row>
    <row r="75" spans="1:18" ht="13" x14ac:dyDescent="0.3">
      <c r="A75" s="3">
        <v>45582</v>
      </c>
      <c r="B75" s="13">
        <v>1.2882653061224488E-2</v>
      </c>
      <c r="C75" s="13">
        <v>1.0668651532067974E-2</v>
      </c>
      <c r="D75" s="13">
        <v>7.7581594435526787E-3</v>
      </c>
      <c r="E75" s="13">
        <v>-4.1994750656168577E-3</v>
      </c>
      <c r="L75" s="3">
        <v>45582</v>
      </c>
      <c r="M75" s="13">
        <v>1.2882653061224488E-2</v>
      </c>
      <c r="N75" s="13">
        <v>1.0668651532067974E-2</v>
      </c>
      <c r="O75" s="13">
        <v>7.7581594435526787E-3</v>
      </c>
      <c r="P75" s="13">
        <v>-4.1994750656168577E-3</v>
      </c>
      <c r="Q75" s="134">
        <v>1.1359438823997594E-2</v>
      </c>
      <c r="R75" s="134">
        <v>5.7691519706181216E-3</v>
      </c>
    </row>
    <row r="76" spans="1:18" ht="13" x14ac:dyDescent="0.3">
      <c r="A76" s="3">
        <v>45583</v>
      </c>
      <c r="B76" s="13">
        <v>7.4297947361793432E-3</v>
      </c>
      <c r="C76" s="13">
        <v>2.2094022339512313E-3</v>
      </c>
      <c r="D76" s="13">
        <v>-5.309264666844472E-4</v>
      </c>
      <c r="E76" s="13">
        <v>1.1597258829731245E-2</v>
      </c>
      <c r="L76" s="3">
        <v>45583</v>
      </c>
      <c r="M76" s="13">
        <v>7.4297947361793432E-3</v>
      </c>
      <c r="N76" s="13">
        <v>2.2094022339512313E-3</v>
      </c>
      <c r="O76" s="13">
        <v>-5.309264666844472E-4</v>
      </c>
      <c r="P76" s="13">
        <v>1.1597258829731245E-2</v>
      </c>
      <c r="Q76" s="134">
        <v>3.9821212330748233E-3</v>
      </c>
      <c r="R76" s="134">
        <v>4.5911758298953012E-3</v>
      </c>
    </row>
    <row r="77" spans="1:18" ht="13" x14ac:dyDescent="0.3">
      <c r="A77" s="3">
        <v>45586</v>
      </c>
      <c r="B77" s="13">
        <v>-8.8749999999999662E-3</v>
      </c>
      <c r="C77" s="13">
        <v>-6.7360685854257361E-3</v>
      </c>
      <c r="D77" s="13">
        <v>-2.3904382470118541E-3</v>
      </c>
      <c r="E77" s="13">
        <v>-5.7321521625846496E-3</v>
      </c>
      <c r="L77" s="3">
        <v>45586</v>
      </c>
      <c r="M77" s="13">
        <v>-8.8749999999999662E-3</v>
      </c>
      <c r="N77" s="13">
        <v>-6.7360685854257361E-3</v>
      </c>
      <c r="O77" s="13">
        <v>-2.3904382470118541E-3</v>
      </c>
      <c r="P77" s="13">
        <v>-5.7321521625846496E-3</v>
      </c>
      <c r="Q77" s="134">
        <v>-5.9821603589826798E-3</v>
      </c>
      <c r="R77" s="134">
        <v>-1.0088027119900827E-2</v>
      </c>
    </row>
    <row r="78" spans="1:18" ht="13" x14ac:dyDescent="0.3">
      <c r="A78" s="3">
        <v>45587</v>
      </c>
      <c r="B78" s="13">
        <v>-8.4499936940345775E-3</v>
      </c>
      <c r="C78" s="13">
        <v>-5.5487053020960376E-3</v>
      </c>
      <c r="D78" s="13">
        <v>3.9936102236421342E-3</v>
      </c>
      <c r="E78" s="13">
        <v>5.2410901467502262E-4</v>
      </c>
      <c r="L78" s="3">
        <v>45587</v>
      </c>
      <c r="M78" s="13">
        <v>-8.4499936940345775E-3</v>
      </c>
      <c r="N78" s="13">
        <v>-5.5487053020960376E-3</v>
      </c>
      <c r="O78" s="13">
        <v>3.9936102236421342E-3</v>
      </c>
      <c r="P78" s="13">
        <v>5.2410901467502262E-4</v>
      </c>
      <c r="Q78" s="134">
        <v>-6.5671249352659217E-3</v>
      </c>
      <c r="R78" s="134">
        <v>-3.1962878582029492E-3</v>
      </c>
    </row>
    <row r="79" spans="1:18" ht="13" x14ac:dyDescent="0.3">
      <c r="A79" s="3">
        <v>45588</v>
      </c>
      <c r="B79" s="13">
        <v>-1.1956245230221357E-2</v>
      </c>
      <c r="C79" s="13">
        <v>-1.735895846249232E-3</v>
      </c>
      <c r="D79" s="13">
        <v>0</v>
      </c>
      <c r="E79" s="13">
        <v>6.2860136196961165E-3</v>
      </c>
      <c r="L79" s="3">
        <v>45588</v>
      </c>
      <c r="M79" s="13">
        <v>-1.1956245230221357E-2</v>
      </c>
      <c r="N79" s="13">
        <v>-1.735895846249232E-3</v>
      </c>
      <c r="O79" s="13">
        <v>0</v>
      </c>
      <c r="P79" s="13">
        <v>6.2860136196961165E-3</v>
      </c>
      <c r="Q79" s="134">
        <v>-7.5646076508048673E-4</v>
      </c>
      <c r="R79" s="134">
        <v>-2.0062872614179327E-3</v>
      </c>
    </row>
    <row r="80" spans="1:18" ht="13" x14ac:dyDescent="0.3">
      <c r="A80" s="3">
        <v>45589</v>
      </c>
      <c r="B80" s="13">
        <v>-1.1585993820802591E-3</v>
      </c>
      <c r="C80" s="13">
        <v>-4.8441187430132973E-3</v>
      </c>
      <c r="D80" s="13">
        <v>1.2993900822063165E-2</v>
      </c>
      <c r="E80" s="13">
        <v>1.7699115044247819E-2</v>
      </c>
      <c r="L80" s="3">
        <v>45589</v>
      </c>
      <c r="M80" s="13">
        <v>-1.1585993820802591E-3</v>
      </c>
      <c r="N80" s="13">
        <v>-4.8441187430132973E-3</v>
      </c>
      <c r="O80" s="13">
        <v>1.2993900822063165E-2</v>
      </c>
      <c r="P80" s="13">
        <v>1.7699115044247819E-2</v>
      </c>
      <c r="Q80" s="134">
        <v>3.6061994416209108E-4</v>
      </c>
      <c r="R80" s="134">
        <v>3.6558922898493411E-3</v>
      </c>
    </row>
    <row r="81" spans="1:18" ht="13" x14ac:dyDescent="0.3">
      <c r="A81" s="3">
        <v>45590</v>
      </c>
      <c r="B81" s="13">
        <v>-9.0217811573663632E-4</v>
      </c>
      <c r="C81" s="13">
        <v>2.371442835746352E-3</v>
      </c>
      <c r="D81" s="13">
        <v>-5.2356020942409117E-3</v>
      </c>
      <c r="E81" s="13">
        <v>-4.0920716112532547E-3</v>
      </c>
      <c r="L81" s="3">
        <v>45590</v>
      </c>
      <c r="M81" s="13">
        <v>-9.0217811573663632E-4</v>
      </c>
      <c r="N81" s="13">
        <v>2.371442835746352E-3</v>
      </c>
      <c r="O81" s="13">
        <v>-5.2356020942409117E-3</v>
      </c>
      <c r="P81" s="13">
        <v>-4.0920716112532547E-3</v>
      </c>
      <c r="Q81" s="134">
        <v>2.47602026257625E-3</v>
      </c>
      <c r="R81" s="134">
        <v>1.353195836578144E-3</v>
      </c>
    </row>
    <row r="82" spans="1:18" ht="13" x14ac:dyDescent="0.3">
      <c r="A82" s="3">
        <v>45593</v>
      </c>
      <c r="B82" s="13">
        <v>1.3028895768833848E-2</v>
      </c>
      <c r="C82" s="13">
        <v>1.4070476902004674E-2</v>
      </c>
      <c r="D82" s="13">
        <v>-7.1052631578948193E-3</v>
      </c>
      <c r="E82" s="13">
        <v>-1.1813045711350709E-2</v>
      </c>
      <c r="L82" s="3">
        <v>45593</v>
      </c>
      <c r="M82" s="13">
        <v>1.3028895768833848E-2</v>
      </c>
      <c r="N82" s="13">
        <v>1.4070476902004674E-2</v>
      </c>
      <c r="O82" s="13">
        <v>-7.1052631578948193E-3</v>
      </c>
      <c r="P82" s="13">
        <v>-1.1813045711350709E-2</v>
      </c>
      <c r="Q82" s="134">
        <v>6.6940842747911355E-3</v>
      </c>
      <c r="R82" s="134">
        <v>3.9453900483850278E-3</v>
      </c>
    </row>
    <row r="83" spans="1:18" ht="13" x14ac:dyDescent="0.3">
      <c r="A83" s="3">
        <v>45594</v>
      </c>
      <c r="B83" s="13">
        <v>1.1842607920539918E-2</v>
      </c>
      <c r="C83" s="13">
        <v>8.2269155206287047E-3</v>
      </c>
      <c r="D83" s="13">
        <v>-1.5107341637953891E-2</v>
      </c>
      <c r="E83" s="13">
        <v>-3.2744282744282802E-2</v>
      </c>
      <c r="L83" s="3">
        <v>45594</v>
      </c>
      <c r="M83" s="13">
        <v>1.1842607920539918E-2</v>
      </c>
      <c r="N83" s="13">
        <v>8.2269155206287047E-3</v>
      </c>
      <c r="O83" s="13">
        <v>-1.5107341637953891E-2</v>
      </c>
      <c r="P83" s="13">
        <v>-3.2744282744282802E-2</v>
      </c>
      <c r="Q83" s="134">
        <v>-3.4426733723751297E-3</v>
      </c>
      <c r="R83" s="134">
        <v>-3.5533891302610117E-3</v>
      </c>
    </row>
    <row r="84" spans="1:18" ht="13" x14ac:dyDescent="0.3">
      <c r="A84" s="3">
        <v>45595</v>
      </c>
      <c r="B84" s="13">
        <v>-7.1734205889755218E-3</v>
      </c>
      <c r="C84" s="13">
        <v>-9.743027645840737E-4</v>
      </c>
      <c r="D84" s="13">
        <v>-1.3724434876210927E-2</v>
      </c>
      <c r="E84" s="13">
        <v>5.9108006448145853E-3</v>
      </c>
      <c r="L84" s="3">
        <v>45595</v>
      </c>
      <c r="M84" s="13">
        <v>-7.1734205889755218E-3</v>
      </c>
      <c r="N84" s="13">
        <v>-9.743027645840737E-4</v>
      </c>
      <c r="O84" s="13">
        <v>-1.3724434876210927E-2</v>
      </c>
      <c r="P84" s="13">
        <v>5.9108006448145853E-3</v>
      </c>
      <c r="Q84" s="134">
        <v>-1.2405842166165944E-2</v>
      </c>
      <c r="R84" s="134">
        <v>-1.2253840662454801E-2</v>
      </c>
    </row>
    <row r="85" spans="1:18" ht="13" x14ac:dyDescent="0.3">
      <c r="A85" s="3">
        <v>45596</v>
      </c>
      <c r="B85" s="13">
        <v>-1.9013816706807667E-3</v>
      </c>
      <c r="C85" s="13">
        <v>-8.1677435084725313E-3</v>
      </c>
      <c r="D85" s="13">
        <v>-1.091405184174621E-2</v>
      </c>
      <c r="E85" s="13">
        <v>-1.6559829059829029E-2</v>
      </c>
      <c r="L85" s="3">
        <v>45596</v>
      </c>
      <c r="M85" s="13">
        <v>-1.9013816706807667E-3</v>
      </c>
      <c r="N85" s="13">
        <v>-8.1677435084725313E-3</v>
      </c>
      <c r="O85" s="13">
        <v>-1.091405184174621E-2</v>
      </c>
      <c r="P85" s="13">
        <v>-1.6559829059829029E-2</v>
      </c>
      <c r="Q85" s="134">
        <v>-5.2532464666897368E-3</v>
      </c>
      <c r="R85" s="134">
        <v>-1.0395059659670251E-2</v>
      </c>
    </row>
    <row r="86" spans="1:18" ht="13" x14ac:dyDescent="0.3">
      <c r="A86" s="3">
        <v>45597</v>
      </c>
      <c r="B86" s="13">
        <v>2.4511049022098108E-2</v>
      </c>
      <c r="C86" s="13">
        <v>3.5521140609636195E-2</v>
      </c>
      <c r="D86" s="13">
        <v>9.1034482758620226E-3</v>
      </c>
      <c r="E86" s="13">
        <v>-5.9750135795762866E-3</v>
      </c>
      <c r="L86" s="3">
        <v>45597</v>
      </c>
      <c r="M86" s="13">
        <v>2.4511049022098108E-2</v>
      </c>
      <c r="N86" s="13">
        <v>3.5521140609636195E-2</v>
      </c>
      <c r="O86" s="13">
        <v>9.1034482758620226E-3</v>
      </c>
      <c r="P86" s="13">
        <v>-5.9750135795762866E-3</v>
      </c>
      <c r="Q86" s="134">
        <v>1.1950806136195773E-2</v>
      </c>
      <c r="R86" s="134">
        <v>9.1376644523045083E-3</v>
      </c>
    </row>
    <row r="87" spans="1:18" ht="13" x14ac:dyDescent="0.3">
      <c r="A87" s="3">
        <v>45600</v>
      </c>
      <c r="B87" s="13">
        <v>8.6773273831660201E-3</v>
      </c>
      <c r="C87" s="13">
        <v>3.5608308605340911E-3</v>
      </c>
      <c r="D87" s="13">
        <v>-7.9278294149808404E-3</v>
      </c>
      <c r="E87" s="13">
        <v>1.092896174863326E-3</v>
      </c>
      <c r="L87" s="3">
        <v>45600</v>
      </c>
      <c r="M87" s="13">
        <v>8.6773273831660201E-3</v>
      </c>
      <c r="N87" s="13">
        <v>3.5608308605340911E-3</v>
      </c>
      <c r="O87" s="13">
        <v>-7.9278294149808404E-3</v>
      </c>
      <c r="P87" s="13">
        <v>1.092896174863326E-3</v>
      </c>
      <c r="Q87" s="134">
        <v>-2.9944673480488812E-3</v>
      </c>
      <c r="R87" s="134">
        <v>-5.4015987851063867E-3</v>
      </c>
    </row>
    <row r="88" spans="1:18" ht="13" x14ac:dyDescent="0.3">
      <c r="A88" s="3">
        <v>45601</v>
      </c>
      <c r="B88" s="13">
        <v>7.7424112080617955E-3</v>
      </c>
      <c r="C88" s="13">
        <v>1.3364872856298162E-2</v>
      </c>
      <c r="D88" s="13">
        <v>-2.4800220446402951E-3</v>
      </c>
      <c r="E88" s="13">
        <v>-6.004366812227044E-3</v>
      </c>
      <c r="L88" s="3">
        <v>45601</v>
      </c>
      <c r="M88" s="13">
        <v>7.7424112080617955E-3</v>
      </c>
      <c r="N88" s="13">
        <v>1.3364872856298162E-2</v>
      </c>
      <c r="O88" s="13">
        <v>-2.4800220446402951E-3</v>
      </c>
      <c r="P88" s="13">
        <v>-6.004366812227044E-3</v>
      </c>
      <c r="Q88" s="134">
        <v>-4.28937679303575E-3</v>
      </c>
      <c r="R88" s="134">
        <v>5.2954593672545035E-3</v>
      </c>
    </row>
    <row r="89" spans="1:18" ht="13" x14ac:dyDescent="0.3">
      <c r="A89" s="3">
        <v>45602</v>
      </c>
      <c r="B89" s="13">
        <v>-3.1219512195121875E-2</v>
      </c>
      <c r="C89" s="13">
        <v>-5.3104575163398823E-2</v>
      </c>
      <c r="D89" s="13">
        <v>-6.0497237569060905E-2</v>
      </c>
      <c r="E89" s="13">
        <v>-5.3816584294343675E-2</v>
      </c>
      <c r="L89" s="3">
        <v>45602</v>
      </c>
      <c r="M89" s="13">
        <v>-3.1219512195121875E-2</v>
      </c>
      <c r="N89" s="13">
        <v>-5.3104575163398823E-2</v>
      </c>
      <c r="O89" s="13">
        <v>-6.0497237569060905E-2</v>
      </c>
      <c r="P89" s="13">
        <v>-5.3816584294343675E-2</v>
      </c>
      <c r="Q89" s="134">
        <v>-1.5854347643882889E-2</v>
      </c>
      <c r="R89" s="134">
        <v>-1.2345511593728783E-2</v>
      </c>
    </row>
    <row r="90" spans="1:18" ht="13" x14ac:dyDescent="0.3">
      <c r="A90" s="3">
        <v>45603</v>
      </c>
      <c r="B90" s="13">
        <v>-2.9456193353474318E-2</v>
      </c>
      <c r="C90" s="13">
        <v>-1.3805004314063729E-2</v>
      </c>
      <c r="D90" s="13">
        <v>2.7050867391943598E-2</v>
      </c>
      <c r="E90" s="13">
        <v>4.8752176436447921E-2</v>
      </c>
      <c r="L90" s="3">
        <v>45603</v>
      </c>
      <c r="M90" s="13">
        <v>-2.9456193353474318E-2</v>
      </c>
      <c r="N90" s="13">
        <v>-1.3805004314063729E-2</v>
      </c>
      <c r="O90" s="13">
        <v>2.7050867391943598E-2</v>
      </c>
      <c r="P90" s="13">
        <v>4.8752176436447921E-2</v>
      </c>
      <c r="Q90" s="134">
        <v>-1.3745307959915866E-3</v>
      </c>
      <c r="R90" s="134">
        <v>1.6244799604564045E-2</v>
      </c>
    </row>
    <row r="91" spans="1:18" ht="13" x14ac:dyDescent="0.3">
      <c r="A91" s="3">
        <v>45604</v>
      </c>
      <c r="B91" s="13">
        <v>-5.058365758754825E-3</v>
      </c>
      <c r="C91" s="13">
        <v>-4.9993750781160168E-4</v>
      </c>
      <c r="D91" s="13">
        <v>-3.1491554537646765E-2</v>
      </c>
      <c r="E91" s="13">
        <v>-2.9883785279468607E-2</v>
      </c>
      <c r="L91" s="3">
        <v>45604</v>
      </c>
      <c r="M91" s="13">
        <v>-5.058365758754825E-3</v>
      </c>
      <c r="N91" s="13">
        <v>-4.9993750781160168E-4</v>
      </c>
      <c r="O91" s="13">
        <v>-3.1491554537646765E-2</v>
      </c>
      <c r="P91" s="13">
        <v>-2.9883785279468607E-2</v>
      </c>
      <c r="Q91" s="134">
        <v>-3.6597622392499506E-3</v>
      </c>
      <c r="R91" s="134">
        <v>-6.4472490892787506E-3</v>
      </c>
    </row>
    <row r="92" spans="1:18" ht="13" x14ac:dyDescent="0.3">
      <c r="A92" s="3">
        <v>45607</v>
      </c>
      <c r="B92" s="13">
        <v>1.6555859731456103E-2</v>
      </c>
      <c r="C92" s="13">
        <v>2.0132549706139796E-2</v>
      </c>
      <c r="D92" s="13">
        <v>4.729530002956066E-3</v>
      </c>
      <c r="E92" s="13">
        <v>-1.1409013120366061E-3</v>
      </c>
      <c r="L92" s="3">
        <v>45607</v>
      </c>
      <c r="M92" s="13">
        <v>1.6555859731456103E-2</v>
      </c>
      <c r="N92" s="13">
        <v>2.0132549706139796E-2</v>
      </c>
      <c r="O92" s="13">
        <v>4.729530002956066E-3</v>
      </c>
      <c r="P92" s="13">
        <v>-1.1409013120366061E-3</v>
      </c>
      <c r="Q92" s="134">
        <v>1.503151814467687E-2</v>
      </c>
      <c r="R92" s="134">
        <v>1.1767895555889859E-2</v>
      </c>
    </row>
    <row r="93" spans="1:18" ht="13" x14ac:dyDescent="0.3">
      <c r="A93" s="3">
        <v>45608</v>
      </c>
      <c r="B93" s="13">
        <v>-2.4493459861502927E-2</v>
      </c>
      <c r="C93" s="13">
        <v>-1.691591076244172E-2</v>
      </c>
      <c r="D93" s="13">
        <v>-5.0014710208885465E-3</v>
      </c>
      <c r="E93" s="13">
        <v>-1.1422044545973081E-3</v>
      </c>
      <c r="L93" s="3">
        <v>45608</v>
      </c>
      <c r="M93" s="13">
        <v>-2.4493459861502927E-2</v>
      </c>
      <c r="N93" s="13">
        <v>-1.691591076244172E-2</v>
      </c>
      <c r="O93" s="13">
        <v>-5.0014710208885465E-3</v>
      </c>
      <c r="P93" s="13">
        <v>-1.1422044545973081E-3</v>
      </c>
      <c r="Q93" s="134">
        <v>-2.3386701171239144E-2</v>
      </c>
      <c r="R93" s="134">
        <v>-1.980533199152916E-2</v>
      </c>
    </row>
    <row r="94" spans="1:18" ht="13" x14ac:dyDescent="0.3">
      <c r="A94" s="3">
        <v>45609</v>
      </c>
      <c r="B94" s="13">
        <v>5.1268568423819775E-3</v>
      </c>
      <c r="C94" s="13">
        <v>1.3466334164588508E-2</v>
      </c>
      <c r="D94" s="13">
        <v>-2.3950325251330642E-2</v>
      </c>
      <c r="E94" s="13">
        <v>-2.2870211549456832E-2</v>
      </c>
      <c r="L94" s="3">
        <v>45609</v>
      </c>
      <c r="M94" s="13">
        <v>5.1268568423819775E-3</v>
      </c>
      <c r="N94" s="13">
        <v>1.3466334164588508E-2</v>
      </c>
      <c r="O94" s="13">
        <v>-2.3950325251330642E-2</v>
      </c>
      <c r="P94" s="13">
        <v>-2.2870211549456832E-2</v>
      </c>
      <c r="Q94" s="134">
        <v>4.5262228461446325E-3</v>
      </c>
      <c r="R94" s="134">
        <v>-1.4688994395214009E-3</v>
      </c>
    </row>
    <row r="95" spans="1:18" ht="13" x14ac:dyDescent="0.3">
      <c r="A95" s="3">
        <v>45610</v>
      </c>
      <c r="B95" s="13">
        <v>2.14491237248234E-2</v>
      </c>
      <c r="C95" s="13">
        <v>2.8543307086614088E-2</v>
      </c>
      <c r="D95" s="13">
        <v>2.787034232050899E-2</v>
      </c>
      <c r="E95" s="13">
        <v>1.0532475131655838E-2</v>
      </c>
      <c r="L95" s="3">
        <v>45610</v>
      </c>
      <c r="M95" s="13">
        <v>2.14491237248234E-2</v>
      </c>
      <c r="N95" s="13">
        <v>2.8543307086614088E-2</v>
      </c>
      <c r="O95" s="13">
        <v>2.787034232050899E-2</v>
      </c>
      <c r="P95" s="13">
        <v>1.0532475131655838E-2</v>
      </c>
      <c r="Q95" s="134">
        <v>1.7984494404454331E-2</v>
      </c>
      <c r="R95" s="134">
        <v>1.4406778206336424E-2</v>
      </c>
    </row>
    <row r="96" spans="1:18" ht="13" x14ac:dyDescent="0.3">
      <c r="A96" s="3">
        <v>45611</v>
      </c>
      <c r="B96" s="13">
        <v>-1.2804097311139293E-3</v>
      </c>
      <c r="C96" s="13">
        <v>-2.464114832535871E-2</v>
      </c>
      <c r="D96" s="13">
        <v>2.6525198938993047E-3</v>
      </c>
      <c r="E96" s="13">
        <v>6.3694267515924888E-3</v>
      </c>
      <c r="L96" s="3">
        <v>45611</v>
      </c>
      <c r="M96" s="13">
        <v>-1.2804097311139293E-3</v>
      </c>
      <c r="N96" s="13">
        <v>-2.464114832535871E-2</v>
      </c>
      <c r="O96" s="13">
        <v>2.6525198938993047E-3</v>
      </c>
      <c r="P96" s="13">
        <v>6.3694267515924888E-3</v>
      </c>
      <c r="Q96" s="134">
        <v>-3.9241322329057974E-3</v>
      </c>
      <c r="R96" s="134">
        <v>-2.7142001401096539E-3</v>
      </c>
    </row>
    <row r="97" spans="1:18" ht="13" x14ac:dyDescent="0.3">
      <c r="A97" s="3">
        <v>45614</v>
      </c>
      <c r="B97" s="13">
        <v>-3.6923076923076954E-2</v>
      </c>
      <c r="C97" s="13">
        <v>-2.7471179789060694E-2</v>
      </c>
      <c r="D97" s="13">
        <v>5.8788947677835312E-3</v>
      </c>
      <c r="E97" s="13">
        <v>-1.7261219792866016E-3</v>
      </c>
      <c r="L97" s="3">
        <v>45614</v>
      </c>
      <c r="M97" s="13">
        <v>-3.6923076923076954E-2</v>
      </c>
      <c r="N97" s="13">
        <v>-2.7471179789060694E-2</v>
      </c>
      <c r="O97" s="13">
        <v>5.8788947677835312E-3</v>
      </c>
      <c r="P97" s="13">
        <v>-1.7261219792866016E-3</v>
      </c>
      <c r="Q97" s="134">
        <v>-1.4007335917190149E-2</v>
      </c>
      <c r="R97" s="134">
        <v>-1.7612265466725222E-3</v>
      </c>
    </row>
    <row r="98" spans="1:18" ht="13" x14ac:dyDescent="0.3">
      <c r="A98" s="3">
        <v>45615</v>
      </c>
      <c r="B98" s="13">
        <v>-1.1048988285409917E-2</v>
      </c>
      <c r="C98" s="13">
        <v>-2.2320302648171451E-2</v>
      </c>
      <c r="D98" s="13">
        <v>1.1981297486849904E-2</v>
      </c>
      <c r="E98" s="13">
        <v>-1.7291066282420751E-2</v>
      </c>
      <c r="L98" s="3">
        <v>45615</v>
      </c>
      <c r="M98" s="13">
        <v>-1.1048988285409917E-2</v>
      </c>
      <c r="N98" s="13">
        <v>-2.2320302648171451E-2</v>
      </c>
      <c r="O98" s="13">
        <v>1.1981297486849904E-2</v>
      </c>
      <c r="P98" s="13">
        <v>-1.7291066282420751E-2</v>
      </c>
      <c r="Q98" s="134">
        <v>-1.2263093035875996E-2</v>
      </c>
      <c r="R98" s="134">
        <v>-6.1760186563864687E-3</v>
      </c>
    </row>
    <row r="99" spans="1:18" ht="13" x14ac:dyDescent="0.3">
      <c r="A99" s="3">
        <v>45616</v>
      </c>
      <c r="B99" s="13">
        <v>-4.8458742764841125E-3</v>
      </c>
      <c r="C99" s="13">
        <v>2.9665935766800462E-3</v>
      </c>
      <c r="D99" s="13">
        <v>-1.2128212532486332E-2</v>
      </c>
      <c r="E99" s="13">
        <v>-8.7976539589442824E-3</v>
      </c>
      <c r="L99" s="3">
        <v>45616</v>
      </c>
      <c r="M99" s="13">
        <v>-4.8458742764841125E-3</v>
      </c>
      <c r="N99" s="13">
        <v>2.9665935766800462E-3</v>
      </c>
      <c r="O99" s="13">
        <v>-1.2128212532486332E-2</v>
      </c>
      <c r="P99" s="13">
        <v>-8.7976539589442824E-3</v>
      </c>
      <c r="Q99" s="134">
        <v>-3.0006476756678957E-3</v>
      </c>
      <c r="R99" s="134">
        <v>-3.6155880760847534E-3</v>
      </c>
    </row>
    <row r="100" spans="1:18" ht="13" x14ac:dyDescent="0.3">
      <c r="A100" s="3">
        <v>45617</v>
      </c>
      <c r="B100" s="13">
        <v>-7.8452590288110146E-3</v>
      </c>
      <c r="C100" s="13">
        <v>-1.6718106995886016E-3</v>
      </c>
      <c r="D100" s="13">
        <v>-8.4770534931306388E-3</v>
      </c>
      <c r="E100" s="13">
        <v>-1.6568047337278173E-2</v>
      </c>
      <c r="L100" s="3">
        <v>45617</v>
      </c>
      <c r="M100" s="13">
        <v>-7.8452590288110146E-3</v>
      </c>
      <c r="N100" s="13">
        <v>-1.6718106995886016E-3</v>
      </c>
      <c r="O100" s="13">
        <v>-8.4770534931306388E-3</v>
      </c>
      <c r="P100" s="13">
        <v>-1.6568047337278173E-2</v>
      </c>
      <c r="Q100" s="134">
        <v>1.6146747650742348E-3</v>
      </c>
      <c r="R100" s="134">
        <v>6.5201737454222575E-3</v>
      </c>
    </row>
    <row r="101" spans="1:18" ht="13" x14ac:dyDescent="0.3">
      <c r="A101" s="3">
        <v>45618</v>
      </c>
      <c r="B101" s="13">
        <v>-9.2706203135650474E-3</v>
      </c>
      <c r="C101" s="13">
        <v>-1.8678346000257487E-2</v>
      </c>
      <c r="D101" s="13">
        <v>2.9481132075472117E-3</v>
      </c>
      <c r="E101" s="13">
        <v>1.9253910950661958E-2</v>
      </c>
      <c r="L101" s="3">
        <v>45618</v>
      </c>
      <c r="M101" s="13">
        <v>-9.2706203135650474E-3</v>
      </c>
      <c r="N101" s="13">
        <v>-1.8678346000257487E-2</v>
      </c>
      <c r="O101" s="13">
        <v>2.9481132075472117E-3</v>
      </c>
      <c r="P101" s="13">
        <v>1.9253910950661958E-2</v>
      </c>
      <c r="Q101" s="134">
        <v>6.7050939594170264E-3</v>
      </c>
      <c r="R101" s="134">
        <v>1.0782349179279456E-2</v>
      </c>
    </row>
    <row r="102" spans="1:18" ht="13" x14ac:dyDescent="0.3">
      <c r="A102" s="3">
        <v>45621</v>
      </c>
      <c r="B102" s="13">
        <v>-6.7428099628457925E-3</v>
      </c>
      <c r="C102" s="13">
        <v>-4.7650301916513642E-2</v>
      </c>
      <c r="D102" s="13">
        <v>1.5579071134626513E-2</v>
      </c>
      <c r="E102" s="13">
        <v>1.4757969303423848E-2</v>
      </c>
      <c r="L102" s="3">
        <v>45621</v>
      </c>
      <c r="M102" s="13">
        <v>-6.7428099628457925E-3</v>
      </c>
      <c r="N102" s="13">
        <v>-4.7650301916513642E-2</v>
      </c>
      <c r="O102" s="13">
        <v>1.5579071134626513E-2</v>
      </c>
      <c r="P102" s="13">
        <v>1.4757969303423848E-2</v>
      </c>
      <c r="Q102" s="134">
        <v>-3.4856959847464879E-3</v>
      </c>
      <c r="R102" s="134">
        <v>4.4061262279661683E-3</v>
      </c>
    </row>
    <row r="103" spans="1:18" ht="13" x14ac:dyDescent="0.3">
      <c r="A103" s="3">
        <v>45622</v>
      </c>
      <c r="B103" s="13">
        <v>-7.3427542255472345E-3</v>
      </c>
      <c r="C103" s="13">
        <v>-1.1164713990351514E-2</v>
      </c>
      <c r="D103" s="13">
        <v>-1.1287988422575994E-2</v>
      </c>
      <c r="E103" s="13">
        <v>-3.0250145433391606E-2</v>
      </c>
      <c r="L103" s="3">
        <v>45622</v>
      </c>
      <c r="M103" s="13">
        <v>-7.3427542255472345E-3</v>
      </c>
      <c r="N103" s="13">
        <v>-1.1164713990351514E-2</v>
      </c>
      <c r="O103" s="13">
        <v>-1.1287988422575994E-2</v>
      </c>
      <c r="P103" s="13">
        <v>-3.0250145433391606E-2</v>
      </c>
      <c r="Q103" s="134">
        <v>-8.9904331253034681E-3</v>
      </c>
      <c r="R103" s="134">
        <v>-5.3014484914556126E-3</v>
      </c>
    </row>
    <row r="104" spans="1:18" ht="13" x14ac:dyDescent="0.3">
      <c r="A104" s="3">
        <v>45623</v>
      </c>
      <c r="B104" s="13">
        <v>-1.3956734124214636E-3</v>
      </c>
      <c r="C104" s="13">
        <v>-1.53331474770002E-3</v>
      </c>
      <c r="D104" s="13">
        <v>-2.0491803278686531E-3</v>
      </c>
      <c r="E104" s="13">
        <v>-1.6196760647870359E-2</v>
      </c>
      <c r="L104" s="3">
        <v>45623</v>
      </c>
      <c r="M104" s="13">
        <v>-1.3956734124214636E-3</v>
      </c>
      <c r="N104" s="13">
        <v>-1.53331474770002E-3</v>
      </c>
      <c r="O104" s="13">
        <v>-2.0491803278686531E-3</v>
      </c>
      <c r="P104" s="13">
        <v>-1.6196760647870359E-2</v>
      </c>
      <c r="Q104" s="134">
        <v>-1.8223178789841333E-3</v>
      </c>
      <c r="R104" s="134">
        <v>-2.9975361097553796E-3</v>
      </c>
    </row>
    <row r="105" spans="1:18" ht="13" x14ac:dyDescent="0.3">
      <c r="A105" s="3">
        <v>45624</v>
      </c>
      <c r="B105" s="13">
        <v>6.9881201956673404E-3</v>
      </c>
      <c r="C105" s="13">
        <v>1.1308111126622956E-2</v>
      </c>
      <c r="D105" s="13">
        <v>1.320035200938679E-2</v>
      </c>
      <c r="E105" s="13">
        <v>1.8902439024390209E-2</v>
      </c>
      <c r="L105" s="3">
        <v>45624</v>
      </c>
      <c r="M105" s="13">
        <v>6.9881201956673404E-3</v>
      </c>
      <c r="N105" s="13">
        <v>1.1308111126622956E-2</v>
      </c>
      <c r="O105" s="13">
        <v>1.320035200938679E-2</v>
      </c>
      <c r="P105" s="13">
        <v>1.8902439024390209E-2</v>
      </c>
      <c r="Q105" s="134">
        <v>4.8630341404073719E-3</v>
      </c>
      <c r="R105" s="134">
        <v>5.8665803942558048E-3</v>
      </c>
    </row>
    <row r="106" spans="1:18" ht="13" x14ac:dyDescent="0.3">
      <c r="A106" s="3">
        <v>45625</v>
      </c>
      <c r="B106" s="13">
        <v>6.8008327550311571E-3</v>
      </c>
      <c r="C106" s="13">
        <v>4.5554942020982645E-3</v>
      </c>
      <c r="D106" s="13">
        <v>1.7371163867979197E-2</v>
      </c>
      <c r="E106" s="13">
        <v>-5.9844404548174751E-3</v>
      </c>
      <c r="L106" s="3">
        <v>45625</v>
      </c>
      <c r="M106" s="13">
        <v>6.8008327550311571E-3</v>
      </c>
      <c r="N106" s="13">
        <v>4.5554942020982645E-3</v>
      </c>
      <c r="O106" s="13">
        <v>1.7371163867979197E-2</v>
      </c>
      <c r="P106" s="13">
        <v>-5.9844404548174751E-3</v>
      </c>
      <c r="Q106" s="134">
        <v>4.1919144924635176E-3</v>
      </c>
      <c r="R106" s="134">
        <v>9.6515652745723952E-3</v>
      </c>
    </row>
    <row r="107" spans="1:18" ht="13" x14ac:dyDescent="0.3">
      <c r="A107" s="3">
        <v>45628</v>
      </c>
      <c r="B107" s="13">
        <v>1.3785497656466331E-3</v>
      </c>
      <c r="C107" s="13">
        <v>1.154321835921401E-2</v>
      </c>
      <c r="D107" s="13">
        <v>2.2766078542970893E-2</v>
      </c>
      <c r="E107" s="13">
        <v>7.2245635159543476E-3</v>
      </c>
      <c r="L107" s="3">
        <v>45628</v>
      </c>
      <c r="M107" s="13">
        <v>1.3785497656466331E-3</v>
      </c>
      <c r="N107" s="13">
        <v>1.154321835921401E-2</v>
      </c>
      <c r="O107" s="13">
        <v>2.2766078542970893E-2</v>
      </c>
      <c r="P107" s="13">
        <v>7.2245635159543476E-3</v>
      </c>
      <c r="Q107" s="134">
        <v>1.6678943442282389E-3</v>
      </c>
      <c r="R107" s="134">
        <v>1.4375230372281654E-2</v>
      </c>
    </row>
    <row r="108" spans="1:18" ht="13" x14ac:dyDescent="0.3">
      <c r="A108" s="3">
        <v>45629</v>
      </c>
      <c r="B108" s="13">
        <v>1.3628854625550687E-2</v>
      </c>
      <c r="C108" s="13">
        <v>1.8883303898926784E-2</v>
      </c>
      <c r="D108" s="13">
        <v>1.9476905954368471E-3</v>
      </c>
      <c r="E108" s="13">
        <v>-8.9659294680215183E-3</v>
      </c>
      <c r="L108" s="3">
        <v>45629</v>
      </c>
      <c r="M108" s="13">
        <v>1.3628854625550687E-2</v>
      </c>
      <c r="N108" s="13">
        <v>1.8883303898926784E-2</v>
      </c>
      <c r="O108" s="13">
        <v>1.9476905954368471E-3</v>
      </c>
      <c r="P108" s="13">
        <v>-8.9659294680215183E-3</v>
      </c>
      <c r="Q108" s="134">
        <v>1.1252154981101711E-2</v>
      </c>
      <c r="R108" s="134">
        <v>3.646052562348687E-3</v>
      </c>
    </row>
    <row r="109" spans="1:18" ht="13" x14ac:dyDescent="0.3">
      <c r="A109" s="3">
        <v>45630</v>
      </c>
      <c r="B109" s="13">
        <v>1.3581420616596448E-2</v>
      </c>
      <c r="C109" s="13">
        <v>1.7333333333332728E-3</v>
      </c>
      <c r="D109" s="13">
        <v>2.0272146625937352E-2</v>
      </c>
      <c r="E109" s="13">
        <v>2.6537997587454627E-2</v>
      </c>
      <c r="L109" s="3">
        <v>45630</v>
      </c>
      <c r="M109" s="13">
        <v>1.3581420616596448E-2</v>
      </c>
      <c r="N109" s="13">
        <v>1.7333333333332728E-3</v>
      </c>
      <c r="O109" s="13">
        <v>2.0272146625937352E-2</v>
      </c>
      <c r="P109" s="13">
        <v>2.6537997587454627E-2</v>
      </c>
      <c r="Q109" s="134">
        <v>6.9531904749143333E-3</v>
      </c>
      <c r="R109" s="134">
        <v>1.0882858146867028E-2</v>
      </c>
    </row>
    <row r="110" spans="1:18" ht="13" x14ac:dyDescent="0.3">
      <c r="A110" s="3">
        <v>45631</v>
      </c>
      <c r="B110" s="13">
        <v>2.2645048907945813E-2</v>
      </c>
      <c r="C110" s="13">
        <v>5.0312791161985906E-2</v>
      </c>
      <c r="D110" s="13">
        <v>2.0413718018508435E-2</v>
      </c>
      <c r="E110" s="13">
        <v>4.1128084606346484E-3</v>
      </c>
      <c r="L110" s="3">
        <v>45631</v>
      </c>
      <c r="M110" s="13">
        <v>2.2645048907945813E-2</v>
      </c>
      <c r="N110" s="13">
        <v>5.0312791161985906E-2</v>
      </c>
      <c r="O110" s="13">
        <v>2.0413718018508435E-2</v>
      </c>
      <c r="P110" s="13">
        <v>4.1128084606346484E-3</v>
      </c>
      <c r="Q110" s="134">
        <v>1.6240243282478278E-2</v>
      </c>
      <c r="R110" s="134">
        <v>7.0950202778532504E-3</v>
      </c>
    </row>
    <row r="111" spans="1:18" ht="13" x14ac:dyDescent="0.3">
      <c r="A111" s="3">
        <v>45632</v>
      </c>
      <c r="B111" s="13">
        <v>6.0272536687631375E-3</v>
      </c>
      <c r="C111" s="13">
        <v>-6.2096058801165239E-3</v>
      </c>
      <c r="D111" s="13">
        <v>3.2275273406241686E-2</v>
      </c>
      <c r="E111" s="13">
        <v>1.1702750146284377E-2</v>
      </c>
      <c r="L111" s="3">
        <v>45632</v>
      </c>
      <c r="M111" s="13">
        <v>6.0272536687631375E-3</v>
      </c>
      <c r="N111" s="13">
        <v>-6.2096058801165239E-3</v>
      </c>
      <c r="O111" s="13">
        <v>3.2275273406241686E-2</v>
      </c>
      <c r="P111" s="13">
        <v>1.1702750146284377E-2</v>
      </c>
      <c r="Q111" s="134">
        <v>4.2800642912610917E-3</v>
      </c>
      <c r="R111" s="134">
        <v>1.1183873337403559E-3</v>
      </c>
    </row>
    <row r="112" spans="1:18" ht="13" x14ac:dyDescent="0.3">
      <c r="A112" s="3">
        <v>45635</v>
      </c>
      <c r="B112" s="13">
        <v>0</v>
      </c>
      <c r="C112" s="13">
        <v>-1.2496812037745523E-2</v>
      </c>
      <c r="D112" s="13">
        <v>2.5581395348837074E-2</v>
      </c>
      <c r="E112" s="13">
        <v>1.156737998843262E-2</v>
      </c>
      <c r="L112" s="3">
        <v>45635</v>
      </c>
      <c r="M112" s="13">
        <v>0</v>
      </c>
      <c r="N112" s="13">
        <v>-1.2496812037745523E-2</v>
      </c>
      <c r="O112" s="13">
        <v>2.5581395348837074E-2</v>
      </c>
      <c r="P112" s="13">
        <v>1.156737998843262E-2</v>
      </c>
      <c r="Q112" s="134">
        <v>-6.1625606905233244E-3</v>
      </c>
      <c r="R112" s="134">
        <v>-3.108697521641484E-3</v>
      </c>
    </row>
    <row r="113" spans="1:18" ht="13" x14ac:dyDescent="0.3">
      <c r="A113" s="3">
        <v>45636</v>
      </c>
      <c r="B113" s="13">
        <v>-5.0794477728574759E-3</v>
      </c>
      <c r="C113" s="13">
        <v>2.9700413223141008E-3</v>
      </c>
      <c r="D113" s="13">
        <v>7.5585789871505235E-3</v>
      </c>
      <c r="E113" s="13">
        <v>1.315037164093758E-2</v>
      </c>
      <c r="L113" s="3">
        <v>45636</v>
      </c>
      <c r="M113" s="13">
        <v>-5.0794477728574759E-3</v>
      </c>
      <c r="N113" s="13">
        <v>2.9700413223141008E-3</v>
      </c>
      <c r="O113" s="13">
        <v>7.5585789871505235E-3</v>
      </c>
      <c r="P113" s="13">
        <v>1.315037164093758E-2</v>
      </c>
      <c r="Q113" s="134">
        <v>-8.268904035478368E-4</v>
      </c>
      <c r="R113" s="134">
        <v>-1.1697999730728506E-3</v>
      </c>
    </row>
    <row r="114" spans="1:18" ht="13" x14ac:dyDescent="0.3">
      <c r="A114" s="3">
        <v>45637</v>
      </c>
      <c r="B114" s="13">
        <v>9.4253174499280088E-3</v>
      </c>
      <c r="C114" s="13">
        <v>3.9912450109437659E-3</v>
      </c>
      <c r="D114" s="13">
        <v>-2.1255313828457148E-2</v>
      </c>
      <c r="E114" s="13">
        <v>9.029345372460626E-3</v>
      </c>
      <c r="L114" s="3">
        <v>45637</v>
      </c>
      <c r="M114" s="13">
        <v>9.4253174499280088E-3</v>
      </c>
      <c r="N114" s="13">
        <v>3.9912450109437659E-3</v>
      </c>
      <c r="O114" s="13">
        <v>-2.1255313828457148E-2</v>
      </c>
      <c r="P114" s="13">
        <v>9.029345372460626E-3</v>
      </c>
      <c r="Q114" s="134">
        <v>5.7821577064047103E-3</v>
      </c>
      <c r="R114" s="134">
        <v>3.4989813807376324E-3</v>
      </c>
    </row>
    <row r="115" spans="1:18" ht="13" x14ac:dyDescent="0.3">
      <c r="A115" s="3">
        <v>45638</v>
      </c>
      <c r="B115" s="13">
        <v>1.2838801711840138E-2</v>
      </c>
      <c r="C115" s="13">
        <v>6.4119004873044363E-3</v>
      </c>
      <c r="D115" s="13">
        <v>2.6060296371997853E-2</v>
      </c>
      <c r="E115" s="13">
        <v>1.3982102908277404E-2</v>
      </c>
      <c r="L115" s="3">
        <v>45638</v>
      </c>
      <c r="M115" s="13">
        <v>1.2838801711840138E-2</v>
      </c>
      <c r="N115" s="13">
        <v>6.4119004873044363E-3</v>
      </c>
      <c r="O115" s="13">
        <v>2.6060296371997853E-2</v>
      </c>
      <c r="P115" s="13">
        <v>1.3982102908277404E-2</v>
      </c>
      <c r="Q115" s="134">
        <v>3.030199366592894E-3</v>
      </c>
      <c r="R115" s="134">
        <v>-3.2655897727515415E-4</v>
      </c>
    </row>
    <row r="116" spans="1:18" ht="13" x14ac:dyDescent="0.3">
      <c r="A116" s="3">
        <v>45639</v>
      </c>
      <c r="B116" s="13">
        <v>5.6338028169014703E-3</v>
      </c>
      <c r="C116" s="13">
        <v>-7.900101936799242E-3</v>
      </c>
      <c r="D116" s="13">
        <v>-2.4900398406373088E-3</v>
      </c>
      <c r="E116" s="13">
        <v>-1.5444015444015505E-2</v>
      </c>
      <c r="L116" s="3">
        <v>45639</v>
      </c>
      <c r="M116" s="13">
        <v>5.6338028169014703E-3</v>
      </c>
      <c r="N116" s="13">
        <v>-7.900101936799242E-3</v>
      </c>
      <c r="O116" s="13">
        <v>-2.4900398406373088E-3</v>
      </c>
      <c r="P116" s="13">
        <v>-1.5444015444015505E-2</v>
      </c>
      <c r="Q116" s="134">
        <v>9.54061447660442E-4</v>
      </c>
      <c r="R116" s="134">
        <v>-1.575397409686267E-3</v>
      </c>
    </row>
    <row r="117" spans="1:18" ht="13" x14ac:dyDescent="0.3">
      <c r="A117" s="3">
        <v>45642</v>
      </c>
      <c r="B117" s="13">
        <v>4.2016806722688406E-3</v>
      </c>
      <c r="C117" s="13">
        <v>-1.2843565373747022E-3</v>
      </c>
      <c r="D117" s="13">
        <v>-2.8457314028956578E-2</v>
      </c>
      <c r="E117" s="13">
        <v>-5.6022408963585435E-3</v>
      </c>
      <c r="L117" s="3">
        <v>45642</v>
      </c>
      <c r="M117" s="13">
        <v>4.2016806722688406E-3</v>
      </c>
      <c r="N117" s="13">
        <v>-1.2843565373747022E-3</v>
      </c>
      <c r="O117" s="13">
        <v>-2.8457314028956578E-2</v>
      </c>
      <c r="P117" s="13">
        <v>-5.6022408963585435E-3</v>
      </c>
      <c r="Q117" s="134">
        <v>-4.3846789096945336E-3</v>
      </c>
      <c r="R117" s="134">
        <v>-4.5192895818609085E-3</v>
      </c>
    </row>
    <row r="118" spans="1:18" ht="13" x14ac:dyDescent="0.3">
      <c r="A118" s="3">
        <v>45643</v>
      </c>
      <c r="B118" s="13">
        <v>-1.9525801952580187E-2</v>
      </c>
      <c r="C118" s="13">
        <v>-1.7489711934156372E-2</v>
      </c>
      <c r="D118" s="13">
        <v>8.9928057553957195E-3</v>
      </c>
      <c r="E118" s="13">
        <v>-4.5070422535211912E-3</v>
      </c>
      <c r="L118" s="3">
        <v>45643</v>
      </c>
      <c r="M118" s="13">
        <v>-1.9525801952580187E-2</v>
      </c>
      <c r="N118" s="13">
        <v>-1.7489711934156372E-2</v>
      </c>
      <c r="O118" s="13">
        <v>8.9928057553957195E-3</v>
      </c>
      <c r="P118" s="13">
        <v>-4.5070422535211912E-3</v>
      </c>
      <c r="Q118" s="134">
        <v>-1.2869734688933347E-2</v>
      </c>
      <c r="R118" s="134">
        <v>-3.9739495424170783E-3</v>
      </c>
    </row>
    <row r="119" spans="1:18" ht="13" x14ac:dyDescent="0.3">
      <c r="A119" s="3">
        <v>45644</v>
      </c>
      <c r="B119" s="13">
        <v>8.6641665589034227E-3</v>
      </c>
      <c r="C119" s="13">
        <v>1.3089005235602092E-2</v>
      </c>
      <c r="D119" s="13">
        <v>-1.9607843137254981E-2</v>
      </c>
      <c r="E119" s="13">
        <v>1.2450481041313056E-2</v>
      </c>
      <c r="L119" s="3">
        <v>45644</v>
      </c>
      <c r="M119" s="13">
        <v>8.6641665589034227E-3</v>
      </c>
      <c r="N119" s="13">
        <v>1.3089005235602092E-2</v>
      </c>
      <c r="O119" s="13">
        <v>-1.9607843137254981E-2</v>
      </c>
      <c r="P119" s="13">
        <v>1.2450481041313056E-2</v>
      </c>
      <c r="Q119" s="134">
        <v>1.9825430379712206E-3</v>
      </c>
      <c r="R119" s="134">
        <v>-6.7295954277761169E-4</v>
      </c>
    </row>
    <row r="120" spans="1:18" ht="13" x14ac:dyDescent="0.3">
      <c r="A120" s="3">
        <v>45645</v>
      </c>
      <c r="B120" s="13">
        <v>-1.2051282051281977E-2</v>
      </c>
      <c r="C120" s="13">
        <v>-2.8552971576227489E-2</v>
      </c>
      <c r="D120" s="13">
        <v>1.5584415584416174E-3</v>
      </c>
      <c r="E120" s="13">
        <v>-4.4717719396311422E-3</v>
      </c>
      <c r="L120" s="3">
        <v>45645</v>
      </c>
      <c r="M120" s="13">
        <v>-1.2051282051281977E-2</v>
      </c>
      <c r="N120" s="13">
        <v>-2.8552971576227489E-2</v>
      </c>
      <c r="O120" s="13">
        <v>1.5584415584416174E-3</v>
      </c>
      <c r="P120" s="13">
        <v>-4.4717719396311422E-3</v>
      </c>
      <c r="Q120" s="134">
        <v>-1.6503678613053612E-2</v>
      </c>
      <c r="R120" s="134">
        <v>-1.3511359366536638E-2</v>
      </c>
    </row>
    <row r="121" spans="1:18" ht="13" x14ac:dyDescent="0.3">
      <c r="A121" s="3">
        <v>45646</v>
      </c>
      <c r="B121" s="13">
        <v>-4.9312224240851618E-3</v>
      </c>
      <c r="C121" s="13">
        <v>1.4629605000664907E-3</v>
      </c>
      <c r="D121" s="13">
        <v>8.2987551867219986E-3</v>
      </c>
      <c r="E121" s="13">
        <v>3.2565974171813651E-2</v>
      </c>
      <c r="L121" s="3">
        <v>45646</v>
      </c>
      <c r="M121" s="13">
        <v>-4.9312224240851618E-3</v>
      </c>
      <c r="N121" s="13">
        <v>1.4629605000664907E-3</v>
      </c>
      <c r="O121" s="13">
        <v>8.2987551867219986E-3</v>
      </c>
      <c r="P121" s="13">
        <v>3.2565974171813651E-2</v>
      </c>
      <c r="Q121" s="134">
        <v>-4.527295704624348E-4</v>
      </c>
      <c r="R121" s="134">
        <v>-3.0388846979870661E-3</v>
      </c>
    </row>
    <row r="122" spans="1:18" ht="13" x14ac:dyDescent="0.3">
      <c r="A122" s="3">
        <v>45649</v>
      </c>
      <c r="B122" s="13">
        <v>-3.6515388628065295E-3</v>
      </c>
      <c r="C122" s="13">
        <v>1.5936254980080287E-3</v>
      </c>
      <c r="D122" s="13">
        <v>-8.4876543209877926E-3</v>
      </c>
      <c r="E122" s="13">
        <v>-3.3713974986405749E-2</v>
      </c>
      <c r="L122" s="3">
        <v>45649</v>
      </c>
      <c r="M122" s="13">
        <v>-3.6515388628065295E-3</v>
      </c>
      <c r="N122" s="13">
        <v>1.5936254980080287E-3</v>
      </c>
      <c r="O122" s="13">
        <v>-8.4876543209877926E-3</v>
      </c>
      <c r="P122" s="13">
        <v>-3.3713974986405749E-2</v>
      </c>
      <c r="Q122" s="134">
        <v>-1.0577737105257308E-3</v>
      </c>
      <c r="R122" s="134">
        <v>-1.2420829615491409E-3</v>
      </c>
    </row>
    <row r="123" spans="1:18" ht="13" x14ac:dyDescent="0.3">
      <c r="A123" s="3">
        <v>45650</v>
      </c>
      <c r="B123" s="13">
        <v>0</v>
      </c>
      <c r="C123" s="13">
        <v>0</v>
      </c>
      <c r="D123" s="13">
        <v>0</v>
      </c>
      <c r="E123" s="13">
        <v>0</v>
      </c>
      <c r="L123" s="3">
        <v>45650</v>
      </c>
      <c r="M123" s="13">
        <v>0</v>
      </c>
      <c r="N123" s="13">
        <v>0</v>
      </c>
      <c r="O123" s="13">
        <v>0</v>
      </c>
      <c r="P123" s="13">
        <v>0</v>
      </c>
      <c r="Q123" s="134">
        <v>0</v>
      </c>
      <c r="R123" s="134">
        <v>0</v>
      </c>
    </row>
    <row r="124" spans="1:18" ht="13" x14ac:dyDescent="0.3">
      <c r="A124" s="3">
        <v>45651</v>
      </c>
      <c r="B124" s="13">
        <v>0</v>
      </c>
      <c r="C124" s="13">
        <v>0</v>
      </c>
      <c r="D124" s="13">
        <v>0</v>
      </c>
      <c r="E124" s="13">
        <v>0</v>
      </c>
      <c r="L124" s="3">
        <v>45651</v>
      </c>
      <c r="M124" s="13">
        <v>0</v>
      </c>
      <c r="N124" s="13">
        <v>0</v>
      </c>
      <c r="O124" s="13">
        <v>0</v>
      </c>
      <c r="P124" s="13">
        <v>0</v>
      </c>
      <c r="Q124" s="134">
        <v>0</v>
      </c>
      <c r="R124" s="134">
        <v>0</v>
      </c>
    </row>
    <row r="125" spans="1:18" ht="13" x14ac:dyDescent="0.3">
      <c r="A125" s="3">
        <v>45652</v>
      </c>
      <c r="B125" s="13">
        <v>0</v>
      </c>
      <c r="C125" s="13">
        <v>0</v>
      </c>
      <c r="D125" s="13">
        <v>0</v>
      </c>
      <c r="E125" s="13">
        <v>0</v>
      </c>
      <c r="L125" s="3">
        <v>45652</v>
      </c>
      <c r="M125" s="13">
        <v>0</v>
      </c>
      <c r="N125" s="13">
        <v>0</v>
      </c>
      <c r="O125" s="13">
        <v>0</v>
      </c>
      <c r="P125" s="13">
        <v>0</v>
      </c>
      <c r="Q125" s="134">
        <v>0</v>
      </c>
      <c r="R125" s="134">
        <v>0</v>
      </c>
    </row>
    <row r="126" spans="1:18" ht="13" x14ac:dyDescent="0.3">
      <c r="A126" s="3">
        <v>45653</v>
      </c>
      <c r="B126" s="13">
        <v>1.1780104712041982E-2</v>
      </c>
      <c r="C126" s="13">
        <v>1.6839034738796024E-2</v>
      </c>
      <c r="D126" s="13">
        <v>1.7120622568093484E-2</v>
      </c>
      <c r="E126" s="13">
        <v>2.5886325267304576E-2</v>
      </c>
      <c r="L126" s="3">
        <v>45653</v>
      </c>
      <c r="M126" s="13">
        <v>1.1780104712041982E-2</v>
      </c>
      <c r="N126" s="13">
        <v>1.6839034738796024E-2</v>
      </c>
      <c r="O126" s="13">
        <v>1.7120622568093484E-2</v>
      </c>
      <c r="P126" s="13">
        <v>2.5886325267304576E-2</v>
      </c>
      <c r="Q126" s="134">
        <v>1.2539824420204765E-2</v>
      </c>
      <c r="R126" s="134">
        <v>6.4350693061600425E-3</v>
      </c>
    </row>
    <row r="127" spans="1:18" ht="13" x14ac:dyDescent="0.3">
      <c r="A127" s="3">
        <v>45656</v>
      </c>
      <c r="B127" s="13">
        <v>-5.1746442432088586E-4</v>
      </c>
      <c r="C127" s="13">
        <v>4.6942234971964984E-3</v>
      </c>
      <c r="D127" s="13">
        <v>2.2953328232592782E-3</v>
      </c>
      <c r="E127" s="13">
        <v>4.9369171695006981E-3</v>
      </c>
      <c r="L127" s="3">
        <v>45656</v>
      </c>
      <c r="M127" s="13">
        <v>-5.1746442432088586E-4</v>
      </c>
      <c r="N127" s="13">
        <v>4.6942234971964984E-3</v>
      </c>
      <c r="O127" s="13">
        <v>2.2953328232592782E-3</v>
      </c>
      <c r="P127" s="13">
        <v>4.9369171695006981E-3</v>
      </c>
      <c r="Q127" s="134">
        <v>1.0924828389535458E-3</v>
      </c>
      <c r="R127" s="134">
        <v>-3.9464299082950923E-3</v>
      </c>
    </row>
    <row r="128" spans="1:18" ht="13" x14ac:dyDescent="0.3">
      <c r="A128" s="3">
        <v>45657</v>
      </c>
      <c r="B128" s="13">
        <v>0</v>
      </c>
      <c r="C128" s="13">
        <v>0</v>
      </c>
      <c r="D128" s="13">
        <v>0</v>
      </c>
      <c r="E128" s="13">
        <v>0</v>
      </c>
      <c r="L128" s="3">
        <v>45657</v>
      </c>
      <c r="M128" s="13">
        <v>0</v>
      </c>
      <c r="N128" s="13">
        <v>0</v>
      </c>
      <c r="O128" s="13">
        <v>0</v>
      </c>
      <c r="P128" s="13">
        <v>0</v>
      </c>
      <c r="Q128" s="134">
        <v>0</v>
      </c>
      <c r="R128" s="134">
        <v>0</v>
      </c>
    </row>
    <row r="129" spans="1:18" ht="13" x14ac:dyDescent="0.3">
      <c r="A129" s="3">
        <v>45658</v>
      </c>
      <c r="B129" s="13">
        <v>0</v>
      </c>
      <c r="C129" s="13">
        <v>0</v>
      </c>
      <c r="D129" s="13">
        <v>0</v>
      </c>
      <c r="E129" s="13">
        <v>0</v>
      </c>
      <c r="L129" s="3">
        <v>45658</v>
      </c>
      <c r="M129" s="13">
        <v>0</v>
      </c>
      <c r="N129" s="13">
        <v>0</v>
      </c>
      <c r="O129" s="13">
        <v>0</v>
      </c>
      <c r="P129" s="13">
        <v>0</v>
      </c>
      <c r="Q129" s="134">
        <v>0</v>
      </c>
      <c r="R129" s="134">
        <v>0</v>
      </c>
    </row>
    <row r="130" spans="1:18" ht="13" x14ac:dyDescent="0.3">
      <c r="A130" s="3">
        <v>45659</v>
      </c>
      <c r="B130" s="13">
        <v>-3.3652601604969973E-3</v>
      </c>
      <c r="C130" s="13">
        <v>-3.7637897469174827E-3</v>
      </c>
      <c r="D130" s="13">
        <v>-1.0432569974554622E-2</v>
      </c>
      <c r="E130" s="13">
        <v>-2.3471615720523926E-2</v>
      </c>
      <c r="L130" s="3">
        <v>45659</v>
      </c>
      <c r="M130" s="13">
        <v>-3.3652601604969973E-3</v>
      </c>
      <c r="N130" s="13">
        <v>-3.7637897469174827E-3</v>
      </c>
      <c r="O130" s="13">
        <v>-1.0432569974554622E-2</v>
      </c>
      <c r="P130" s="13">
        <v>-2.3471615720523926E-2</v>
      </c>
      <c r="Q130" s="134">
        <v>6.0693321722171773E-3</v>
      </c>
      <c r="R130" s="134">
        <v>3.7274970844083746E-3</v>
      </c>
    </row>
    <row r="131" spans="1:18" ht="13" x14ac:dyDescent="0.3">
      <c r="A131" s="3">
        <v>45660</v>
      </c>
      <c r="B131" s="13">
        <v>-2.5974025974023112E-4</v>
      </c>
      <c r="C131" s="13">
        <v>-9.1193329859311342E-4</v>
      </c>
      <c r="D131" s="13">
        <v>-1.9028027770635177E-2</v>
      </c>
      <c r="E131" s="13">
        <v>-1.3415315818893268E-2</v>
      </c>
      <c r="L131" s="3">
        <v>45660</v>
      </c>
      <c r="M131" s="13">
        <v>-2.5974025974023112E-4</v>
      </c>
      <c r="N131" s="13">
        <v>-9.1193329859311342E-4</v>
      </c>
      <c r="O131" s="13">
        <v>-1.9028027770635177E-2</v>
      </c>
      <c r="P131" s="13">
        <v>-1.3415315818893268E-2</v>
      </c>
      <c r="Q131" s="134">
        <v>-7.0392313035761347E-3</v>
      </c>
      <c r="R131" s="134">
        <v>-5.9025134849351388E-3</v>
      </c>
    </row>
    <row r="132" spans="1:18" ht="13" x14ac:dyDescent="0.3">
      <c r="A132" s="3">
        <v>45663</v>
      </c>
      <c r="B132" s="13">
        <v>2.0914523252792878E-2</v>
      </c>
      <c r="C132" s="13">
        <v>3.116442821749903E-2</v>
      </c>
      <c r="D132" s="13">
        <v>4.7706422018348633E-2</v>
      </c>
      <c r="E132" s="13">
        <v>3.6827195467422094E-2</v>
      </c>
      <c r="L132" s="3">
        <v>45663</v>
      </c>
      <c r="M132" s="13">
        <v>2.0914523252792878E-2</v>
      </c>
      <c r="N132" s="13">
        <v>3.116442821749903E-2</v>
      </c>
      <c r="O132" s="13">
        <v>4.7706422018348633E-2</v>
      </c>
      <c r="P132" s="13">
        <v>3.6827195467422094E-2</v>
      </c>
      <c r="Q132" s="134">
        <v>1.709010396540956E-2</v>
      </c>
      <c r="R132" s="134">
        <v>1.5773066505969897E-2</v>
      </c>
    </row>
    <row r="133" spans="1:18" ht="13" x14ac:dyDescent="0.3">
      <c r="A133" s="3">
        <v>45664</v>
      </c>
      <c r="B133" s="13">
        <v>-4.7079781142638916E-3</v>
      </c>
      <c r="C133" s="13">
        <v>2.5290844714213816E-3</v>
      </c>
      <c r="D133" s="13">
        <v>-1.3009757317988393E-2</v>
      </c>
      <c r="E133" s="13">
        <v>5.4644808743169399E-3</v>
      </c>
      <c r="L133" s="3">
        <v>45664</v>
      </c>
      <c r="M133" s="13">
        <v>-4.7079781142638916E-3</v>
      </c>
      <c r="N133" s="13">
        <v>2.5290844714213816E-3</v>
      </c>
      <c r="O133" s="13">
        <v>-1.3009757317988393E-2</v>
      </c>
      <c r="P133" s="13">
        <v>5.4644808743169399E-3</v>
      </c>
      <c r="Q133" s="134">
        <v>3.8109111075499318E-3</v>
      </c>
      <c r="R133" s="134">
        <v>7.1549236550087917E-3</v>
      </c>
    </row>
    <row r="134" spans="1:18" ht="13" x14ac:dyDescent="0.3">
      <c r="A134" s="3">
        <v>45665</v>
      </c>
      <c r="B134" s="13">
        <v>1.457427767834312E-2</v>
      </c>
      <c r="C134" s="13">
        <v>2.409182643794143E-2</v>
      </c>
      <c r="D134" s="13">
        <v>-2.4334600760456293E-2</v>
      </c>
      <c r="E134" s="13">
        <v>-4.8913043478261177E-3</v>
      </c>
      <c r="L134" s="3">
        <v>45665</v>
      </c>
      <c r="M134" s="13">
        <v>1.457427767834312E-2</v>
      </c>
      <c r="N134" s="13">
        <v>2.409182643794143E-2</v>
      </c>
      <c r="O134" s="13">
        <v>-2.4334600760456293E-2</v>
      </c>
      <c r="P134" s="13">
        <v>-4.8913043478261177E-3</v>
      </c>
      <c r="Q134" s="134">
        <v>6.6753902049433433E-3</v>
      </c>
      <c r="R134" s="134">
        <v>-6.4567965065332735E-4</v>
      </c>
    </row>
    <row r="135" spans="1:18" ht="13" x14ac:dyDescent="0.3">
      <c r="A135" s="3">
        <v>45666</v>
      </c>
      <c r="B135" s="13">
        <v>5.418346774193567E-3</v>
      </c>
      <c r="C135" s="13">
        <v>-1.1085109003572289E-3</v>
      </c>
      <c r="D135" s="13">
        <v>-1.6108080020784735E-2</v>
      </c>
      <c r="E135" s="13">
        <v>4.3691971600219081E-3</v>
      </c>
      <c r="L135" s="3">
        <v>45666</v>
      </c>
      <c r="M135" s="13">
        <v>5.418346774193567E-3</v>
      </c>
      <c r="N135" s="13">
        <v>-1.1085109003572289E-3</v>
      </c>
      <c r="O135" s="13">
        <v>-1.6108080020784735E-2</v>
      </c>
      <c r="P135" s="13">
        <v>4.3691971600219081E-3</v>
      </c>
      <c r="Q135" s="134">
        <v>5.8123684777903334E-3</v>
      </c>
      <c r="R135" s="134">
        <v>1.4654577045430001E-4</v>
      </c>
    </row>
    <row r="136" spans="1:18" ht="13" x14ac:dyDescent="0.3">
      <c r="A136" s="3">
        <v>45667</v>
      </c>
      <c r="B136" s="13">
        <v>5.5144754981826787E-3</v>
      </c>
      <c r="C136" s="13">
        <v>-1.3193588162761938E-2</v>
      </c>
      <c r="D136" s="13">
        <v>1.3995246897280199E-2</v>
      </c>
      <c r="E136" s="13">
        <v>5.9815116911364563E-3</v>
      </c>
      <c r="L136" s="3">
        <v>45667</v>
      </c>
      <c r="M136" s="13">
        <v>5.5144754981826787E-3</v>
      </c>
      <c r="N136" s="13">
        <v>-1.3193588162761938E-2</v>
      </c>
      <c r="O136" s="13">
        <v>1.3995246897280199E-2</v>
      </c>
      <c r="P136" s="13">
        <v>5.9815116911364563E-3</v>
      </c>
      <c r="Q136" s="134">
        <v>-5.5006474997298712E-3</v>
      </c>
      <c r="R136" s="134">
        <v>-5.3971132284725987E-3</v>
      </c>
    </row>
    <row r="137" spans="1:18" ht="13" x14ac:dyDescent="0.3">
      <c r="A137" s="3">
        <v>45670</v>
      </c>
      <c r="B137" s="13">
        <v>-1.258880717935934E-2</v>
      </c>
      <c r="C137" s="13">
        <v>7.497188554292069E-3</v>
      </c>
      <c r="D137" s="13">
        <v>-7.8124999999999263E-3</v>
      </c>
      <c r="E137" s="13">
        <v>8.1081081081081086E-3</v>
      </c>
      <c r="L137" s="3">
        <v>45670</v>
      </c>
      <c r="M137" s="13">
        <v>-1.258880717935934E-2</v>
      </c>
      <c r="N137" s="13">
        <v>7.497188554292069E-3</v>
      </c>
      <c r="O137" s="13">
        <v>-7.8124999999999263E-3</v>
      </c>
      <c r="P137" s="13">
        <v>8.1081081081081086E-3</v>
      </c>
      <c r="Q137" s="134">
        <v>-8.1158015868209778E-3</v>
      </c>
      <c r="R137" s="134">
        <v>-3.9344860058781739E-3</v>
      </c>
    </row>
    <row r="138" spans="1:18" ht="13" x14ac:dyDescent="0.3">
      <c r="A138" s="3">
        <v>45671</v>
      </c>
      <c r="B138" s="13">
        <v>2.7770764958343821E-2</v>
      </c>
      <c r="C138" s="13">
        <v>1.5254867915168101E-2</v>
      </c>
      <c r="D138" s="13">
        <v>0</v>
      </c>
      <c r="E138" s="13">
        <v>6.4343163538873385E-3</v>
      </c>
      <c r="L138" s="3">
        <v>45671</v>
      </c>
      <c r="M138" s="13">
        <v>2.7770764958343821E-2</v>
      </c>
      <c r="N138" s="13">
        <v>1.5254867915168101E-2</v>
      </c>
      <c r="O138" s="13">
        <v>0</v>
      </c>
      <c r="P138" s="13">
        <v>6.4343163538873385E-3</v>
      </c>
      <c r="Q138" s="134">
        <v>9.3396765190781085E-3</v>
      </c>
      <c r="R138" s="134">
        <v>6.9905841611585529E-3</v>
      </c>
    </row>
    <row r="139" spans="1:18" ht="13" x14ac:dyDescent="0.3">
      <c r="A139" s="3">
        <v>45672</v>
      </c>
      <c r="B139" s="13">
        <v>1.1053795136330559E-3</v>
      </c>
      <c r="C139" s="13">
        <v>2.0278524309797173E-2</v>
      </c>
      <c r="D139" s="13">
        <v>1.3385826771653491E-2</v>
      </c>
      <c r="E139" s="13">
        <v>1.3319126265316996E-2</v>
      </c>
      <c r="L139" s="3">
        <v>45672</v>
      </c>
      <c r="M139" s="13">
        <v>1.1053795136330559E-3</v>
      </c>
      <c r="N139" s="13">
        <v>2.0278524309797173E-2</v>
      </c>
      <c r="O139" s="13">
        <v>1.3385826771653491E-2</v>
      </c>
      <c r="P139" s="13">
        <v>1.3319126265316996E-2</v>
      </c>
      <c r="Q139" s="134">
        <v>1.5384724880052785E-2</v>
      </c>
      <c r="R139" s="134">
        <v>1.6464558597274758E-2</v>
      </c>
    </row>
    <row r="140" spans="1:18" ht="13" x14ac:dyDescent="0.3">
      <c r="A140" s="3">
        <v>45673</v>
      </c>
      <c r="B140" s="13">
        <v>5.6434793276897771E-3</v>
      </c>
      <c r="C140" s="13">
        <v>3.8314176245211615E-3</v>
      </c>
      <c r="D140" s="13">
        <v>-1.4504014504014564E-2</v>
      </c>
      <c r="E140" s="13">
        <v>-1.0515247108306449E-3</v>
      </c>
      <c r="L140" s="3">
        <v>45673</v>
      </c>
      <c r="M140" s="13">
        <v>5.6434793276897771E-3</v>
      </c>
      <c r="N140" s="13">
        <v>3.8314176245211615E-3</v>
      </c>
      <c r="O140" s="13">
        <v>-1.4504014504014564E-2</v>
      </c>
      <c r="P140" s="13">
        <v>-1.0515247108306449E-3</v>
      </c>
      <c r="Q140" s="134">
        <v>4.9319653386839333E-3</v>
      </c>
      <c r="R140" s="134">
        <v>2.8380197248358769E-3</v>
      </c>
    </row>
    <row r="141" spans="1:18" ht="13" x14ac:dyDescent="0.3">
      <c r="A141" s="3">
        <v>45674</v>
      </c>
      <c r="B141" s="13">
        <v>1.1101622544833609E-2</v>
      </c>
      <c r="C141" s="13">
        <v>1.3000954198473323E-2</v>
      </c>
      <c r="D141" s="13">
        <v>1.5505913272010603E-2</v>
      </c>
      <c r="E141" s="13">
        <v>5.2631578947365427E-4</v>
      </c>
      <c r="L141" s="3">
        <v>45674</v>
      </c>
      <c r="M141" s="13">
        <v>1.1101622544833609E-2</v>
      </c>
      <c r="N141" s="13">
        <v>1.3000954198473323E-2</v>
      </c>
      <c r="O141" s="13">
        <v>1.5505913272010603E-2</v>
      </c>
      <c r="P141" s="13">
        <v>5.2631578947365427E-4</v>
      </c>
      <c r="Q141" s="134">
        <v>1.1935910525136319E-2</v>
      </c>
      <c r="R141" s="134">
        <v>1.1096260196514895E-2</v>
      </c>
    </row>
    <row r="142" spans="1:18" ht="13" x14ac:dyDescent="0.3">
      <c r="A142" s="3">
        <v>45677</v>
      </c>
      <c r="B142" s="13">
        <v>5.6708494208494928E-3</v>
      </c>
      <c r="C142" s="13">
        <v>1.5424467208289038E-2</v>
      </c>
      <c r="D142" s="13">
        <v>2.6397515527950208E-2</v>
      </c>
      <c r="E142" s="13">
        <v>1.3150973172014729E-2</v>
      </c>
      <c r="L142" s="3">
        <v>45677</v>
      </c>
      <c r="M142" s="13">
        <v>5.6708494208494928E-3</v>
      </c>
      <c r="N142" s="13">
        <v>1.5424467208289038E-2</v>
      </c>
      <c r="O142" s="13">
        <v>2.6397515527950208E-2</v>
      </c>
      <c r="P142" s="13">
        <v>1.3150973172014729E-2</v>
      </c>
      <c r="Q142" s="134">
        <v>-4.7774994852016811E-3</v>
      </c>
      <c r="R142" s="134">
        <v>3.2862829573082229E-3</v>
      </c>
    </row>
    <row r="143" spans="1:18" ht="13" x14ac:dyDescent="0.3">
      <c r="A143" s="3">
        <v>45678</v>
      </c>
      <c r="B143" s="13">
        <v>-1.4397120575885367E-3</v>
      </c>
      <c r="C143" s="13">
        <v>-6.8413729128013597E-3</v>
      </c>
      <c r="D143" s="13">
        <v>-1.8910741301059002E-2</v>
      </c>
      <c r="E143" s="13">
        <v>1.0384215991692628E-2</v>
      </c>
      <c r="L143" s="3">
        <v>45678</v>
      </c>
      <c r="M143" s="13">
        <v>-1.4397120575885367E-3</v>
      </c>
      <c r="N143" s="13">
        <v>-6.8413729128013597E-3</v>
      </c>
      <c r="O143" s="13">
        <v>-1.8910741301059002E-2</v>
      </c>
      <c r="P143" s="13">
        <v>1.0384215991692628E-2</v>
      </c>
      <c r="Q143" s="134">
        <v>-2.6473806687536297E-3</v>
      </c>
      <c r="R143" s="134">
        <v>2.3644316653353347E-3</v>
      </c>
    </row>
    <row r="144" spans="1:18" ht="13" x14ac:dyDescent="0.3">
      <c r="A144" s="3">
        <v>45679</v>
      </c>
      <c r="B144" s="13">
        <v>-1.5379070046858116E-2</v>
      </c>
      <c r="C144" s="13">
        <v>-8.7565674255691769E-3</v>
      </c>
      <c r="D144" s="13">
        <v>4.6260601387819802E-3</v>
      </c>
      <c r="E144" s="13">
        <v>-6.6803699897224206E-3</v>
      </c>
      <c r="L144" s="3">
        <v>45679</v>
      </c>
      <c r="M144" s="13">
        <v>-1.5379070046858116E-2</v>
      </c>
      <c r="N144" s="13">
        <v>-8.7565674255691769E-3</v>
      </c>
      <c r="O144" s="13">
        <v>4.6260601387819802E-3</v>
      </c>
      <c r="P144" s="13">
        <v>-6.6803699897224206E-3</v>
      </c>
      <c r="Q144" s="134">
        <v>-5.6030748772185786E-3</v>
      </c>
      <c r="R144" s="134">
        <v>9.9294222646723728E-3</v>
      </c>
    </row>
    <row r="145" spans="1:18" ht="13" x14ac:dyDescent="0.3">
      <c r="A145" s="3">
        <v>45680</v>
      </c>
      <c r="B145" s="13">
        <v>1.9646125686394091E-2</v>
      </c>
      <c r="C145" s="13">
        <v>2.5323910482920983E-2</v>
      </c>
      <c r="D145" s="13">
        <v>-9.9769762087490547E-3</v>
      </c>
      <c r="E145" s="13">
        <v>1.7589239524055753E-2</v>
      </c>
      <c r="L145" s="3">
        <v>45680</v>
      </c>
      <c r="M145" s="13">
        <v>1.9646125686394091E-2</v>
      </c>
      <c r="N145" s="13">
        <v>2.5323910482920983E-2</v>
      </c>
      <c r="O145" s="13">
        <v>-9.9769762087490547E-3</v>
      </c>
      <c r="P145" s="13">
        <v>1.7589239524055753E-2</v>
      </c>
      <c r="Q145" s="134">
        <v>6.7737962326870748E-3</v>
      </c>
      <c r="R145" s="134">
        <v>5.9852805973342619E-3</v>
      </c>
    </row>
    <row r="146" spans="1:18" ht="13" x14ac:dyDescent="0.3">
      <c r="A146" s="3">
        <v>45681</v>
      </c>
      <c r="B146" s="13">
        <v>3.8295835327908125E-3</v>
      </c>
      <c r="C146" s="13">
        <v>5.2843193566916484E-3</v>
      </c>
      <c r="D146" s="13">
        <v>2.170542635658905E-2</v>
      </c>
      <c r="E146" s="13">
        <v>1.6268429079817067E-2</v>
      </c>
      <c r="L146" s="3">
        <v>45681</v>
      </c>
      <c r="M146" s="13">
        <v>3.8295835327908125E-3</v>
      </c>
      <c r="N146" s="13">
        <v>5.2843193566916484E-3</v>
      </c>
      <c r="O146" s="13">
        <v>2.170542635658905E-2</v>
      </c>
      <c r="P146" s="13">
        <v>1.6268429079817067E-2</v>
      </c>
      <c r="Q146" s="134">
        <v>3.8331782779048367E-3</v>
      </c>
      <c r="R146" s="134">
        <v>-5.147493409591137E-4</v>
      </c>
    </row>
    <row r="147" spans="1:18" ht="13" x14ac:dyDescent="0.3">
      <c r="A147" s="3">
        <v>45684</v>
      </c>
      <c r="B147" s="13">
        <v>-4.2918454935621823E-3</v>
      </c>
      <c r="C147" s="13">
        <v>2.0569077819676904E-3</v>
      </c>
      <c r="D147" s="13">
        <v>3.1360647445624737E-2</v>
      </c>
      <c r="E147" s="13">
        <v>2.1510755377688758E-2</v>
      </c>
      <c r="L147" s="3">
        <v>45684</v>
      </c>
      <c r="M147" s="13">
        <v>-4.2918454935621823E-3</v>
      </c>
      <c r="N147" s="13">
        <v>2.0569077819676904E-3</v>
      </c>
      <c r="O147" s="13">
        <v>3.1360647445624737E-2</v>
      </c>
      <c r="P147" s="13">
        <v>2.1510755377688758E-2</v>
      </c>
      <c r="Q147" s="134">
        <v>-3.4203625584308325E-4</v>
      </c>
      <c r="R147" s="134">
        <v>-4.5310477382924444E-3</v>
      </c>
    </row>
    <row r="148" spans="1:18" ht="13" x14ac:dyDescent="0.3">
      <c r="A148" s="3">
        <v>45685</v>
      </c>
      <c r="B148" s="13">
        <v>4.3103448275861574E-3</v>
      </c>
      <c r="C148" s="13">
        <v>9.8072756300604334E-3</v>
      </c>
      <c r="D148" s="13">
        <v>-2.9180971064247125E-2</v>
      </c>
      <c r="E148" s="13">
        <v>-9.7943192948084538E-4</v>
      </c>
      <c r="L148" s="3">
        <v>45685</v>
      </c>
      <c r="M148" s="13">
        <v>4.3103448275861574E-3</v>
      </c>
      <c r="N148" s="13">
        <v>9.8072756300604334E-3</v>
      </c>
      <c r="O148" s="13">
        <v>-2.9180971064247125E-2</v>
      </c>
      <c r="P148" s="13">
        <v>-9.7943192948084538E-4</v>
      </c>
      <c r="Q148" s="134">
        <v>2.4106254147312228E-4</v>
      </c>
      <c r="R148" s="134">
        <v>6.7303090056026957E-3</v>
      </c>
    </row>
    <row r="149" spans="1:18" ht="13" x14ac:dyDescent="0.3">
      <c r="A149" s="3">
        <v>45686</v>
      </c>
      <c r="B149" s="13">
        <v>1.3352408202193623E-2</v>
      </c>
      <c r="C149" s="13">
        <v>1.3099943534726105E-2</v>
      </c>
      <c r="D149" s="13">
        <v>4.7991917150795073E-3</v>
      </c>
      <c r="E149" s="13">
        <v>-1.1764705882352969E-2</v>
      </c>
      <c r="L149" s="3">
        <v>45686</v>
      </c>
      <c r="M149" s="13">
        <v>1.3352408202193623E-2</v>
      </c>
      <c r="N149" s="13">
        <v>1.3099943534726105E-2</v>
      </c>
      <c r="O149" s="13">
        <v>4.7991917150795073E-3</v>
      </c>
      <c r="P149" s="13">
        <v>-1.1764705882352969E-2</v>
      </c>
      <c r="Q149" s="134">
        <v>6.0130176952546419E-3</v>
      </c>
      <c r="R149" s="134">
        <v>9.6325461740612538E-3</v>
      </c>
    </row>
    <row r="150" spans="1:18" ht="13" x14ac:dyDescent="0.3">
      <c r="A150" s="3">
        <v>45687</v>
      </c>
      <c r="B150" s="13">
        <v>-7.6470588235293532E-3</v>
      </c>
      <c r="C150" s="13">
        <v>-7.8029205216802123E-4</v>
      </c>
      <c r="D150" s="13">
        <v>4.7762694821517782E-3</v>
      </c>
      <c r="E150" s="13">
        <v>-3.9682539682538839E-3</v>
      </c>
      <c r="L150" s="3">
        <v>45687</v>
      </c>
      <c r="M150" s="13">
        <v>-7.6470588235293532E-3</v>
      </c>
      <c r="N150" s="13">
        <v>-7.8029205216802123E-4</v>
      </c>
      <c r="O150" s="13">
        <v>4.7762694821517782E-3</v>
      </c>
      <c r="P150" s="13">
        <v>-3.9682539682538839E-3</v>
      </c>
      <c r="Q150" s="134">
        <v>4.964726570818128E-3</v>
      </c>
      <c r="R150" s="134">
        <v>5.1798824277936749E-3</v>
      </c>
    </row>
    <row r="151" spans="1:18" ht="13" x14ac:dyDescent="0.3">
      <c r="A151" s="3">
        <v>45688</v>
      </c>
      <c r="B151" s="13">
        <v>-5.8091286307055436E-3</v>
      </c>
      <c r="C151" s="13">
        <v>-8.9245872378402175E-3</v>
      </c>
      <c r="D151" s="13">
        <v>-2.2767075306479777E-2</v>
      </c>
      <c r="E151" s="13">
        <v>9.9601593625498006E-3</v>
      </c>
      <c r="L151" s="3">
        <v>45688</v>
      </c>
      <c r="M151" s="13">
        <v>-5.8091286307055436E-3</v>
      </c>
      <c r="N151" s="13">
        <v>-8.9245872378402175E-3</v>
      </c>
      <c r="O151" s="13">
        <v>-2.2767075306479777E-2</v>
      </c>
      <c r="P151" s="13">
        <v>9.9601593625498006E-3</v>
      </c>
      <c r="Q151" s="134">
        <v>3.9217428601216004E-4</v>
      </c>
      <c r="R151" s="134">
        <v>-2.9108925751773225E-4</v>
      </c>
    </row>
    <row r="152" spans="1:18" ht="13" x14ac:dyDescent="0.3">
      <c r="A152" s="3">
        <v>45691</v>
      </c>
      <c r="B152" s="13">
        <v>-5.1275936083948559E-3</v>
      </c>
      <c r="C152" s="13">
        <v>-7.2039621791985652E-3</v>
      </c>
      <c r="D152" s="13">
        <v>-1.8433179723502273E-2</v>
      </c>
      <c r="E152" s="13">
        <v>-3.8461538461538512E-2</v>
      </c>
      <c r="L152" s="3">
        <v>45691</v>
      </c>
      <c r="M152" s="13">
        <v>-5.1275936083948559E-3</v>
      </c>
      <c r="N152" s="13">
        <v>-7.2039621791985652E-3</v>
      </c>
      <c r="O152" s="13">
        <v>-1.8433179723502273E-2</v>
      </c>
      <c r="P152" s="13">
        <v>-3.8461538461538512E-2</v>
      </c>
      <c r="Q152" s="134">
        <v>-6.0494150865563288E-3</v>
      </c>
      <c r="R152" s="134">
        <v>-1.4283450321087588E-2</v>
      </c>
    </row>
    <row r="153" spans="1:18" ht="13" x14ac:dyDescent="0.3">
      <c r="A153" s="3">
        <v>45692</v>
      </c>
      <c r="B153" s="13">
        <v>1.9297614766870381E-2</v>
      </c>
      <c r="C153" s="13">
        <v>1.156462585034009E-2</v>
      </c>
      <c r="D153" s="13">
        <v>2.8690662493479242E-3</v>
      </c>
      <c r="E153" s="13">
        <v>-5.1282051282051282E-3</v>
      </c>
      <c r="L153" s="3">
        <v>45692</v>
      </c>
      <c r="M153" s="13">
        <v>1.9297614766870381E-2</v>
      </c>
      <c r="N153" s="13">
        <v>1.156462585034009E-2</v>
      </c>
      <c r="O153" s="13">
        <v>2.8690662493479242E-3</v>
      </c>
      <c r="P153" s="13">
        <v>-5.1282051282051282E-3</v>
      </c>
      <c r="Q153" s="134">
        <v>1.5334592455236159E-2</v>
      </c>
      <c r="R153" s="134">
        <v>4.263970792992503E-3</v>
      </c>
    </row>
    <row r="154" spans="1:18" ht="13" x14ac:dyDescent="0.3">
      <c r="A154" s="3">
        <v>45693</v>
      </c>
      <c r="B154" s="13">
        <v>-6.8203198494825763E-3</v>
      </c>
      <c r="C154" s="13">
        <v>3.3624747814392665E-4</v>
      </c>
      <c r="D154" s="13">
        <v>-8.062418725617743E-3</v>
      </c>
      <c r="E154" s="13">
        <v>-2.4226804123711282E-2</v>
      </c>
      <c r="L154" s="3">
        <v>45693</v>
      </c>
      <c r="M154" s="13">
        <v>-6.8203198494825763E-3</v>
      </c>
      <c r="N154" s="13">
        <v>3.3624747814392665E-4</v>
      </c>
      <c r="O154" s="13">
        <v>-8.062418725617743E-3</v>
      </c>
      <c r="P154" s="13">
        <v>-2.4226804123711282E-2</v>
      </c>
      <c r="Q154" s="134">
        <v>-3.6983124862476017E-3</v>
      </c>
      <c r="R154" s="134">
        <v>4.1393943339933558E-3</v>
      </c>
    </row>
    <row r="155" spans="1:18" ht="13" x14ac:dyDescent="0.3">
      <c r="A155" s="3">
        <v>45694</v>
      </c>
      <c r="B155" s="13">
        <v>2.9836609045702189E-2</v>
      </c>
      <c r="C155" s="13">
        <v>3.5406162464985957E-2</v>
      </c>
      <c r="D155" s="13">
        <v>1.9664394336654432E-2</v>
      </c>
      <c r="E155" s="13">
        <v>3.5921817221341697E-2</v>
      </c>
      <c r="L155" s="3">
        <v>45694</v>
      </c>
      <c r="M155" s="13">
        <v>2.9836609045702189E-2</v>
      </c>
      <c r="N155" s="13">
        <v>3.5406162464985957E-2</v>
      </c>
      <c r="O155" s="13">
        <v>1.9664394336654432E-2</v>
      </c>
      <c r="P155" s="13">
        <v>3.5921817221341697E-2</v>
      </c>
      <c r="Q155" s="134">
        <v>1.4030155022297772E-2</v>
      </c>
      <c r="R155" s="134">
        <v>1.4793551650038103E-2</v>
      </c>
    </row>
    <row r="156" spans="1:18" ht="13" x14ac:dyDescent="0.3">
      <c r="A156" s="3">
        <v>45695</v>
      </c>
      <c r="B156" s="13">
        <v>3.4490687514372427E-4</v>
      </c>
      <c r="C156" s="13">
        <v>1.7746997078238291E-2</v>
      </c>
      <c r="D156" s="13">
        <v>-1.5428130624839326E-2</v>
      </c>
      <c r="E156" s="13">
        <v>-6.119326874043797E-3</v>
      </c>
      <c r="L156" s="3">
        <v>45695</v>
      </c>
      <c r="M156" s="13">
        <v>3.4490687514372427E-4</v>
      </c>
      <c r="N156" s="13">
        <v>1.7746997078238291E-2</v>
      </c>
      <c r="O156" s="13">
        <v>-1.5428130624839326E-2</v>
      </c>
      <c r="P156" s="13">
        <v>-6.119326874043797E-3</v>
      </c>
      <c r="Q156" s="134">
        <v>-3.8391076315563116E-3</v>
      </c>
      <c r="R156" s="134">
        <v>-5.2251293315350913E-3</v>
      </c>
    </row>
    <row r="157" spans="1:18" ht="13" x14ac:dyDescent="0.3">
      <c r="A157" s="3">
        <v>45698</v>
      </c>
      <c r="B157" s="13">
        <v>-2.0687277324446247E-3</v>
      </c>
      <c r="C157" s="13">
        <v>4.2530568846358922E-3</v>
      </c>
      <c r="D157" s="13">
        <v>8.6184382345259412E-3</v>
      </c>
      <c r="E157" s="13">
        <v>-1.5392508978964155E-3</v>
      </c>
      <c r="L157" s="3">
        <v>45698</v>
      </c>
      <c r="M157" s="13">
        <v>-2.0687277324446247E-3</v>
      </c>
      <c r="N157" s="13">
        <v>4.2530568846358922E-3</v>
      </c>
      <c r="O157" s="13">
        <v>8.6184382345259412E-3</v>
      </c>
      <c r="P157" s="13">
        <v>-1.5392508978964155E-3</v>
      </c>
      <c r="Q157" s="134">
        <v>5.3347505516388137E-3</v>
      </c>
      <c r="R157" s="134">
        <v>6.0286348822042209E-3</v>
      </c>
    </row>
    <row r="158" spans="1:18" ht="13" x14ac:dyDescent="0.3">
      <c r="A158" s="3">
        <v>45699</v>
      </c>
      <c r="B158" s="13">
        <v>1.8541978578832153E-2</v>
      </c>
      <c r="C158" s="13">
        <v>-7.3054526204340674E-3</v>
      </c>
      <c r="D158" s="13">
        <v>-1.4759192128430873E-2</v>
      </c>
      <c r="E158" s="13">
        <v>-1.3874614594038997E-2</v>
      </c>
      <c r="L158" s="3">
        <v>45699</v>
      </c>
      <c r="M158" s="13">
        <v>1.8541978578832153E-2</v>
      </c>
      <c r="N158" s="13">
        <v>-7.3054526204340674E-3</v>
      </c>
      <c r="O158" s="13">
        <v>-1.4759192128430873E-2</v>
      </c>
      <c r="P158" s="13">
        <v>-1.3874614594038997E-2</v>
      </c>
      <c r="Q158" s="134">
        <v>9.4418533066561467E-3</v>
      </c>
      <c r="R158" s="134">
        <v>6.4446879772018448E-3</v>
      </c>
    </row>
    <row r="159" spans="1:18" ht="13" x14ac:dyDescent="0.3">
      <c r="A159" s="3">
        <v>45700</v>
      </c>
      <c r="B159" s="13">
        <v>-4.5228403437353685E-4</v>
      </c>
      <c r="C159" s="13">
        <v>-6.6126279863481709E-3</v>
      </c>
      <c r="D159" s="13">
        <v>1.0249671484888321E-2</v>
      </c>
      <c r="E159" s="13">
        <v>7.8165711307972893E-3</v>
      </c>
      <c r="L159" s="3">
        <v>45700</v>
      </c>
      <c r="M159" s="13">
        <v>-4.5228403437353685E-4</v>
      </c>
      <c r="N159" s="13">
        <v>-6.6126279863481709E-3</v>
      </c>
      <c r="O159" s="13">
        <v>1.0249671484888321E-2</v>
      </c>
      <c r="P159" s="13">
        <v>7.8165711307972893E-3</v>
      </c>
      <c r="Q159" s="134">
        <v>-1.8586097632115734E-3</v>
      </c>
      <c r="R159" s="134">
        <v>3.6935344116651512E-3</v>
      </c>
    </row>
    <row r="160" spans="1:18" ht="13" x14ac:dyDescent="0.3">
      <c r="A160" s="3">
        <v>45701</v>
      </c>
      <c r="B160" s="13">
        <v>-9.3891402714932331E-3</v>
      </c>
      <c r="C160" s="13">
        <v>-9.3407773244578544E-3</v>
      </c>
      <c r="D160" s="13">
        <v>1.4568158168574461E-2</v>
      </c>
      <c r="E160" s="13">
        <v>5.6876938986556359E-2</v>
      </c>
      <c r="L160" s="3">
        <v>45701</v>
      </c>
      <c r="M160" s="13">
        <v>-9.3891402714932331E-3</v>
      </c>
      <c r="N160" s="13">
        <v>-9.3407773244578544E-3</v>
      </c>
      <c r="O160" s="13">
        <v>1.4568158168574461E-2</v>
      </c>
      <c r="P160" s="13">
        <v>5.6876938986556359E-2</v>
      </c>
      <c r="Q160" s="134">
        <v>1.0192823515054728E-2</v>
      </c>
      <c r="R160" s="134">
        <v>2.1918299181028843E-2</v>
      </c>
    </row>
    <row r="161" spans="1:18" ht="13" x14ac:dyDescent="0.3">
      <c r="A161" s="3">
        <v>45702</v>
      </c>
      <c r="B161" s="13">
        <v>4.3393856343496929E-3</v>
      </c>
      <c r="C161" s="13">
        <v>1.5714750189660811E-2</v>
      </c>
      <c r="D161" s="13">
        <v>6.2564102564102511E-2</v>
      </c>
      <c r="E161" s="13">
        <v>2.2504892367906038E-2</v>
      </c>
      <c r="L161" s="3">
        <v>45702</v>
      </c>
      <c r="M161" s="13">
        <v>4.3393856343496929E-3</v>
      </c>
      <c r="N161" s="13">
        <v>1.5714750189660811E-2</v>
      </c>
      <c r="O161" s="13">
        <v>6.2564102564102511E-2</v>
      </c>
      <c r="P161" s="13">
        <v>2.2504892367906038E-2</v>
      </c>
      <c r="Q161" s="134">
        <v>2.8154638489017395E-3</v>
      </c>
      <c r="R161" s="134">
        <v>-6.6723178846497195E-3</v>
      </c>
    </row>
    <row r="162" spans="1:18" ht="13" x14ac:dyDescent="0.3">
      <c r="A162" s="3">
        <v>45705</v>
      </c>
      <c r="B162" s="13">
        <v>1.6259238203524807E-2</v>
      </c>
      <c r="C162" s="13">
        <v>1.6005121638924456E-2</v>
      </c>
      <c r="D162" s="13">
        <v>1.6167953667953709E-2</v>
      </c>
      <c r="E162" s="13">
        <v>-2.8708133971291593E-3</v>
      </c>
      <c r="L162" s="3">
        <v>45705</v>
      </c>
      <c r="M162" s="13">
        <v>1.6259238203524807E-2</v>
      </c>
      <c r="N162" s="13">
        <v>1.6005121638924456E-2</v>
      </c>
      <c r="O162" s="13">
        <v>1.6167953667953709E-2</v>
      </c>
      <c r="P162" s="13">
        <v>-2.8708133971291593E-3</v>
      </c>
      <c r="Q162" s="134">
        <v>1.0110819100909028E-2</v>
      </c>
      <c r="R162" s="134">
        <v>1.2504715547205019E-2</v>
      </c>
    </row>
    <row r="163" spans="1:18" ht="13" x14ac:dyDescent="0.3">
      <c r="A163" s="3">
        <v>45706</v>
      </c>
      <c r="B163" s="13">
        <v>1.8796151264264854E-2</v>
      </c>
      <c r="C163" s="13">
        <v>1.6593152699012795E-2</v>
      </c>
      <c r="D163" s="13">
        <v>1.1873664212775387E-3</v>
      </c>
      <c r="E163" s="13">
        <v>9.5969289827249821E-4</v>
      </c>
      <c r="L163" s="3">
        <v>45706</v>
      </c>
      <c r="M163" s="13">
        <v>1.8796151264264854E-2</v>
      </c>
      <c r="N163" s="13">
        <v>1.6593152699012795E-2</v>
      </c>
      <c r="O163" s="13">
        <v>1.1873664212775387E-3</v>
      </c>
      <c r="P163" s="13">
        <v>9.5969289827249821E-4</v>
      </c>
      <c r="Q163" s="134">
        <v>5.763356765900173E-3</v>
      </c>
      <c r="R163" s="134">
        <v>1.0302148113636009E-3</v>
      </c>
    </row>
    <row r="164" spans="1:18" ht="13" x14ac:dyDescent="0.3">
      <c r="A164" s="3">
        <v>45707</v>
      </c>
      <c r="B164" s="13">
        <v>-9.22468701954751E-3</v>
      </c>
      <c r="C164" s="13">
        <v>-1.0123966942148802E-2</v>
      </c>
      <c r="D164" s="13">
        <v>-2.5616698292220075E-2</v>
      </c>
      <c r="E164" s="13">
        <v>-2.6845637583892593E-2</v>
      </c>
      <c r="L164" s="3">
        <v>45707</v>
      </c>
      <c r="M164" s="13">
        <v>-9.22468701954751E-3</v>
      </c>
      <c r="N164" s="13">
        <v>-1.0123966942148802E-2</v>
      </c>
      <c r="O164" s="13">
        <v>-2.5616698292220075E-2</v>
      </c>
      <c r="P164" s="13">
        <v>-2.6845637583892593E-2</v>
      </c>
      <c r="Q164" s="134">
        <v>-7.1467808430782515E-3</v>
      </c>
      <c r="R164" s="134">
        <v>-1.7545495280632557E-2</v>
      </c>
    </row>
    <row r="165" spans="1:18" ht="13" x14ac:dyDescent="0.3">
      <c r="A165" s="3">
        <v>45708</v>
      </c>
      <c r="B165" s="13">
        <v>-4.8769674129905214E-3</v>
      </c>
      <c r="C165" s="13">
        <v>-2.5046963055728962E-3</v>
      </c>
      <c r="D165" s="13">
        <v>-1.2171372930865911E-3</v>
      </c>
      <c r="E165" s="13">
        <v>4.9261083743842365E-3</v>
      </c>
      <c r="L165" s="3">
        <v>45708</v>
      </c>
      <c r="M165" s="13">
        <v>-4.8769674129905214E-3</v>
      </c>
      <c r="N165" s="13">
        <v>-2.5046963055728962E-3</v>
      </c>
      <c r="O165" s="13">
        <v>-1.2171372930865911E-3</v>
      </c>
      <c r="P165" s="13">
        <v>4.9261083743842365E-3</v>
      </c>
      <c r="Q165" s="134">
        <v>-3.5479287229487392E-3</v>
      </c>
      <c r="R165" s="134">
        <v>-4.3527100162354124E-3</v>
      </c>
    </row>
    <row r="166" spans="1:18" ht="13" x14ac:dyDescent="0.3">
      <c r="A166" s="3">
        <v>45709</v>
      </c>
      <c r="B166" s="13">
        <v>7.0171530407663859E-3</v>
      </c>
      <c r="C166" s="13">
        <v>-1.0462439840976267E-4</v>
      </c>
      <c r="D166" s="13">
        <v>7.0679990251035617E-3</v>
      </c>
      <c r="E166" s="13">
        <v>0</v>
      </c>
      <c r="L166" s="3">
        <v>45709</v>
      </c>
      <c r="M166" s="13">
        <v>7.0171530407663859E-3</v>
      </c>
      <c r="N166" s="13">
        <v>-1.0462439840976267E-4</v>
      </c>
      <c r="O166" s="13">
        <v>7.0679990251035617E-3</v>
      </c>
      <c r="P166" s="13">
        <v>0</v>
      </c>
      <c r="Q166" s="134">
        <v>4.12232611382711E-3</v>
      </c>
      <c r="R166" s="134">
        <v>4.3000710767770106E-4</v>
      </c>
    </row>
    <row r="167" spans="1:18" ht="13" x14ac:dyDescent="0.3">
      <c r="A167" s="3">
        <v>45712</v>
      </c>
      <c r="B167" s="13">
        <v>2.76518084282716E-3</v>
      </c>
      <c r="C167" s="13">
        <v>3.7668724495135888E-3</v>
      </c>
      <c r="D167" s="13">
        <v>4.3562439496611744E-3</v>
      </c>
      <c r="E167" s="13">
        <v>2.8431372549019663E-2</v>
      </c>
      <c r="L167" s="3">
        <v>45712</v>
      </c>
      <c r="M167" s="13">
        <v>2.76518084282716E-3</v>
      </c>
      <c r="N167" s="13">
        <v>3.7668724495135888E-3</v>
      </c>
      <c r="O167" s="13">
        <v>4.3562439496611744E-3</v>
      </c>
      <c r="P167" s="13">
        <v>2.8431372549019663E-2</v>
      </c>
      <c r="Q167" s="134">
        <v>1.5200381958316452E-3</v>
      </c>
      <c r="R167" s="134">
        <v>5.0817991681240881E-3</v>
      </c>
    </row>
    <row r="168" spans="1:18" ht="13" x14ac:dyDescent="0.3">
      <c r="A168" s="3">
        <v>45713</v>
      </c>
      <c r="B168" s="13">
        <v>1.8199867637326179E-2</v>
      </c>
      <c r="C168" s="13">
        <v>2.8354008130928789E-2</v>
      </c>
      <c r="D168" s="13">
        <v>3.4939759036144644E-2</v>
      </c>
      <c r="E168" s="13">
        <v>3.8131553860819824E-2</v>
      </c>
      <c r="L168" s="3">
        <v>45713</v>
      </c>
      <c r="M168" s="13">
        <v>1.8199867637326179E-2</v>
      </c>
      <c r="N168" s="13">
        <v>2.8354008130928789E-2</v>
      </c>
      <c r="O168" s="13">
        <v>3.4939759036144644E-2</v>
      </c>
      <c r="P168" s="13">
        <v>3.8131553860819824E-2</v>
      </c>
      <c r="Q168" s="134">
        <v>6.8143860161177638E-3</v>
      </c>
      <c r="R168" s="134">
        <v>-5.20232870340836E-4</v>
      </c>
    </row>
    <row r="169" spans="1:18" ht="13" x14ac:dyDescent="0.3">
      <c r="A169" s="3">
        <v>45714</v>
      </c>
      <c r="B169" s="13">
        <v>3.3365832520853629E-2</v>
      </c>
      <c r="C169" s="13">
        <v>3.0917384693360334E-2</v>
      </c>
      <c r="D169" s="13">
        <v>-4.6565774155996002E-3</v>
      </c>
      <c r="E169" s="13">
        <v>-1.5610651974288363E-2</v>
      </c>
      <c r="L169" s="3">
        <v>45714</v>
      </c>
      <c r="M169" s="13">
        <v>3.3365832520853629E-2</v>
      </c>
      <c r="N169" s="13">
        <v>3.0917384693360334E-2</v>
      </c>
      <c r="O169" s="13">
        <v>-4.6565774155996002E-3</v>
      </c>
      <c r="P169" s="13">
        <v>-1.5610651974288363E-2</v>
      </c>
      <c r="Q169" s="134">
        <v>1.4649407122581689E-2</v>
      </c>
      <c r="R169" s="134">
        <v>1.6462765976999347E-2</v>
      </c>
    </row>
    <row r="170" spans="1:18" ht="13" x14ac:dyDescent="0.3">
      <c r="A170" s="3">
        <v>45715</v>
      </c>
      <c r="B170" s="13">
        <v>-3.5643149177061453E-3</v>
      </c>
      <c r="C170" s="13">
        <v>1.9665683382493628E-4</v>
      </c>
      <c r="D170" s="13">
        <v>-2.5730994152046816E-2</v>
      </c>
      <c r="E170" s="13">
        <v>-6.5298507462686834E-3</v>
      </c>
      <c r="L170" s="3">
        <v>45715</v>
      </c>
      <c r="M170" s="13">
        <v>-3.5643149177061453E-3</v>
      </c>
      <c r="N170" s="13">
        <v>1.9665683382493628E-4</v>
      </c>
      <c r="O170" s="13">
        <v>-2.5730994152046816E-2</v>
      </c>
      <c r="P170" s="13">
        <v>-6.5298507462686834E-3</v>
      </c>
      <c r="Q170" s="134">
        <v>-1.7122784851315534E-2</v>
      </c>
      <c r="R170" s="134">
        <v>-1.061973913181842E-2</v>
      </c>
    </row>
    <row r="171" spans="1:18" ht="13" x14ac:dyDescent="0.3">
      <c r="A171" s="3">
        <v>45716</v>
      </c>
      <c r="B171" s="13">
        <v>-4.1031036296687506E-3</v>
      </c>
      <c r="C171" s="13">
        <v>-4.915454187966968E-3</v>
      </c>
      <c r="D171" s="13">
        <v>1.1524609843937671E-2</v>
      </c>
      <c r="E171" s="13">
        <v>9.3896713615023476E-3</v>
      </c>
      <c r="L171" s="3">
        <v>45716</v>
      </c>
      <c r="M171" s="13">
        <v>-4.1031036296687506E-3</v>
      </c>
      <c r="N171" s="13">
        <v>-4.915454187966968E-3</v>
      </c>
      <c r="O171" s="13">
        <v>1.1524609843937671E-2</v>
      </c>
      <c r="P171" s="13">
        <v>9.3896713615023476E-3</v>
      </c>
      <c r="Q171" s="134">
        <v>1.6827594671369834E-3</v>
      </c>
      <c r="R171" s="134">
        <v>-6.4988658053668179E-4</v>
      </c>
    </row>
    <row r="172" spans="1:18" ht="13" x14ac:dyDescent="0.3">
      <c r="A172" s="3">
        <v>45719</v>
      </c>
      <c r="B172" s="13">
        <v>1.5212338897105444E-2</v>
      </c>
      <c r="C172" s="13">
        <v>2.6872159652242628E-2</v>
      </c>
      <c r="D172" s="13">
        <v>-5.4592926655590785E-3</v>
      </c>
      <c r="E172" s="13">
        <v>4.837209302325584E-2</v>
      </c>
      <c r="L172" s="3">
        <v>45719</v>
      </c>
      <c r="M172" s="13">
        <v>1.5212338897105444E-2</v>
      </c>
      <c r="N172" s="13">
        <v>2.6872159652242628E-2</v>
      </c>
      <c r="O172" s="13">
        <v>-5.4592926655590785E-3</v>
      </c>
      <c r="P172" s="13">
        <v>4.837209302325584E-2</v>
      </c>
      <c r="Q172" s="134">
        <v>1.0801869529538165E-2</v>
      </c>
      <c r="R172" s="134">
        <v>2.3986095525960573E-2</v>
      </c>
    </row>
    <row r="173" spans="1:18" ht="13" x14ac:dyDescent="0.3">
      <c r="A173" s="3">
        <v>45720</v>
      </c>
      <c r="B173" s="13">
        <v>-2.9448491155046774E-2</v>
      </c>
      <c r="C173" s="13">
        <v>-4.2524533384645007E-2</v>
      </c>
      <c r="D173" s="13">
        <v>-2.6252983293556121E-2</v>
      </c>
      <c r="E173" s="13">
        <v>-5.6787932564330131E-2</v>
      </c>
      <c r="L173" s="3">
        <v>45720</v>
      </c>
      <c r="M173" s="13">
        <v>-2.9448491155046774E-2</v>
      </c>
      <c r="N173" s="13">
        <v>-4.2524533384645007E-2</v>
      </c>
      <c r="O173" s="13">
        <v>-2.6252983293556121E-2</v>
      </c>
      <c r="P173" s="13">
        <v>-5.6787932564330131E-2</v>
      </c>
      <c r="Q173" s="134">
        <v>-3.2936552874731011E-2</v>
      </c>
      <c r="R173" s="134">
        <v>-3.4857754359094571E-2</v>
      </c>
    </row>
    <row r="174" spans="1:18" ht="13" x14ac:dyDescent="0.3">
      <c r="A174" s="3">
        <v>45721</v>
      </c>
      <c r="B174" s="13">
        <v>3.6667738822772654E-2</v>
      </c>
      <c r="C174" s="13">
        <v>7.4155948553054768E-2</v>
      </c>
      <c r="D174" s="13">
        <v>3.406862745098041E-2</v>
      </c>
      <c r="E174" s="13">
        <v>2.8222013170272814E-2</v>
      </c>
      <c r="L174" s="3">
        <v>45721</v>
      </c>
      <c r="M174" s="13">
        <v>3.6667738822772654E-2</v>
      </c>
      <c r="N174" s="13">
        <v>7.4155948553054768E-2</v>
      </c>
      <c r="O174" s="13">
        <v>3.406862745098041E-2</v>
      </c>
      <c r="P174" s="13">
        <v>2.8222013170272814E-2</v>
      </c>
      <c r="Q174" s="134">
        <v>1.803194059833781E-2</v>
      </c>
      <c r="R174" s="134">
        <v>3.3922090956798316E-2</v>
      </c>
    </row>
    <row r="175" spans="1:18" ht="13" x14ac:dyDescent="0.3">
      <c r="A175" s="3">
        <v>45722</v>
      </c>
      <c r="B175" s="13">
        <v>5.8951287620229997E-3</v>
      </c>
      <c r="C175" s="13">
        <v>2.114125350795127E-2</v>
      </c>
      <c r="D175" s="13">
        <v>2.2754207158094356E-2</v>
      </c>
      <c r="E175" s="13">
        <v>2.9277218664226924E-2</v>
      </c>
      <c r="L175" s="3">
        <v>45722</v>
      </c>
      <c r="M175" s="13">
        <v>5.8951287620229997E-3</v>
      </c>
      <c r="N175" s="13">
        <v>2.114125350795127E-2</v>
      </c>
      <c r="O175" s="13">
        <v>2.2754207158094356E-2</v>
      </c>
      <c r="P175" s="13">
        <v>2.9277218664226924E-2</v>
      </c>
      <c r="Q175" s="134">
        <v>4.8716395083970767E-3</v>
      </c>
      <c r="R175" s="134">
        <v>1.4454489940703039E-2</v>
      </c>
    </row>
    <row r="176" spans="1:18" ht="13" x14ac:dyDescent="0.3">
      <c r="A176" s="3">
        <v>45723</v>
      </c>
      <c r="B176" s="13">
        <v>6.4774830351633592E-3</v>
      </c>
      <c r="C176" s="13">
        <v>-2.2352510076951243E-2</v>
      </c>
      <c r="D176" s="13">
        <v>-2.3174971031286212E-2</v>
      </c>
      <c r="E176" s="13">
        <v>-4.4444444444444444E-3</v>
      </c>
      <c r="L176" s="3">
        <v>45723</v>
      </c>
      <c r="M176" s="13">
        <v>6.4774830351633592E-3</v>
      </c>
      <c r="N176" s="13">
        <v>-2.2352510076951243E-2</v>
      </c>
      <c r="O176" s="13">
        <v>-2.3174971031286212E-2</v>
      </c>
      <c r="P176" s="13">
        <v>-4.4444444444444444E-3</v>
      </c>
      <c r="Q176" s="134">
        <v>-4.1402459963919514E-3</v>
      </c>
      <c r="R176" s="134">
        <v>-1.7398017582907682E-2</v>
      </c>
    </row>
    <row r="177" spans="1:18" ht="13" x14ac:dyDescent="0.3">
      <c r="A177" s="3">
        <v>45726</v>
      </c>
      <c r="B177" s="13">
        <v>-2.1350495454081075E-2</v>
      </c>
      <c r="C177" s="13">
        <v>-3.3170914542728559E-2</v>
      </c>
      <c r="D177" s="13">
        <v>8.7781731909846866E-3</v>
      </c>
      <c r="E177" s="13">
        <v>-6.2500000000000255E-3</v>
      </c>
      <c r="L177" s="3">
        <v>45726</v>
      </c>
      <c r="M177" s="13">
        <v>-2.1350495454081075E-2</v>
      </c>
      <c r="N177" s="13">
        <v>-3.3170914542728559E-2</v>
      </c>
      <c r="O177" s="13">
        <v>8.7781731909846866E-3</v>
      </c>
      <c r="P177" s="13">
        <v>-6.2500000000000255E-3</v>
      </c>
      <c r="Q177" s="134">
        <v>-7.5791058549259166E-3</v>
      </c>
      <c r="R177" s="134">
        <v>-1.5784212053398344E-2</v>
      </c>
    </row>
    <row r="178" spans="1:18" ht="13" x14ac:dyDescent="0.3">
      <c r="A178" s="3">
        <v>45727</v>
      </c>
      <c r="B178" s="13">
        <v>-2.1085594989561581E-2</v>
      </c>
      <c r="C178" s="13">
        <v>-2.306648575305301E-2</v>
      </c>
      <c r="D178" s="13">
        <v>-9.1721542803386777E-3</v>
      </c>
      <c r="E178" s="13">
        <v>9.8831985624439223E-3</v>
      </c>
      <c r="L178" s="3">
        <v>45727</v>
      </c>
      <c r="M178" s="13">
        <v>-2.1085594989561581E-2</v>
      </c>
      <c r="N178" s="13">
        <v>-2.306648575305301E-2</v>
      </c>
      <c r="O178" s="13">
        <v>-9.1721542803386777E-3</v>
      </c>
      <c r="P178" s="13">
        <v>9.8831985624439223E-3</v>
      </c>
      <c r="Q178" s="134">
        <v>-1.3397150260969109E-2</v>
      </c>
      <c r="R178" s="134">
        <v>-1.4410117729815269E-2</v>
      </c>
    </row>
    <row r="179" spans="1:18" ht="13" x14ac:dyDescent="0.3">
      <c r="A179" s="3">
        <v>45728</v>
      </c>
      <c r="B179" s="13">
        <v>1.7061207080400952E-2</v>
      </c>
      <c r="C179" s="13">
        <v>3.0753968253968339E-2</v>
      </c>
      <c r="D179" s="13">
        <v>-5.696653216235509E-3</v>
      </c>
      <c r="E179" s="13">
        <v>-6.2277580071174628E-3</v>
      </c>
      <c r="L179" s="3">
        <v>45728</v>
      </c>
      <c r="M179" s="13">
        <v>1.7061207080400952E-2</v>
      </c>
      <c r="N179" s="13">
        <v>3.0753968253968339E-2</v>
      </c>
      <c r="O179" s="13">
        <v>-5.696653216235509E-3</v>
      </c>
      <c r="P179" s="13">
        <v>-6.2277580071174628E-3</v>
      </c>
      <c r="Q179" s="134">
        <v>1.5516103910276278E-2</v>
      </c>
      <c r="R179" s="134">
        <v>1.5027267786992753E-2</v>
      </c>
    </row>
    <row r="180" spans="1:18" ht="13" x14ac:dyDescent="0.3">
      <c r="A180" s="3">
        <v>45729</v>
      </c>
      <c r="B180" s="13">
        <v>-1.0484378276368174E-2</v>
      </c>
      <c r="C180" s="13">
        <v>-1.751684311838313E-2</v>
      </c>
      <c r="D180" s="13">
        <v>-1.4800668417283299E-2</v>
      </c>
      <c r="E180" s="13">
        <v>-1.342882721575649E-2</v>
      </c>
      <c r="L180" s="3">
        <v>45729</v>
      </c>
      <c r="M180" s="13">
        <v>-1.0484378276368174E-2</v>
      </c>
      <c r="N180" s="13">
        <v>-1.751684311838313E-2</v>
      </c>
      <c r="O180" s="13">
        <v>-1.4800668417283299E-2</v>
      </c>
      <c r="P180" s="13">
        <v>-1.342882721575649E-2</v>
      </c>
      <c r="Q180" s="134">
        <v>-8.0807587414010104E-3</v>
      </c>
      <c r="R180" s="134">
        <v>-4.8870329510018922E-3</v>
      </c>
    </row>
    <row r="181" spans="1:18" ht="13" x14ac:dyDescent="0.3">
      <c r="A181" s="3">
        <v>45730</v>
      </c>
      <c r="B181" s="13">
        <v>1.7270608179699116E-2</v>
      </c>
      <c r="C181" s="13">
        <v>3.2523510971786906E-2</v>
      </c>
      <c r="D181" s="13">
        <v>-7.2692028107585226E-3</v>
      </c>
      <c r="E181" s="13">
        <v>-1.8148820326679023E-3</v>
      </c>
      <c r="L181" s="3">
        <v>45730</v>
      </c>
      <c r="M181" s="13">
        <v>1.7270608179699116E-2</v>
      </c>
      <c r="N181" s="13">
        <v>3.2523510971786906E-2</v>
      </c>
      <c r="O181" s="13">
        <v>-7.2692028107585226E-3</v>
      </c>
      <c r="P181" s="13">
        <v>-1.8148820326679023E-3</v>
      </c>
      <c r="Q181" s="134">
        <v>1.6658404627617338E-2</v>
      </c>
      <c r="R181" s="134">
        <v>1.7061076395887807E-2</v>
      </c>
    </row>
    <row r="182" spans="1:18" ht="13" x14ac:dyDescent="0.3">
      <c r="A182" s="3">
        <v>45733</v>
      </c>
      <c r="B182" s="13">
        <v>6.1451932090406487E-3</v>
      </c>
      <c r="C182" s="13">
        <v>1.7647058823529405E-2</v>
      </c>
      <c r="D182" s="13">
        <v>2.3431779350744468E-2</v>
      </c>
      <c r="E182" s="13">
        <v>1.0909090909090934E-2</v>
      </c>
      <c r="L182" s="3">
        <v>45733</v>
      </c>
      <c r="M182" s="13">
        <v>6.1451932090406487E-3</v>
      </c>
      <c r="N182" s="13">
        <v>1.7647058823529405E-2</v>
      </c>
      <c r="O182" s="13">
        <v>2.3431779350744468E-2</v>
      </c>
      <c r="P182" s="13">
        <v>1.0909090909090934E-2</v>
      </c>
      <c r="Q182" s="134">
        <v>9.1215051654084962E-3</v>
      </c>
      <c r="R182" s="134">
        <v>7.1017209457526547E-3</v>
      </c>
    </row>
    <row r="183" spans="1:18" ht="13" x14ac:dyDescent="0.3">
      <c r="A183" s="3">
        <v>45734</v>
      </c>
      <c r="B183" s="13">
        <v>2.2567287784679087E-2</v>
      </c>
      <c r="C183" s="13">
        <v>2.5358940891292175E-2</v>
      </c>
      <c r="D183" s="13">
        <v>1.3355592654424094E-2</v>
      </c>
      <c r="E183" s="13">
        <v>1.258992805755388E-2</v>
      </c>
      <c r="L183" s="3">
        <v>45734</v>
      </c>
      <c r="M183" s="13">
        <v>2.2567287784679087E-2</v>
      </c>
      <c r="N183" s="13">
        <v>2.5358940891292175E-2</v>
      </c>
      <c r="O183" s="13">
        <v>1.3355592654424094E-2</v>
      </c>
      <c r="P183" s="13">
        <v>1.258992805755388E-2</v>
      </c>
      <c r="Q183" s="134">
        <v>1.2107806275099591E-2</v>
      </c>
      <c r="R183" s="134">
        <v>9.8131894475831736E-3</v>
      </c>
    </row>
    <row r="184" spans="1:18" ht="13" x14ac:dyDescent="0.3">
      <c r="A184" s="3">
        <v>45735</v>
      </c>
      <c r="B184" s="13">
        <v>1.8222312208949871E-3</v>
      </c>
      <c r="C184" s="13">
        <v>-7.2740498272411613E-4</v>
      </c>
      <c r="D184" s="13">
        <v>-2.4240997881854579E-2</v>
      </c>
      <c r="E184" s="13">
        <v>-3.0195381882770798E-2</v>
      </c>
      <c r="L184" s="3">
        <v>45735</v>
      </c>
      <c r="M184" s="13">
        <v>1.8222312208949871E-3</v>
      </c>
      <c r="N184" s="13">
        <v>-7.2740498272411613E-4</v>
      </c>
      <c r="O184" s="13">
        <v>-2.4240997881854579E-2</v>
      </c>
      <c r="P184" s="13">
        <v>-3.0195381882770798E-2</v>
      </c>
      <c r="Q184" s="134">
        <v>4.819172354375535E-3</v>
      </c>
      <c r="R184" s="134">
        <v>-3.9911616179510393E-3</v>
      </c>
    </row>
    <row r="185" spans="1:18" ht="13" x14ac:dyDescent="0.3">
      <c r="A185" s="3">
        <v>45736</v>
      </c>
      <c r="B185" s="13">
        <v>-2.9102667744543273E-2</v>
      </c>
      <c r="C185" s="13">
        <v>-2.8025477707006481E-2</v>
      </c>
      <c r="D185" s="13">
        <v>-2.9667149059334392E-2</v>
      </c>
      <c r="E185" s="13">
        <v>-3.9377289377289348E-2</v>
      </c>
      <c r="L185" s="3">
        <v>45736</v>
      </c>
      <c r="M185" s="13">
        <v>-2.9102667744543273E-2</v>
      </c>
      <c r="N185" s="13">
        <v>-2.8025477707006481E-2</v>
      </c>
      <c r="O185" s="13">
        <v>-2.9667149059334392E-2</v>
      </c>
      <c r="P185" s="13">
        <v>-3.9377289377289348E-2</v>
      </c>
      <c r="Q185" s="134">
        <v>-1.2300472290309037E-2</v>
      </c>
      <c r="R185" s="134">
        <v>-1.1156994804644115E-2</v>
      </c>
    </row>
    <row r="186" spans="1:18" ht="13" x14ac:dyDescent="0.3">
      <c r="A186" s="3">
        <v>45737</v>
      </c>
      <c r="B186" s="13">
        <v>4.8917568692754803E-3</v>
      </c>
      <c r="C186" s="13">
        <v>-1.8723085564499966E-3</v>
      </c>
      <c r="D186" s="13">
        <v>-1.2677106636838131E-2</v>
      </c>
      <c r="E186" s="13">
        <v>-2.0019065776930491E-2</v>
      </c>
      <c r="L186" s="3">
        <v>45737</v>
      </c>
      <c r="M186" s="13">
        <v>4.8917568692754803E-3</v>
      </c>
      <c r="N186" s="13">
        <v>-1.8723085564499966E-3</v>
      </c>
      <c r="O186" s="13">
        <v>-1.2677106636838131E-2</v>
      </c>
      <c r="P186" s="13">
        <v>-2.0019065776930491E-2</v>
      </c>
      <c r="Q186" s="134">
        <v>-3.4341736917764586E-3</v>
      </c>
      <c r="R186" s="134">
        <v>-4.6265483287224202E-3</v>
      </c>
    </row>
    <row r="187" spans="1:18" ht="13" x14ac:dyDescent="0.3">
      <c r="A187" s="3">
        <v>45740</v>
      </c>
      <c r="B187" s="13">
        <v>1.2428793371310673E-3</v>
      </c>
      <c r="C187" s="13">
        <v>3.939223410241997E-3</v>
      </c>
      <c r="D187" s="13">
        <v>1.5105740181269455E-3</v>
      </c>
      <c r="E187" s="13">
        <v>1.6536964980544775E-2</v>
      </c>
      <c r="L187" s="3">
        <v>45740</v>
      </c>
      <c r="M187" s="13">
        <v>1.2428793371310673E-3</v>
      </c>
      <c r="N187" s="13">
        <v>3.939223410241997E-3</v>
      </c>
      <c r="O187" s="13">
        <v>1.5105740181269455E-3</v>
      </c>
      <c r="P187" s="13">
        <v>1.6536964980544775E-2</v>
      </c>
      <c r="Q187" s="134">
        <v>-2.7499334693515723E-3</v>
      </c>
      <c r="R187" s="134">
        <v>-1.9315080871058284E-3</v>
      </c>
    </row>
    <row r="188" spans="1:18" ht="13" x14ac:dyDescent="0.3">
      <c r="A188" s="3">
        <v>45741</v>
      </c>
      <c r="B188" s="13">
        <v>2.2033722975069926E-2</v>
      </c>
      <c r="C188" s="13">
        <v>3.2884902840059752E-2</v>
      </c>
      <c r="D188" s="13">
        <v>1.9859225741578661E-2</v>
      </c>
      <c r="E188" s="13">
        <v>4.7846889952153108E-3</v>
      </c>
      <c r="L188" s="3">
        <v>45741</v>
      </c>
      <c r="M188" s="13">
        <v>2.2033722975069926E-2</v>
      </c>
      <c r="N188" s="13">
        <v>3.2884902840059752E-2</v>
      </c>
      <c r="O188" s="13">
        <v>1.9859225741578661E-2</v>
      </c>
      <c r="P188" s="13">
        <v>4.7846889952153108E-3</v>
      </c>
      <c r="Q188" s="134">
        <v>1.0766414876003872E-2</v>
      </c>
      <c r="R188" s="134">
        <v>9.7921131481571218E-3</v>
      </c>
    </row>
    <row r="189" spans="1:18" ht="13" x14ac:dyDescent="0.3">
      <c r="A189" s="3">
        <v>45742</v>
      </c>
      <c r="B189" s="13">
        <v>-7.6923076923077439E-3</v>
      </c>
      <c r="C189" s="13">
        <v>-4.7033285094066207E-3</v>
      </c>
      <c r="D189" s="13">
        <v>-3.0317968942568323E-2</v>
      </c>
      <c r="E189" s="13">
        <v>-2.8571428571428571E-2</v>
      </c>
      <c r="L189" s="3">
        <v>45742</v>
      </c>
      <c r="M189" s="13">
        <v>-7.6923076923077439E-3</v>
      </c>
      <c r="N189" s="13">
        <v>-4.7033285094066207E-3</v>
      </c>
      <c r="O189" s="13">
        <v>-3.0317968942568323E-2</v>
      </c>
      <c r="P189" s="13">
        <v>-2.8571428571428571E-2</v>
      </c>
      <c r="Q189" s="134">
        <v>-7.7943577127354861E-3</v>
      </c>
      <c r="R189" s="134">
        <v>-1.1643761435580911E-2</v>
      </c>
    </row>
    <row r="190" spans="1:18" ht="13" x14ac:dyDescent="0.3">
      <c r="A190" s="3">
        <v>45743</v>
      </c>
      <c r="B190" s="13">
        <v>3.0599755201957731E-3</v>
      </c>
      <c r="C190" s="13">
        <v>-8.5423482370048341E-3</v>
      </c>
      <c r="D190" s="13">
        <v>-1.6014234875444903E-2</v>
      </c>
      <c r="E190" s="13">
        <v>1.9607843137255179E-3</v>
      </c>
      <c r="L190" s="3">
        <v>45743</v>
      </c>
      <c r="M190" s="13">
        <v>3.0599755201957731E-3</v>
      </c>
      <c r="N190" s="13">
        <v>-8.5423482370048341E-3</v>
      </c>
      <c r="O190" s="13">
        <v>-1.6014234875444903E-2</v>
      </c>
      <c r="P190" s="13">
        <v>1.9607843137255179E-3</v>
      </c>
      <c r="Q190" s="134">
        <v>2.2142031825077035E-3</v>
      </c>
      <c r="R190" s="134">
        <v>-6.5392394278909098E-3</v>
      </c>
    </row>
    <row r="191" spans="1:18" ht="13" x14ac:dyDescent="0.3">
      <c r="A191" s="3">
        <v>45744</v>
      </c>
      <c r="B191" s="13">
        <v>-1.9320724018710544E-2</v>
      </c>
      <c r="C191" s="13">
        <v>-2.4747937671860575E-2</v>
      </c>
      <c r="D191" s="13">
        <v>-1.5758202014983194E-2</v>
      </c>
      <c r="E191" s="13">
        <v>-2.3972602739726054E-2</v>
      </c>
      <c r="L191" s="3">
        <v>45744</v>
      </c>
      <c r="M191" s="13">
        <v>-1.9320724018710544E-2</v>
      </c>
      <c r="N191" s="13">
        <v>-2.4747937671860575E-2</v>
      </c>
      <c r="O191" s="13">
        <v>-1.5758202014983194E-2</v>
      </c>
      <c r="P191" s="13">
        <v>-2.3972602739726054E-2</v>
      </c>
      <c r="Q191" s="134">
        <v>-7.8940423540368107E-3</v>
      </c>
      <c r="R191" s="134">
        <v>-9.8387264075829196E-3</v>
      </c>
    </row>
    <row r="192" spans="1:18" ht="13" x14ac:dyDescent="0.3">
      <c r="A192" s="3">
        <v>45747</v>
      </c>
      <c r="B192" s="13">
        <v>-1.8249688925756964E-2</v>
      </c>
      <c r="C192" s="13">
        <v>-3.1390977443609053E-2</v>
      </c>
      <c r="D192" s="13">
        <v>-2.5721784776902991E-2</v>
      </c>
      <c r="E192" s="13">
        <v>-3.8095238095238064E-2</v>
      </c>
      <c r="L192" s="3">
        <v>45747</v>
      </c>
      <c r="M192" s="13">
        <v>-1.8249688925756964E-2</v>
      </c>
      <c r="N192" s="13">
        <v>-3.1390977443609053E-2</v>
      </c>
      <c r="O192" s="13">
        <v>-2.5721784776902991E-2</v>
      </c>
      <c r="P192" s="13">
        <v>-3.8095238095238064E-2</v>
      </c>
      <c r="Q192" s="134">
        <v>-1.6612876264931679E-2</v>
      </c>
      <c r="R192" s="134">
        <v>-1.2769372980924485E-2</v>
      </c>
    </row>
    <row r="193" spans="1:18" ht="13" x14ac:dyDescent="0.3">
      <c r="A193" s="3">
        <v>45748</v>
      </c>
      <c r="B193" s="13">
        <v>1.2040557667934175E-2</v>
      </c>
      <c r="C193" s="13">
        <v>2.2123035125169815E-2</v>
      </c>
      <c r="D193" s="13">
        <v>-7.2737068965516172E-3</v>
      </c>
      <c r="E193" s="13">
        <v>8.8587806149035362E-3</v>
      </c>
      <c r="L193" s="3">
        <v>45748</v>
      </c>
      <c r="M193" s="13">
        <v>1.2040557667934175E-2</v>
      </c>
      <c r="N193" s="13">
        <v>2.2123035125169815E-2</v>
      </c>
      <c r="O193" s="13">
        <v>-7.2737068965516172E-3</v>
      </c>
      <c r="P193" s="13">
        <v>8.8587806149035362E-3</v>
      </c>
      <c r="Q193" s="134">
        <v>1.3752141110631656E-2</v>
      </c>
      <c r="R193" s="134">
        <v>1.5574652518308078E-2</v>
      </c>
    </row>
    <row r="194" spans="1:18" ht="13" x14ac:dyDescent="0.3">
      <c r="A194" s="3">
        <v>45749</v>
      </c>
      <c r="B194" s="13">
        <v>-5.2181173032777933E-4</v>
      </c>
      <c r="C194" s="13">
        <v>-1.0062654262388478E-2</v>
      </c>
      <c r="D194" s="13">
        <v>4.341926729986339E-3</v>
      </c>
      <c r="E194" s="13">
        <v>-2.5826446280991736E-3</v>
      </c>
      <c r="L194" s="3">
        <v>45749</v>
      </c>
      <c r="M194" s="13">
        <v>-5.2181173032777933E-4</v>
      </c>
      <c r="N194" s="13">
        <v>-1.0062654262388478E-2</v>
      </c>
      <c r="O194" s="13">
        <v>4.341926729986339E-3</v>
      </c>
      <c r="P194" s="13">
        <v>-2.5826446280991736E-3</v>
      </c>
      <c r="Q194" s="134">
        <v>-2.5159372249074297E-3</v>
      </c>
      <c r="R194" s="134">
        <v>-4.8769648031480482E-3</v>
      </c>
    </row>
    <row r="195" spans="1:18" ht="13" x14ac:dyDescent="0.3">
      <c r="A195" s="3">
        <v>45750</v>
      </c>
      <c r="B195" s="13">
        <v>-6.9646026939542638E-2</v>
      </c>
      <c r="C195" s="13">
        <v>-6.9620253164557014E-2</v>
      </c>
      <c r="D195" s="13">
        <v>-3.5395838962442451E-2</v>
      </c>
      <c r="E195" s="13">
        <v>-3.9357845675815614E-2</v>
      </c>
      <c r="L195" s="3">
        <v>45750</v>
      </c>
      <c r="M195" s="13">
        <v>-6.9646026939542638E-2</v>
      </c>
      <c r="N195" s="13">
        <v>-6.9620253164557014E-2</v>
      </c>
      <c r="O195" s="13">
        <v>-3.5395838962442451E-2</v>
      </c>
      <c r="P195" s="13">
        <v>-3.9357845675815614E-2</v>
      </c>
      <c r="Q195" s="134">
        <v>-3.4245994127872721E-2</v>
      </c>
      <c r="R195" s="134">
        <v>-2.9276538101498543E-2</v>
      </c>
    </row>
    <row r="196" spans="1:18" ht="13" x14ac:dyDescent="0.3">
      <c r="A196" s="3">
        <v>45751</v>
      </c>
      <c r="B196" s="13">
        <v>-7.3063973063973039E-2</v>
      </c>
      <c r="C196" s="13">
        <v>-9.575345289630996E-2</v>
      </c>
      <c r="D196" s="13">
        <v>-5.0140056022409132E-2</v>
      </c>
      <c r="E196" s="13">
        <v>-2.6954177897574125E-2</v>
      </c>
      <c r="L196" s="3">
        <v>45751</v>
      </c>
      <c r="M196" s="13">
        <v>-7.3063973063973039E-2</v>
      </c>
      <c r="N196" s="13">
        <v>-9.575345289630996E-2</v>
      </c>
      <c r="O196" s="13">
        <v>-5.0140056022409132E-2</v>
      </c>
      <c r="P196" s="13">
        <v>-2.6954177897574125E-2</v>
      </c>
      <c r="Q196" s="134">
        <v>-6.3093935042460525E-2</v>
      </c>
      <c r="R196" s="134">
        <v>-4.7458143538337216E-2</v>
      </c>
    </row>
    <row r="197" spans="1:18" ht="13" x14ac:dyDescent="0.3">
      <c r="A197" s="3">
        <v>45754</v>
      </c>
      <c r="B197" s="13">
        <v>-5.557573556120602E-2</v>
      </c>
      <c r="C197" s="13">
        <v>-2.7698620768266347E-2</v>
      </c>
      <c r="D197" s="13">
        <v>7.0775582424064294E-3</v>
      </c>
      <c r="E197" s="13">
        <v>-3.3240997229916584E-3</v>
      </c>
      <c r="L197" s="3">
        <v>45754</v>
      </c>
      <c r="M197" s="13">
        <v>-5.557573556120602E-2</v>
      </c>
      <c r="N197" s="13">
        <v>-2.7698620768266347E-2</v>
      </c>
      <c r="O197" s="13">
        <v>7.0775582424064294E-3</v>
      </c>
      <c r="P197" s="13">
        <v>-3.3240997229916584E-3</v>
      </c>
      <c r="Q197" s="134">
        <v>-5.3758533189114922E-2</v>
      </c>
      <c r="R197" s="134">
        <v>-3.9289381343381502E-2</v>
      </c>
    </row>
    <row r="198" spans="1:18" ht="13" x14ac:dyDescent="0.3">
      <c r="A198" s="3">
        <v>45755</v>
      </c>
      <c r="B198" s="13">
        <v>2.4358974358974411E-2</v>
      </c>
      <c r="C198" s="13">
        <v>2.215709261430247E-2</v>
      </c>
      <c r="D198" s="13">
        <v>-7.0278184480234221E-2</v>
      </c>
      <c r="E198" s="13">
        <v>-4.4469149527515288E-2</v>
      </c>
      <c r="L198" s="3">
        <v>45755</v>
      </c>
      <c r="M198" s="13">
        <v>2.4358974358974411E-2</v>
      </c>
      <c r="N198" s="13">
        <v>2.215709261430247E-2</v>
      </c>
      <c r="O198" s="13">
        <v>-7.0278184480234221E-2</v>
      </c>
      <c r="P198" s="13">
        <v>-4.4469149527515288E-2</v>
      </c>
      <c r="Q198" s="134">
        <v>2.4043548726603723E-2</v>
      </c>
      <c r="R198" s="134">
        <v>2.4832193536787641E-2</v>
      </c>
    </row>
    <row r="199" spans="1:18" ht="13" x14ac:dyDescent="0.3">
      <c r="A199" s="3">
        <v>45756</v>
      </c>
      <c r="B199" s="13">
        <v>-2.2027534418022549E-2</v>
      </c>
      <c r="C199" s="13">
        <v>-1.8350728294528797E-3</v>
      </c>
      <c r="D199" s="13">
        <v>0.10236220472440945</v>
      </c>
      <c r="E199" s="13">
        <v>8.202443280977309E-2</v>
      </c>
      <c r="L199" s="3">
        <v>45756</v>
      </c>
      <c r="M199" s="13">
        <v>-2.2027534418022549E-2</v>
      </c>
      <c r="N199" s="13">
        <v>-1.8350728294528797E-3</v>
      </c>
      <c r="O199" s="13">
        <v>0.10236220472440945</v>
      </c>
      <c r="P199" s="13">
        <v>8.202443280977309E-2</v>
      </c>
      <c r="Q199" s="134">
        <v>-2.7346727711651964E-2</v>
      </c>
      <c r="R199" s="134">
        <v>-2.8728485717789871E-2</v>
      </c>
    </row>
    <row r="200" spans="1:18" ht="13" x14ac:dyDescent="0.3">
      <c r="A200" s="3">
        <v>45757</v>
      </c>
      <c r="B200" s="13">
        <v>5.7716918351676541E-2</v>
      </c>
      <c r="C200" s="13">
        <v>8.3649316327703102E-2</v>
      </c>
      <c r="D200" s="13">
        <v>-6.2857142857142945E-2</v>
      </c>
      <c r="E200" s="13">
        <v>-4.3010752688172046E-2</v>
      </c>
      <c r="L200" s="3">
        <v>45757</v>
      </c>
      <c r="M200" s="13">
        <v>5.7716918351676541E-2</v>
      </c>
      <c r="N200" s="13">
        <v>8.3649316327703102E-2</v>
      </c>
      <c r="O200" s="13">
        <v>-6.2857142857142945E-2</v>
      </c>
      <c r="P200" s="13">
        <v>-4.3010752688172046E-2</v>
      </c>
      <c r="Q200" s="134">
        <v>4.7615888705145513E-2</v>
      </c>
      <c r="R200" s="134">
        <v>4.2001227582815923E-2</v>
      </c>
    </row>
    <row r="201" spans="1:18" ht="13" x14ac:dyDescent="0.3">
      <c r="A201" s="3">
        <v>45758</v>
      </c>
      <c r="B201" s="13">
        <v>-1.8148820326679453E-3</v>
      </c>
      <c r="C201" s="13">
        <v>-1.7707560173894622E-2</v>
      </c>
      <c r="D201" s="13">
        <v>2.2560975609756159E-2</v>
      </c>
      <c r="E201" s="13">
        <v>-2.8089887640449437E-3</v>
      </c>
      <c r="L201" s="3">
        <v>45758</v>
      </c>
      <c r="M201" s="13">
        <v>-1.8148820326679453E-3</v>
      </c>
      <c r="N201" s="13">
        <v>-1.7707560173894622E-2</v>
      </c>
      <c r="O201" s="13">
        <v>2.2560975609756159E-2</v>
      </c>
      <c r="P201" s="13">
        <v>-2.8089887640449437E-3</v>
      </c>
      <c r="Q201" s="134">
        <v>-8.2635283049590138E-3</v>
      </c>
      <c r="R201" s="134">
        <v>-7.3021404042942582E-3</v>
      </c>
    </row>
    <row r="202" spans="1:18" ht="13" x14ac:dyDescent="0.3">
      <c r="A202" s="3">
        <v>45761</v>
      </c>
      <c r="B202" s="13">
        <v>2.6303030303030366E-2</v>
      </c>
      <c r="C202" s="13">
        <v>3.9507772020725349E-2</v>
      </c>
      <c r="D202" s="13">
        <v>4.5617173524150303E-2</v>
      </c>
      <c r="E202" s="13">
        <v>2.1408450704225417E-2</v>
      </c>
      <c r="L202" s="3">
        <v>45761</v>
      </c>
      <c r="M202" s="13">
        <v>2.6303030303030366E-2</v>
      </c>
      <c r="N202" s="13">
        <v>3.9507772020725349E-2</v>
      </c>
      <c r="O202" s="13">
        <v>4.5617173524150303E-2</v>
      </c>
      <c r="P202" s="13">
        <v>2.1408450704225417E-2</v>
      </c>
      <c r="Q202" s="134">
        <v>2.8163181538321185E-2</v>
      </c>
      <c r="R202" s="134">
        <v>2.7956125189373529E-2</v>
      </c>
    </row>
    <row r="203" spans="1:18" ht="13" x14ac:dyDescent="0.3">
      <c r="A203" s="3">
        <v>45762</v>
      </c>
      <c r="B203" s="13">
        <v>2.8935868666587837E-2</v>
      </c>
      <c r="C203" s="13">
        <v>3.1152647975077882E-2</v>
      </c>
      <c r="D203" s="13">
        <v>3.4217279726261032E-3</v>
      </c>
      <c r="E203" s="13">
        <v>1.9856591285162681E-2</v>
      </c>
      <c r="L203" s="3">
        <v>45762</v>
      </c>
      <c r="M203" s="13">
        <v>2.8935868666587837E-2</v>
      </c>
      <c r="N203" s="13">
        <v>3.1152647975077882E-2</v>
      </c>
      <c r="O203" s="13">
        <v>3.4217279726261032E-3</v>
      </c>
      <c r="P203" s="13">
        <v>1.9856591285162681E-2</v>
      </c>
      <c r="Q203" s="134">
        <v>2.3827161260502737E-2</v>
      </c>
      <c r="R203" s="134">
        <v>1.466944017364567E-2</v>
      </c>
    </row>
    <row r="204" spans="1:18" ht="13" x14ac:dyDescent="0.3">
      <c r="A204" s="3">
        <v>45763</v>
      </c>
      <c r="B204" s="13">
        <v>9.2975206611569695E-3</v>
      </c>
      <c r="C204" s="13">
        <v>1.9536757301107731E-2</v>
      </c>
      <c r="D204" s="13">
        <v>-1.4208581983518046E-2</v>
      </c>
      <c r="E204" s="13">
        <v>-2.3255813953488434E-2</v>
      </c>
      <c r="L204" s="3">
        <v>45763</v>
      </c>
      <c r="M204" s="13">
        <v>9.2975206611569695E-3</v>
      </c>
      <c r="N204" s="13">
        <v>1.9536757301107731E-2</v>
      </c>
      <c r="O204" s="13">
        <v>-1.4208581983518046E-2</v>
      </c>
      <c r="P204" s="13">
        <v>-2.3255813953488434E-2</v>
      </c>
      <c r="Q204" s="134">
        <v>7.2864558917699234E-3</v>
      </c>
      <c r="R204" s="134">
        <v>2.8770554825268396E-3</v>
      </c>
    </row>
    <row r="205" spans="1:18" ht="13" x14ac:dyDescent="0.3">
      <c r="A205" s="3">
        <v>45764</v>
      </c>
      <c r="B205" s="13">
        <v>-8.6432389400658179E-3</v>
      </c>
      <c r="C205" s="13">
        <v>-1.4421177400237E-2</v>
      </c>
      <c r="D205" s="13">
        <v>1.6142980686076745E-2</v>
      </c>
      <c r="E205" s="13">
        <v>2.048726467331128E-2</v>
      </c>
      <c r="L205" s="3">
        <v>45764</v>
      </c>
      <c r="M205" s="13">
        <v>-8.6432389400658179E-3</v>
      </c>
      <c r="N205" s="13">
        <v>-1.4421177400237E-2</v>
      </c>
      <c r="O205" s="13">
        <v>1.6142980686076745E-2</v>
      </c>
      <c r="P205" s="13">
        <v>2.048726467331128E-2</v>
      </c>
      <c r="Q205" s="134">
        <v>-1.8409108895901651E-3</v>
      </c>
      <c r="R205" s="134">
        <v>-3.7506182762458771E-3</v>
      </c>
    </row>
    <row r="206" spans="1:18" ht="13" x14ac:dyDescent="0.3">
      <c r="A206" s="3">
        <v>45765</v>
      </c>
      <c r="B206" s="13">
        <v>0</v>
      </c>
      <c r="C206" s="13">
        <v>0</v>
      </c>
      <c r="D206" s="13">
        <v>0</v>
      </c>
      <c r="E206" s="13">
        <v>0</v>
      </c>
      <c r="L206" s="3">
        <v>45765</v>
      </c>
      <c r="M206" s="13">
        <v>0</v>
      </c>
      <c r="N206" s="13">
        <v>0</v>
      </c>
      <c r="O206" s="13">
        <v>0</v>
      </c>
      <c r="P206" s="13">
        <v>0</v>
      </c>
      <c r="Q206" s="134">
        <v>0</v>
      </c>
      <c r="R206" s="134">
        <v>0</v>
      </c>
    </row>
    <row r="207" spans="1:18" ht="13" x14ac:dyDescent="0.3">
      <c r="A207" s="3">
        <v>45768</v>
      </c>
      <c r="B207" s="13">
        <v>0</v>
      </c>
      <c r="C207" s="13">
        <v>0</v>
      </c>
      <c r="D207" s="13">
        <v>0</v>
      </c>
      <c r="E207" s="13">
        <v>0</v>
      </c>
      <c r="L207" s="3">
        <v>45768</v>
      </c>
      <c r="M207" s="13">
        <v>0</v>
      </c>
      <c r="N207" s="13">
        <v>0</v>
      </c>
      <c r="O207" s="13">
        <v>0</v>
      </c>
      <c r="P207" s="13">
        <v>0</v>
      </c>
      <c r="Q207" s="134">
        <v>0</v>
      </c>
      <c r="R207" s="134">
        <v>0</v>
      </c>
    </row>
    <row r="208" spans="1:18" ht="13" x14ac:dyDescent="0.3">
      <c r="A208" s="3">
        <v>45769</v>
      </c>
      <c r="B208" s="13">
        <v>1.3880922335665785E-2</v>
      </c>
      <c r="C208" s="13">
        <v>-2.6959310483062715E-2</v>
      </c>
      <c r="D208" s="13">
        <v>2.2695035460992826E-2</v>
      </c>
      <c r="E208" s="13">
        <v>3.2013022246337369E-2</v>
      </c>
      <c r="L208" s="3">
        <v>45769</v>
      </c>
      <c r="M208" s="13">
        <v>1.3880922335665785E-2</v>
      </c>
      <c r="N208" s="13">
        <v>-2.6959310483062715E-2</v>
      </c>
      <c r="O208" s="13">
        <v>2.2695035460992826E-2</v>
      </c>
      <c r="P208" s="13">
        <v>3.2013022246337369E-2</v>
      </c>
      <c r="Q208" s="134">
        <v>-6.9463117325449357E-4</v>
      </c>
      <c r="R208" s="134">
        <v>4.251136674819864E-3</v>
      </c>
    </row>
    <row r="209" spans="1:18" ht="13" x14ac:dyDescent="0.3">
      <c r="A209" s="3">
        <v>45770</v>
      </c>
      <c r="B209" s="13">
        <v>2.7947499434261336E-2</v>
      </c>
      <c r="C209" s="13">
        <v>2.8118240807498092E-2</v>
      </c>
      <c r="D209" s="13">
        <v>2.4410540915395358E-2</v>
      </c>
      <c r="E209" s="13">
        <v>2.050473186119877E-2</v>
      </c>
      <c r="L209" s="3">
        <v>45770</v>
      </c>
      <c r="M209" s="13">
        <v>2.7947499434261336E-2</v>
      </c>
      <c r="N209" s="13">
        <v>2.8118240807498092E-2</v>
      </c>
      <c r="O209" s="13">
        <v>2.4410540915395358E-2</v>
      </c>
      <c r="P209" s="13">
        <v>2.050473186119877E-2</v>
      </c>
      <c r="Q209" s="134">
        <v>1.2454269949168737E-2</v>
      </c>
      <c r="R209" s="134">
        <v>3.020284315671809E-2</v>
      </c>
    </row>
    <row r="210" spans="1:18" ht="13" x14ac:dyDescent="0.3">
      <c r="A210" s="3">
        <v>45771</v>
      </c>
      <c r="B210" s="13">
        <v>3.3021463951567812E-3</v>
      </c>
      <c r="C210" s="13">
        <v>-8.014425966740105E-3</v>
      </c>
      <c r="D210" s="13">
        <v>1.5434606011372875E-2</v>
      </c>
      <c r="E210" s="13">
        <v>2.679031427099442E-2</v>
      </c>
      <c r="L210" s="3">
        <v>45771</v>
      </c>
      <c r="M210" s="13">
        <v>3.3021463951567812E-3</v>
      </c>
      <c r="N210" s="13">
        <v>-8.014425966740105E-3</v>
      </c>
      <c r="O210" s="13">
        <v>1.5434606011372875E-2</v>
      </c>
      <c r="P210" s="13">
        <v>2.679031427099442E-2</v>
      </c>
      <c r="Q210" s="134">
        <v>8.4943051867903668E-3</v>
      </c>
      <c r="R210" s="134">
        <v>5.5891893351008824E-3</v>
      </c>
    </row>
    <row r="211" spans="1:18" ht="13" x14ac:dyDescent="0.3">
      <c r="A211" s="3">
        <v>45772</v>
      </c>
      <c r="B211" s="13">
        <v>2.3587493143170581E-2</v>
      </c>
      <c r="C211" s="13">
        <v>2.7469198141789528E-2</v>
      </c>
      <c r="D211" s="13">
        <v>1.8666666666666741E-2</v>
      </c>
      <c r="E211" s="13">
        <v>1.1540391369794194E-2</v>
      </c>
      <c r="L211" s="3">
        <v>45772</v>
      </c>
      <c r="M211" s="13">
        <v>2.3587493143170581E-2</v>
      </c>
      <c r="N211" s="13">
        <v>2.7469198141789528E-2</v>
      </c>
      <c r="O211" s="13">
        <v>1.8666666666666741E-2</v>
      </c>
      <c r="P211" s="13">
        <v>1.1540391369794194E-2</v>
      </c>
      <c r="Q211" s="134">
        <v>1.3586894550798831E-2</v>
      </c>
      <c r="R211" s="134">
        <v>7.6519275221834104E-3</v>
      </c>
    </row>
    <row r="212" spans="1:18" ht="13" x14ac:dyDescent="0.3">
      <c r="A212" s="3">
        <v>45775</v>
      </c>
      <c r="B212" s="13">
        <v>5.8949624866023271E-3</v>
      </c>
      <c r="C212" s="13">
        <v>1.7102417928051988E-2</v>
      </c>
      <c r="D212" s="13">
        <v>1.3089005235601349E-3</v>
      </c>
      <c r="E212" s="13">
        <v>-1.8849206349206265E-2</v>
      </c>
      <c r="L212" s="3">
        <v>45775</v>
      </c>
      <c r="M212" s="13">
        <v>5.8949624866023271E-3</v>
      </c>
      <c r="N212" s="13">
        <v>1.7102417928051988E-2</v>
      </c>
      <c r="O212" s="13">
        <v>1.3089005235601349E-3</v>
      </c>
      <c r="P212" s="13">
        <v>-1.8849206349206265E-2</v>
      </c>
      <c r="Q212" s="134">
        <v>2.8591166321256379E-3</v>
      </c>
      <c r="R212" s="134">
        <v>-6.2085510766187672E-4</v>
      </c>
    </row>
    <row r="213" spans="1:18" ht="13" x14ac:dyDescent="0.3">
      <c r="A213" s="3">
        <v>45776</v>
      </c>
      <c r="B213" s="13">
        <v>1.3319126265316995E-2</v>
      </c>
      <c r="C213" s="13">
        <v>1.3722458446076552E-2</v>
      </c>
      <c r="D213" s="13">
        <v>6.0130718954247552E-3</v>
      </c>
      <c r="E213" s="13">
        <v>1.8200202224469129E-2</v>
      </c>
      <c r="L213" s="3">
        <v>45776</v>
      </c>
      <c r="M213" s="13">
        <v>1.3319126265316995E-2</v>
      </c>
      <c r="N213" s="13">
        <v>1.3722458446076552E-2</v>
      </c>
      <c r="O213" s="13">
        <v>6.0130718954247552E-3</v>
      </c>
      <c r="P213" s="13">
        <v>1.8200202224469129E-2</v>
      </c>
      <c r="Q213" s="134">
        <v>1.1084779451112232E-2</v>
      </c>
      <c r="R213" s="134">
        <v>6.9076942784389297E-3</v>
      </c>
    </row>
    <row r="214" spans="1:18" ht="13" x14ac:dyDescent="0.3">
      <c r="A214" s="3">
        <v>45777</v>
      </c>
      <c r="B214" s="13">
        <v>-1.5352260778128183E-2</v>
      </c>
      <c r="C214" s="13">
        <v>-2.8217349857006746E-2</v>
      </c>
      <c r="D214" s="13">
        <v>-3.1185031185031076E-2</v>
      </c>
      <c r="E214" s="13">
        <v>-2.5819265143992139E-2</v>
      </c>
      <c r="L214" s="3">
        <v>45777</v>
      </c>
      <c r="M214" s="13">
        <v>-1.5352260778128183E-2</v>
      </c>
      <c r="N214" s="13">
        <v>-2.8217349857006746E-2</v>
      </c>
      <c r="O214" s="13">
        <v>-3.1185031185031076E-2</v>
      </c>
      <c r="P214" s="13">
        <v>-2.5819265143992139E-2</v>
      </c>
      <c r="Q214" s="134">
        <v>-6.548366524434618E-3</v>
      </c>
      <c r="R214" s="134">
        <v>2.6598482776066523E-3</v>
      </c>
    </row>
    <row r="215" spans="1:18" ht="13" x14ac:dyDescent="0.3">
      <c r="A215" s="3">
        <v>45778</v>
      </c>
      <c r="B215" s="13">
        <v>0</v>
      </c>
      <c r="C215" s="13">
        <v>0</v>
      </c>
      <c r="D215" s="13">
        <v>0</v>
      </c>
      <c r="E215" s="13">
        <v>0</v>
      </c>
      <c r="L215" s="3">
        <v>45778</v>
      </c>
      <c r="M215" s="13">
        <v>0</v>
      </c>
      <c r="N215" s="13">
        <v>0</v>
      </c>
      <c r="O215" s="13">
        <v>0</v>
      </c>
      <c r="P215" s="13">
        <v>0</v>
      </c>
      <c r="Q215" s="134">
        <v>0</v>
      </c>
      <c r="R215" s="134">
        <v>0</v>
      </c>
    </row>
    <row r="216" spans="1:18" ht="13" x14ac:dyDescent="0.3">
      <c r="A216" s="3">
        <v>45779</v>
      </c>
      <c r="B216" s="13">
        <v>1.5484835540367317E-2</v>
      </c>
      <c r="C216" s="13">
        <v>3.2371983519717457E-2</v>
      </c>
      <c r="D216" s="13">
        <v>8.3154506437768845E-3</v>
      </c>
      <c r="E216" s="13">
        <v>1.2742099898063202E-2</v>
      </c>
      <c r="L216" s="3">
        <v>45779</v>
      </c>
      <c r="M216" s="13">
        <v>1.5484835540367317E-2</v>
      </c>
      <c r="N216" s="13">
        <v>3.2371983519717457E-2</v>
      </c>
      <c r="O216" s="13">
        <v>8.3154506437768845E-3</v>
      </c>
      <c r="P216" s="13">
        <v>1.2742099898063202E-2</v>
      </c>
      <c r="Q216" s="134">
        <v>1.8308703334811216E-2</v>
      </c>
      <c r="R216" s="134">
        <v>2.194989398365484E-2</v>
      </c>
    </row>
    <row r="217" spans="1:18" ht="13" x14ac:dyDescent="0.3">
      <c r="A217" s="3">
        <v>45782</v>
      </c>
      <c r="B217" s="13">
        <v>9.7802082237879867E-3</v>
      </c>
      <c r="C217" s="13">
        <v>-1.2542759407069492E-2</v>
      </c>
      <c r="D217" s="13">
        <v>8.5129023676507893E-3</v>
      </c>
      <c r="E217" s="13">
        <v>-1.5098137896325263E-3</v>
      </c>
      <c r="L217" s="3">
        <v>45782</v>
      </c>
      <c r="M217" s="13">
        <v>9.7802082237879867E-3</v>
      </c>
      <c r="N217" s="13">
        <v>-1.2542759407069492E-2</v>
      </c>
      <c r="O217" s="13">
        <v>8.5129023676507893E-3</v>
      </c>
      <c r="P217" s="13">
        <v>-1.5098137896325263E-3</v>
      </c>
      <c r="Q217" s="134">
        <v>4.1366222675709762E-3</v>
      </c>
      <c r="R217" s="134">
        <v>8.1857503640385167E-3</v>
      </c>
    </row>
    <row r="218" spans="1:18" ht="13" x14ac:dyDescent="0.3">
      <c r="A218" s="3">
        <v>45783</v>
      </c>
      <c r="B218" s="13">
        <v>-7.8108727348470174E-3</v>
      </c>
      <c r="C218" s="13">
        <v>8.468052347959925E-3</v>
      </c>
      <c r="D218" s="13">
        <v>-1.1078871010287381E-2</v>
      </c>
      <c r="E218" s="13">
        <v>-9.0725806451613482E-3</v>
      </c>
      <c r="L218" s="3">
        <v>45783</v>
      </c>
      <c r="M218" s="13">
        <v>-7.8108727348470174E-3</v>
      </c>
      <c r="N218" s="13">
        <v>8.468052347959925E-3</v>
      </c>
      <c r="O218" s="13">
        <v>-1.1078871010287381E-2</v>
      </c>
      <c r="P218" s="13">
        <v>-9.0725806451613482E-3</v>
      </c>
      <c r="Q218" s="134">
        <v>2.654427659767217E-3</v>
      </c>
      <c r="R218" s="134">
        <v>-3.7841604837119728E-3</v>
      </c>
    </row>
    <row r="219" spans="1:18" ht="13" x14ac:dyDescent="0.3">
      <c r="A219" s="3">
        <v>45784</v>
      </c>
      <c r="B219" s="13">
        <v>-1.9943318988138923E-2</v>
      </c>
      <c r="C219" s="13">
        <v>-1.6221374045801554E-2</v>
      </c>
      <c r="D219" s="13">
        <v>1.8138170178714316E-2</v>
      </c>
      <c r="E219" s="13">
        <v>-1.0172939979653543E-3</v>
      </c>
      <c r="L219" s="3">
        <v>45784</v>
      </c>
      <c r="M219" s="13">
        <v>-1.9943318988138923E-2</v>
      </c>
      <c r="N219" s="13">
        <v>-1.6221374045801554E-2</v>
      </c>
      <c r="O219" s="13">
        <v>1.8138170178714316E-2</v>
      </c>
      <c r="P219" s="13">
        <v>-1.0172939979653543E-3</v>
      </c>
      <c r="Q219" s="134">
        <v>-6.4341268541282682E-3</v>
      </c>
      <c r="R219" s="134">
        <v>-5.1290222774488872E-3</v>
      </c>
    </row>
    <row r="220" spans="1:18" ht="13" x14ac:dyDescent="0.3">
      <c r="A220" s="3">
        <v>45785</v>
      </c>
      <c r="B220" s="13">
        <v>3.084502516868376E-2</v>
      </c>
      <c r="C220" s="13">
        <v>3.3171677982541239E-2</v>
      </c>
      <c r="D220" s="13">
        <v>2.9604401362326314E-2</v>
      </c>
      <c r="E220" s="13">
        <v>3.2586558044806542E-2</v>
      </c>
      <c r="L220" s="3">
        <v>45785</v>
      </c>
      <c r="M220" s="13">
        <v>3.084502516868376E-2</v>
      </c>
      <c r="N220" s="13">
        <v>3.3171677982541239E-2</v>
      </c>
      <c r="O220" s="13">
        <v>2.9604401362326314E-2</v>
      </c>
      <c r="P220" s="13">
        <v>3.2586558044806542E-2</v>
      </c>
      <c r="Q220" s="134">
        <v>1.6682435203495268E-2</v>
      </c>
      <c r="R220" s="134">
        <v>6.9029216933885395E-3</v>
      </c>
    </row>
    <row r="221" spans="1:18" ht="13" x14ac:dyDescent="0.3">
      <c r="A221" s="3">
        <v>45786</v>
      </c>
      <c r="B221" s="13">
        <v>8.7272727272726894E-3</v>
      </c>
      <c r="C221" s="13">
        <v>9.5756665414946512E-3</v>
      </c>
      <c r="D221" s="13">
        <v>2.2900763358778772E-2</v>
      </c>
      <c r="E221" s="13">
        <v>6.9033530571990988E-3</v>
      </c>
      <c r="L221" s="3">
        <v>45786</v>
      </c>
      <c r="M221" s="13">
        <v>8.7272727272726894E-3</v>
      </c>
      <c r="N221" s="13">
        <v>9.5756665414946512E-3</v>
      </c>
      <c r="O221" s="13">
        <v>2.2900763358778772E-2</v>
      </c>
      <c r="P221" s="13">
        <v>6.9033530571990988E-3</v>
      </c>
      <c r="Q221" s="134">
        <v>9.194845901859313E-3</v>
      </c>
      <c r="R221" s="134">
        <v>2.7020086738187704E-3</v>
      </c>
    </row>
    <row r="222" spans="1:18" ht="13" x14ac:dyDescent="0.3">
      <c r="A222" s="3">
        <v>45789</v>
      </c>
      <c r="B222" s="13">
        <v>6.1798331445051501E-3</v>
      </c>
      <c r="C222" s="13">
        <v>4.1844894922819412E-2</v>
      </c>
      <c r="D222" s="13">
        <v>2.8358208955223892E-2</v>
      </c>
      <c r="E222" s="13">
        <v>3.5259549461312524E-2</v>
      </c>
      <c r="L222" s="3">
        <v>45789</v>
      </c>
      <c r="M222" s="13">
        <v>6.1798331445051501E-3</v>
      </c>
      <c r="N222" s="13">
        <v>4.1844894922819412E-2</v>
      </c>
      <c r="O222" s="13">
        <v>2.8358208955223892E-2</v>
      </c>
      <c r="P222" s="13">
        <v>3.5259549461312524E-2</v>
      </c>
      <c r="Q222" s="134">
        <v>1.2125932398718517E-2</v>
      </c>
      <c r="R222" s="134">
        <v>2.888224296937874E-3</v>
      </c>
    </row>
    <row r="223" spans="1:18" ht="13" x14ac:dyDescent="0.3">
      <c r="A223" s="3">
        <v>45790</v>
      </c>
      <c r="B223" s="13">
        <v>3.0709386835910672E-4</v>
      </c>
      <c r="C223" s="13">
        <v>-1.4816137093895133E-2</v>
      </c>
      <c r="D223" s="13">
        <v>1.4513788098693621E-2</v>
      </c>
      <c r="E223" s="13">
        <v>1.1352885525070982E-2</v>
      </c>
      <c r="L223" s="3">
        <v>45790</v>
      </c>
      <c r="M223" s="13">
        <v>3.0709386835910672E-4</v>
      </c>
      <c r="N223" s="13">
        <v>-1.4816137093895133E-2</v>
      </c>
      <c r="O223" s="13">
        <v>1.4513788098693621E-2</v>
      </c>
      <c r="P223" s="13">
        <v>1.1352885525070982E-2</v>
      </c>
      <c r="Q223" s="134">
        <v>2.6534180842212175E-3</v>
      </c>
      <c r="R223" s="134">
        <v>1.7875281606618831E-3</v>
      </c>
    </row>
    <row r="224" spans="1:18" ht="13" x14ac:dyDescent="0.3">
      <c r="A224" s="3">
        <v>45791</v>
      </c>
      <c r="B224" s="13">
        <v>1.4019647973802748E-2</v>
      </c>
      <c r="C224" s="13">
        <v>1.9206377967023052E-2</v>
      </c>
      <c r="D224" s="13">
        <v>-1.4067715784453894E-2</v>
      </c>
      <c r="E224" s="13">
        <v>-5.6127221702526519E-3</v>
      </c>
      <c r="L224" s="3">
        <v>45791</v>
      </c>
      <c r="M224" s="13">
        <v>1.4019647973802748E-2</v>
      </c>
      <c r="N224" s="13">
        <v>1.9206377967023052E-2</v>
      </c>
      <c r="O224" s="13">
        <v>-1.4067715784453894E-2</v>
      </c>
      <c r="P224" s="13">
        <v>-5.6127221702526519E-3</v>
      </c>
      <c r="Q224" s="134">
        <v>7.2083680089476427E-3</v>
      </c>
      <c r="R224" s="134">
        <v>-5.9605406262746123E-3</v>
      </c>
    </row>
    <row r="225" spans="1:18" ht="13" x14ac:dyDescent="0.3">
      <c r="A225" s="3">
        <v>45792</v>
      </c>
      <c r="B225" s="13">
        <v>4.1376526390148943E-3</v>
      </c>
      <c r="C225" s="13">
        <v>-3.3777777777777374E-3</v>
      </c>
      <c r="D225" s="13">
        <v>-6.2877871825876688E-2</v>
      </c>
      <c r="E225" s="13">
        <v>-1.0348071495766645E-2</v>
      </c>
      <c r="L225" s="3">
        <v>45792</v>
      </c>
      <c r="M225" s="13">
        <v>4.1376526390148943E-3</v>
      </c>
      <c r="N225" s="13">
        <v>-3.3777777777777374E-3</v>
      </c>
      <c r="O225" s="13">
        <v>-6.2877871825876688E-2</v>
      </c>
      <c r="P225" s="13">
        <v>-1.0348071495766645E-2</v>
      </c>
      <c r="Q225" s="134">
        <v>2.3347424388029336E-3</v>
      </c>
      <c r="R225" s="134">
        <v>6.6430652410835924E-3</v>
      </c>
    </row>
    <row r="226" spans="1:18" ht="13" x14ac:dyDescent="0.3">
      <c r="A226" s="3">
        <v>45793</v>
      </c>
      <c r="B226" s="13">
        <v>3.0150753768845367E-4</v>
      </c>
      <c r="C226" s="13">
        <v>7.4919728861932676E-3</v>
      </c>
      <c r="D226" s="13">
        <v>-5.9354838709676609E-3</v>
      </c>
      <c r="E226" s="13">
        <v>-1.5209125475285253E-2</v>
      </c>
      <c r="L226" s="3">
        <v>45793</v>
      </c>
      <c r="M226" s="13">
        <v>3.0150753768845367E-4</v>
      </c>
      <c r="N226" s="13">
        <v>7.4919728861932676E-3</v>
      </c>
      <c r="O226" s="13">
        <v>-5.9354838709676609E-3</v>
      </c>
      <c r="P226" s="13">
        <v>-1.5209125475285253E-2</v>
      </c>
      <c r="Q226" s="134">
        <v>6.3590388588186716E-3</v>
      </c>
      <c r="R226" s="134">
        <v>1.114495087730255E-3</v>
      </c>
    </row>
    <row r="227" spans="1:18" ht="13" x14ac:dyDescent="0.3">
      <c r="A227" s="3">
        <v>45796</v>
      </c>
      <c r="B227" s="13">
        <v>-2.3209082688636581E-2</v>
      </c>
      <c r="C227" s="13">
        <v>1.2747875354107756E-2</v>
      </c>
      <c r="D227" s="13">
        <v>1.0643821391484853E-2</v>
      </c>
      <c r="E227" s="13">
        <v>-2.5096525096525043E-2</v>
      </c>
      <c r="L227" s="3">
        <v>45796</v>
      </c>
      <c r="M227" s="13">
        <v>-2.3209082688636581E-2</v>
      </c>
      <c r="N227" s="13">
        <v>1.2747875354107756E-2</v>
      </c>
      <c r="O227" s="13">
        <v>1.0643821391484853E-2</v>
      </c>
      <c r="P227" s="13">
        <v>-2.5096525096525043E-2</v>
      </c>
      <c r="Q227" s="134">
        <v>-1.0057507663466079E-2</v>
      </c>
      <c r="R227" s="134">
        <v>5.914738144901145E-3</v>
      </c>
    </row>
    <row r="228" spans="1:18" ht="13" x14ac:dyDescent="0.3">
      <c r="A228" s="3">
        <v>45797</v>
      </c>
      <c r="B228" s="13">
        <v>1.275457724748E-2</v>
      </c>
      <c r="C228" s="13">
        <v>1.1013986013985934E-2</v>
      </c>
      <c r="D228" s="13">
        <v>1.0531723606473252E-2</v>
      </c>
      <c r="E228" s="13">
        <v>0</v>
      </c>
      <c r="L228" s="3">
        <v>45797</v>
      </c>
      <c r="M228" s="13">
        <v>1.275457724748E-2</v>
      </c>
      <c r="N228" s="13">
        <v>1.1013986013985934E-2</v>
      </c>
      <c r="O228" s="13">
        <v>1.0531723606473252E-2</v>
      </c>
      <c r="P228" s="13">
        <v>0</v>
      </c>
      <c r="Q228" s="134">
        <v>9.4850128886365924E-3</v>
      </c>
      <c r="R228" s="134">
        <v>4.7788726189080324E-3</v>
      </c>
    </row>
    <row r="229" spans="1:18" ht="13" x14ac:dyDescent="0.3">
      <c r="A229" s="3">
        <v>45798</v>
      </c>
      <c r="B229" s="13">
        <v>5.6875888685759867E-3</v>
      </c>
      <c r="C229" s="13">
        <v>3.4584125886223633E-4</v>
      </c>
      <c r="D229" s="13">
        <v>5.846466700559147E-3</v>
      </c>
      <c r="E229" s="13">
        <v>-5.9405940594058843E-3</v>
      </c>
      <c r="L229" s="3">
        <v>45798</v>
      </c>
      <c r="M229" s="13">
        <v>5.6875888685759867E-3</v>
      </c>
      <c r="N229" s="13">
        <v>3.4584125886223633E-4</v>
      </c>
      <c r="O229" s="13">
        <v>5.846466700559147E-3</v>
      </c>
      <c r="P229" s="13">
        <v>-5.9405940594058843E-3</v>
      </c>
      <c r="Q229" s="134">
        <v>8.2965940176942324E-4</v>
      </c>
      <c r="R229" s="134">
        <v>3.0413863518748566E-3</v>
      </c>
    </row>
    <row r="230" spans="1:18" ht="13" x14ac:dyDescent="0.3">
      <c r="A230" s="3">
        <v>45799</v>
      </c>
      <c r="B230" s="13">
        <v>-5.4534437487374771E-3</v>
      </c>
      <c r="C230" s="13">
        <v>-1.0025929127052692E-2</v>
      </c>
      <c r="D230" s="13">
        <v>-1.3393985342431164E-2</v>
      </c>
      <c r="E230" s="13">
        <v>-1.49402390438247E-2</v>
      </c>
      <c r="L230" s="3">
        <v>45799</v>
      </c>
      <c r="M230" s="13">
        <v>-5.4534437487374771E-3</v>
      </c>
      <c r="N230" s="13">
        <v>-1.0025929127052692E-2</v>
      </c>
      <c r="O230" s="13">
        <v>-1.3393985342431164E-2</v>
      </c>
      <c r="P230" s="13">
        <v>-1.49402390438247E-2</v>
      </c>
      <c r="Q230" s="134">
        <v>-7.5451770353363954E-3</v>
      </c>
      <c r="R230" s="134">
        <v>-5.8203053917306458E-3</v>
      </c>
    </row>
    <row r="231" spans="1:18" ht="13" x14ac:dyDescent="0.3">
      <c r="A231" s="3">
        <v>45800</v>
      </c>
      <c r="B231" s="13">
        <v>-3.4930950446791342E-2</v>
      </c>
      <c r="C231" s="13">
        <v>-2.9683953204120879E-2</v>
      </c>
      <c r="D231" s="13">
        <v>-3.457991803278692E-2</v>
      </c>
      <c r="E231" s="13">
        <v>-2.9828109201213374E-2</v>
      </c>
      <c r="L231" s="3">
        <v>45800</v>
      </c>
      <c r="M231" s="13">
        <v>-3.4930950446791342E-2</v>
      </c>
      <c r="N231" s="13">
        <v>-2.9683953204120879E-2</v>
      </c>
      <c r="O231" s="13">
        <v>-3.457991803278692E-2</v>
      </c>
      <c r="P231" s="13">
        <v>-2.9828109201213374E-2</v>
      </c>
      <c r="Q231" s="134">
        <v>-1.9209753524585257E-2</v>
      </c>
      <c r="R231" s="134">
        <v>-1.5316903013518877E-2</v>
      </c>
    </row>
    <row r="232" spans="1:18" ht="13" x14ac:dyDescent="0.3">
      <c r="A232" s="3">
        <v>45803</v>
      </c>
      <c r="B232" s="13">
        <v>1.7150673400673427E-2</v>
      </c>
      <c r="C232" s="13">
        <v>1.0977145942055056E-2</v>
      </c>
      <c r="D232" s="13">
        <v>1.40620854338021E-2</v>
      </c>
      <c r="E232" s="13">
        <v>7.8165711307972893E-3</v>
      </c>
      <c r="L232" s="3">
        <v>45803</v>
      </c>
      <c r="M232" s="13">
        <v>1.7150673400673427E-2</v>
      </c>
      <c r="N232" s="13">
        <v>1.0977145942055056E-2</v>
      </c>
      <c r="O232" s="13">
        <v>1.40620854338021E-2</v>
      </c>
      <c r="P232" s="13">
        <v>7.8165711307972893E-3</v>
      </c>
      <c r="Q232" s="134">
        <v>1.2817085662511723E-2</v>
      </c>
      <c r="R232" s="134">
        <v>1.5814400683712097E-2</v>
      </c>
    </row>
    <row r="233" spans="1:18" ht="13" x14ac:dyDescent="0.3">
      <c r="A233" s="3">
        <v>45804</v>
      </c>
      <c r="B233" s="13">
        <v>2.3792283024722961E-3</v>
      </c>
      <c r="C233" s="13">
        <v>5.6959772160911411E-3</v>
      </c>
      <c r="D233" s="13">
        <v>2.6164311878597965E-3</v>
      </c>
      <c r="E233" s="13">
        <v>5.170630816959669E-3</v>
      </c>
      <c r="L233" s="3">
        <v>45804</v>
      </c>
      <c r="M233" s="13">
        <v>2.3792283024722961E-3</v>
      </c>
      <c r="N233" s="13">
        <v>5.6959772160911411E-3</v>
      </c>
      <c r="O233" s="13">
        <v>2.6164311878597965E-3</v>
      </c>
      <c r="P233" s="13">
        <v>5.170630816959669E-3</v>
      </c>
      <c r="Q233" s="134">
        <v>3.2443037826853029E-3</v>
      </c>
      <c r="R233" s="134">
        <v>7.9225691559659077E-3</v>
      </c>
    </row>
    <row r="234" spans="1:18" ht="13" x14ac:dyDescent="0.3">
      <c r="A234" s="3">
        <v>45805</v>
      </c>
      <c r="B234" s="13">
        <v>-4.1279669762637355E-4</v>
      </c>
      <c r="C234" s="13">
        <v>8.1415929203539975E-3</v>
      </c>
      <c r="D234" s="13">
        <v>3.7317327766179534E-2</v>
      </c>
      <c r="E234" s="13">
        <v>1.6975308641975221E-2</v>
      </c>
      <c r="L234" s="3">
        <v>45805</v>
      </c>
      <c r="M234" s="13">
        <v>-4.1279669762637355E-4</v>
      </c>
      <c r="N234" s="13">
        <v>8.1415929203539975E-3</v>
      </c>
      <c r="O234" s="13">
        <v>3.7317327766179534E-2</v>
      </c>
      <c r="P234" s="13">
        <v>1.6975308641975221E-2</v>
      </c>
      <c r="Q234" s="134">
        <v>3.4767168617670787E-4</v>
      </c>
      <c r="R234" s="134">
        <v>-8.386865655030426E-3</v>
      </c>
    </row>
    <row r="235" spans="1:18" ht="13" x14ac:dyDescent="0.3">
      <c r="A235" s="3">
        <v>45806</v>
      </c>
      <c r="B235" s="13">
        <v>1.6518686764402245E-3</v>
      </c>
      <c r="C235" s="13">
        <v>-8.7780898876404501E-3</v>
      </c>
      <c r="D235" s="13">
        <v>-1.8364779874213758E-2</v>
      </c>
      <c r="E235" s="13">
        <v>-1.3657056145675209E-2</v>
      </c>
      <c r="L235" s="3">
        <v>45806</v>
      </c>
      <c r="M235" s="13">
        <v>1.6518686764402245E-3</v>
      </c>
      <c r="N235" s="13">
        <v>-8.7780898876404501E-3</v>
      </c>
      <c r="O235" s="13">
        <v>-1.8364779874213758E-2</v>
      </c>
      <c r="P235" s="13">
        <v>-1.3657056145675209E-2</v>
      </c>
      <c r="Q235" s="134">
        <v>-3.9502878155496975E-3</v>
      </c>
      <c r="R235" s="134">
        <v>-5.084360540648261E-3</v>
      </c>
    </row>
    <row r="236" spans="1:18" ht="13" x14ac:dyDescent="0.3">
      <c r="A236" s="3">
        <v>45807</v>
      </c>
      <c r="B236" s="13">
        <v>1.2162440733869339E-2</v>
      </c>
      <c r="C236" s="13">
        <v>1.7711654268508931E-3</v>
      </c>
      <c r="D236" s="13">
        <v>7.4320861096873175E-3</v>
      </c>
      <c r="E236" s="13">
        <v>0</v>
      </c>
      <c r="L236" s="3">
        <v>45807</v>
      </c>
      <c r="M236" s="13">
        <v>1.2162440733869339E-2</v>
      </c>
      <c r="N236" s="13">
        <v>1.7711654268508931E-3</v>
      </c>
      <c r="O236" s="13">
        <v>7.4320861096873175E-3</v>
      </c>
      <c r="P236" s="13">
        <v>0</v>
      </c>
      <c r="Q236" s="134">
        <v>3.2494033933365405E-3</v>
      </c>
      <c r="R236" s="134">
        <v>2.7462455051822476E-3</v>
      </c>
    </row>
    <row r="237" spans="1:18" ht="13" x14ac:dyDescent="0.3">
      <c r="A237" s="3">
        <v>45810</v>
      </c>
      <c r="B237" s="13">
        <v>-1.832993890020436E-3</v>
      </c>
      <c r="C237" s="13">
        <v>2.1216407355020765E-3</v>
      </c>
      <c r="D237" s="13">
        <v>-2.4675655049605668E-2</v>
      </c>
      <c r="E237" s="13">
        <v>-2.9230769230769171E-2</v>
      </c>
      <c r="L237" s="3">
        <v>45810</v>
      </c>
      <c r="M237" s="13">
        <v>-1.832993890020436E-3</v>
      </c>
      <c r="N237" s="13">
        <v>2.1216407355020765E-3</v>
      </c>
      <c r="O237" s="13">
        <v>-2.4675655049605668E-2</v>
      </c>
      <c r="P237" s="13">
        <v>-2.9230769230769171E-2</v>
      </c>
      <c r="Q237" s="134">
        <v>-2.1791786351991432E-3</v>
      </c>
      <c r="R237" s="134">
        <v>-2.8392730954616007E-3</v>
      </c>
    </row>
    <row r="238" spans="1:18" ht="13" x14ac:dyDescent="0.3">
      <c r="A238" s="3">
        <v>45811</v>
      </c>
      <c r="B238" s="13">
        <v>-1.9383799224648162E-3</v>
      </c>
      <c r="C238" s="13">
        <v>9.8800282286521223E-3</v>
      </c>
      <c r="D238" s="13">
        <v>8.8680229525298984E-3</v>
      </c>
      <c r="E238" s="13">
        <v>5.282620179608786E-4</v>
      </c>
      <c r="L238" s="3">
        <v>45811</v>
      </c>
      <c r="M238" s="13">
        <v>-1.9383799224648162E-3</v>
      </c>
      <c r="N238" s="13">
        <v>9.8800282286521223E-3</v>
      </c>
      <c r="O238" s="13">
        <v>8.8680229525298984E-3</v>
      </c>
      <c r="P238" s="13">
        <v>5.282620179608786E-4</v>
      </c>
      <c r="Q238" s="134">
        <v>1.9232968669402289E-3</v>
      </c>
      <c r="R238" s="134">
        <v>5.1566928062267451E-3</v>
      </c>
    </row>
    <row r="239" spans="1:18" ht="13" x14ac:dyDescent="0.3">
      <c r="A239" s="3">
        <v>45812</v>
      </c>
      <c r="B239" s="13">
        <v>-4.7020341408565243E-3</v>
      </c>
      <c r="C239" s="13">
        <v>-1.2054507337526289E-2</v>
      </c>
      <c r="D239" s="13">
        <v>1.2926577042398437E-3</v>
      </c>
      <c r="E239" s="13">
        <v>7.9197465681098197E-3</v>
      </c>
      <c r="L239" s="3">
        <v>45812</v>
      </c>
      <c r="M239" s="13">
        <v>-4.7020341408565243E-3</v>
      </c>
      <c r="N239" s="13">
        <v>-1.2054507337526289E-2</v>
      </c>
      <c r="O239" s="13">
        <v>1.2926577042398437E-3</v>
      </c>
      <c r="P239" s="13">
        <v>7.9197465681098197E-3</v>
      </c>
      <c r="Q239" s="134">
        <v>-2.9679328138287001E-3</v>
      </c>
      <c r="R239" s="134">
        <v>6.8749254631805326E-3</v>
      </c>
    </row>
    <row r="240" spans="1:18" ht="13" x14ac:dyDescent="0.3">
      <c r="A240" s="3">
        <v>45813</v>
      </c>
      <c r="B240" s="13">
        <v>1.6329464927595839E-2</v>
      </c>
      <c r="C240" s="13">
        <v>2.2281167108753407E-2</v>
      </c>
      <c r="D240" s="13">
        <v>-4.3893622514844981E-3</v>
      </c>
      <c r="E240" s="13">
        <v>-7.3336825563122352E-3</v>
      </c>
      <c r="L240" s="3">
        <v>45813</v>
      </c>
      <c r="M240" s="13">
        <v>1.6329464927595839E-2</v>
      </c>
      <c r="N240" s="13">
        <v>2.2281167108753407E-2</v>
      </c>
      <c r="O240" s="13">
        <v>-4.3893622514844981E-3</v>
      </c>
      <c r="P240" s="13">
        <v>-7.3336825563122352E-3</v>
      </c>
      <c r="Q240" s="134">
        <v>6.6622895253138862E-3</v>
      </c>
      <c r="R240" s="134">
        <v>3.6557581500345376E-3</v>
      </c>
    </row>
    <row r="241" spans="1:18" ht="13" x14ac:dyDescent="0.3">
      <c r="A241" s="3">
        <v>45814</v>
      </c>
      <c r="B241" s="13">
        <v>1.4551333872271458E-2</v>
      </c>
      <c r="C241" s="13">
        <v>6.7462376751427182E-3</v>
      </c>
      <c r="D241" s="13">
        <v>-8.8174273858922046E-3</v>
      </c>
      <c r="E241" s="13">
        <v>-1.6358839050131895E-2</v>
      </c>
      <c r="L241" s="3">
        <v>45814</v>
      </c>
      <c r="M241" s="13">
        <v>1.4551333872271458E-2</v>
      </c>
      <c r="N241" s="13">
        <v>6.7462376751427182E-3</v>
      </c>
      <c r="O241" s="13">
        <v>-8.8174273858922046E-3</v>
      </c>
      <c r="P241" s="13">
        <v>-1.6358839050131895E-2</v>
      </c>
      <c r="Q241" s="134">
        <v>5.9899558761064521E-3</v>
      </c>
      <c r="R241" s="134">
        <v>-9.7742685438639669E-4</v>
      </c>
    </row>
    <row r="242" spans="1:18" ht="13" x14ac:dyDescent="0.3">
      <c r="A242" s="3">
        <v>45817</v>
      </c>
      <c r="B242" s="13">
        <v>-1.7928286852588553E-3</v>
      </c>
      <c r="C242" s="13">
        <v>1.546391752577256E-3</v>
      </c>
      <c r="D242" s="13">
        <v>7.3260073260073564E-3</v>
      </c>
      <c r="E242" s="13">
        <v>1.6094420600857454E-3</v>
      </c>
      <c r="L242" s="3">
        <v>45817</v>
      </c>
      <c r="M242" s="13">
        <v>-1.7928286852588553E-3</v>
      </c>
      <c r="N242" s="13">
        <v>1.546391752577256E-3</v>
      </c>
      <c r="O242" s="13">
        <v>7.3260073260073564E-3</v>
      </c>
      <c r="P242" s="13">
        <v>1.6094420600857454E-3</v>
      </c>
      <c r="Q242" s="134">
        <v>-4.3738112762346966E-3</v>
      </c>
      <c r="R242" s="134">
        <v>-5.5944337781223879E-3</v>
      </c>
    </row>
    <row r="243" spans="1:18" ht="13" x14ac:dyDescent="0.3">
      <c r="A243" s="3">
        <v>45818</v>
      </c>
      <c r="B243" s="13">
        <v>-2.6042706046697367E-2</v>
      </c>
      <c r="C243" s="13">
        <v>-2.5904957968776773E-2</v>
      </c>
      <c r="D243" s="13">
        <v>5.9740259740258929E-3</v>
      </c>
      <c r="E243" s="13">
        <v>4.8205677557579315E-3</v>
      </c>
      <c r="L243" s="3">
        <v>45818</v>
      </c>
      <c r="M243" s="13">
        <v>-2.6042706046697367E-2</v>
      </c>
      <c r="N243" s="13">
        <v>-2.5904957968776773E-2</v>
      </c>
      <c r="O243" s="13">
        <v>5.9740259740258929E-3</v>
      </c>
      <c r="P243" s="13">
        <v>4.8205677557579315E-3</v>
      </c>
      <c r="Q243" s="134">
        <v>-6.6733510897977813E-3</v>
      </c>
      <c r="R243" s="134">
        <v>-7.4818770448157098E-3</v>
      </c>
    </row>
    <row r="244" spans="1:18" ht="13" x14ac:dyDescent="0.3">
      <c r="A244" s="3">
        <v>45819</v>
      </c>
      <c r="B244" s="13">
        <v>1.8440733531401171E-3</v>
      </c>
      <c r="C244" s="13">
        <v>4.226840436773547E-3</v>
      </c>
      <c r="D244" s="13">
        <v>-1.2909888974954084E-3</v>
      </c>
      <c r="E244" s="13">
        <v>-6.9296375266523613E-3</v>
      </c>
      <c r="L244" s="3">
        <v>45819</v>
      </c>
      <c r="M244" s="13">
        <v>1.8440733531401171E-3</v>
      </c>
      <c r="N244" s="13">
        <v>4.226840436773547E-3</v>
      </c>
      <c r="O244" s="13">
        <v>-1.2909888974954084E-3</v>
      </c>
      <c r="P244" s="13">
        <v>-6.9296375266523613E-3</v>
      </c>
      <c r="Q244" s="134">
        <v>-8.9352856686269956E-4</v>
      </c>
      <c r="R244" s="134">
        <v>-1.5672182439411895E-3</v>
      </c>
    </row>
    <row r="245" spans="1:18" ht="13" x14ac:dyDescent="0.3">
      <c r="A245" s="3">
        <v>45820</v>
      </c>
      <c r="B245" s="13">
        <v>-6.0333367419980856E-3</v>
      </c>
      <c r="C245" s="13">
        <v>-7.0150824272196155E-4</v>
      </c>
      <c r="D245" s="13">
        <v>-5.9462254395035389E-3</v>
      </c>
      <c r="E245" s="13">
        <v>-3.220611916264212E-3</v>
      </c>
      <c r="L245" s="3">
        <v>45820</v>
      </c>
      <c r="M245" s="13">
        <v>-6.0333367419980856E-3</v>
      </c>
      <c r="N245" s="13">
        <v>-7.0150824272196155E-4</v>
      </c>
      <c r="O245" s="13">
        <v>-5.9462254395035389E-3</v>
      </c>
      <c r="P245" s="13">
        <v>-3.220611916264212E-3</v>
      </c>
      <c r="Q245" s="134">
        <v>-5.2141871970259462E-3</v>
      </c>
      <c r="R245" s="134">
        <v>-7.6721022476862822E-3</v>
      </c>
    </row>
    <row r="246" spans="1:18" ht="13" x14ac:dyDescent="0.3">
      <c r="A246" s="3">
        <v>45821</v>
      </c>
      <c r="B246" s="13">
        <v>-8.1275720164609693E-3</v>
      </c>
      <c r="C246" s="13">
        <v>-1.4566514566514538E-2</v>
      </c>
      <c r="D246" s="13">
        <v>-1.7945383615084649E-2</v>
      </c>
      <c r="E246" s="13">
        <v>-2.1540118470651591E-2</v>
      </c>
      <c r="L246" s="3">
        <v>45821</v>
      </c>
      <c r="M246" s="13">
        <v>-8.1275720164609693E-3</v>
      </c>
      <c r="N246" s="13">
        <v>-1.4566514566514538E-2</v>
      </c>
      <c r="O246" s="13">
        <v>-1.7945383615084649E-2</v>
      </c>
      <c r="P246" s="13">
        <v>-2.1540118470651591E-2</v>
      </c>
      <c r="Q246" s="134">
        <v>-1.2414861528951941E-2</v>
      </c>
      <c r="R246" s="134">
        <v>-1.1111782241187529E-2</v>
      </c>
    </row>
    <row r="247" spans="1:18" ht="13" x14ac:dyDescent="0.3">
      <c r="A247" s="3">
        <v>45824</v>
      </c>
      <c r="B247" s="13">
        <v>2.3545275386370742E-2</v>
      </c>
      <c r="C247" s="13">
        <v>3.4372217275155825E-2</v>
      </c>
      <c r="D247" s="13">
        <v>-1.8802966101694938E-2</v>
      </c>
      <c r="E247" s="13">
        <v>-1.1007154650522215E-3</v>
      </c>
      <c r="L247" s="3">
        <v>45824</v>
      </c>
      <c r="M247" s="13">
        <v>2.3545275386370742E-2</v>
      </c>
      <c r="N247" s="13">
        <v>3.4372217275155825E-2</v>
      </c>
      <c r="O247" s="13">
        <v>-1.8802966101694938E-2</v>
      </c>
      <c r="P247" s="13">
        <v>-1.1007154650522215E-3</v>
      </c>
      <c r="Q247" s="134">
        <v>1.2901303915867302E-2</v>
      </c>
      <c r="R247" s="134">
        <v>7.8261981822467797E-3</v>
      </c>
    </row>
    <row r="248" spans="1:18" ht="13" x14ac:dyDescent="0.3">
      <c r="A248" s="3">
        <v>45825</v>
      </c>
      <c r="B248" s="13">
        <v>-2.6955816781516012E-2</v>
      </c>
      <c r="C248" s="13">
        <v>-3.6157024793388455E-2</v>
      </c>
      <c r="D248" s="13">
        <v>-7.5573549257758176E-3</v>
      </c>
      <c r="E248" s="13">
        <v>-1.4325068870523384E-2</v>
      </c>
      <c r="L248" s="3">
        <v>45825</v>
      </c>
      <c r="M248" s="13">
        <v>-2.6955816781516012E-2</v>
      </c>
      <c r="N248" s="13">
        <v>-3.6157024793388455E-2</v>
      </c>
      <c r="O248" s="13">
        <v>-7.5573549257758176E-3</v>
      </c>
      <c r="P248" s="13">
        <v>-1.4325068870523384E-2</v>
      </c>
      <c r="Q248" s="134">
        <v>-1.3557484579368411E-2</v>
      </c>
      <c r="R248" s="134">
        <v>-1.106310949241324E-2</v>
      </c>
    </row>
    <row r="249" spans="1:18" ht="13" x14ac:dyDescent="0.3">
      <c r="A249" s="3">
        <v>45826</v>
      </c>
      <c r="B249" s="13">
        <v>4.3740887315142484E-3</v>
      </c>
      <c r="C249" s="13">
        <v>9.1103965702037364E-3</v>
      </c>
      <c r="D249" s="13">
        <v>-1.1694316018493328E-2</v>
      </c>
      <c r="E249" s="13">
        <v>4.4717719396309835E-3</v>
      </c>
      <c r="L249" s="3">
        <v>45826</v>
      </c>
      <c r="M249" s="13">
        <v>4.3740887315142484E-3</v>
      </c>
      <c r="N249" s="13">
        <v>9.1103965702037364E-3</v>
      </c>
      <c r="O249" s="13">
        <v>-1.1694316018493328E-2</v>
      </c>
      <c r="P249" s="13">
        <v>4.4717719396309835E-3</v>
      </c>
      <c r="Q249" s="134">
        <v>7.8975600821163457E-4</v>
      </c>
      <c r="R249" s="134">
        <v>-6.0000735409157062E-3</v>
      </c>
    </row>
    <row r="250" spans="1:18" ht="13" x14ac:dyDescent="0.3">
      <c r="A250" s="3">
        <v>45827</v>
      </c>
      <c r="B250" s="13">
        <v>-1.4931563666528425E-2</v>
      </c>
      <c r="C250" s="13">
        <v>-2.0180562931492309E-2</v>
      </c>
      <c r="D250" s="13">
        <v>-1.4034122179416761E-2</v>
      </c>
      <c r="E250" s="13">
        <v>-1.3912075681691709E-2</v>
      </c>
      <c r="L250" s="3">
        <v>45827</v>
      </c>
      <c r="M250" s="13">
        <v>-1.4931563666528425E-2</v>
      </c>
      <c r="N250" s="13">
        <v>-2.0180562931492309E-2</v>
      </c>
      <c r="O250" s="13">
        <v>-1.4034122179416761E-2</v>
      </c>
      <c r="P250" s="13">
        <v>-1.3912075681691709E-2</v>
      </c>
      <c r="Q250" s="134">
        <v>-1.1452725320783213E-2</v>
      </c>
      <c r="R250" s="134">
        <v>-1.1518422585392717E-2</v>
      </c>
    </row>
    <row r="251" spans="1:18" ht="13" x14ac:dyDescent="0.3">
      <c r="A251" s="3">
        <v>45828</v>
      </c>
      <c r="B251" s="13">
        <v>1.3052631578947427E-2</v>
      </c>
      <c r="C251" s="13">
        <v>7.9494128274615675E-3</v>
      </c>
      <c r="D251" s="13">
        <v>7.8146804353893713E-3</v>
      </c>
      <c r="E251" s="13">
        <v>7.9006772009029679E-3</v>
      </c>
      <c r="L251" s="3">
        <v>45828</v>
      </c>
      <c r="M251" s="13">
        <v>1.3052631578947427E-2</v>
      </c>
      <c r="N251" s="13">
        <v>7.9494128274615675E-3</v>
      </c>
      <c r="O251" s="13">
        <v>7.8146804353893713E-3</v>
      </c>
      <c r="P251" s="13">
        <v>7.9006772009029679E-3</v>
      </c>
      <c r="Q251" s="134">
        <v>7.4994590002324061E-3</v>
      </c>
      <c r="R251" s="134">
        <v>1.0838131732097807E-2</v>
      </c>
    </row>
    <row r="252" spans="1:18" ht="13" x14ac:dyDescent="0.3">
      <c r="A252" s="3">
        <v>45831</v>
      </c>
      <c r="B252" s="13">
        <v>-1.1949293433083978E-2</v>
      </c>
      <c r="C252" s="13">
        <v>-1.3981000179243613E-2</v>
      </c>
      <c r="D252" s="13">
        <v>-4.9847687621157495E-3</v>
      </c>
      <c r="E252" s="13">
        <v>-3.3594624860022078E-3</v>
      </c>
      <c r="L252" s="3">
        <v>45831</v>
      </c>
      <c r="M252" s="13">
        <v>-1.1949293433083978E-2</v>
      </c>
      <c r="N252" s="13">
        <v>-1.3981000179243613E-2</v>
      </c>
      <c r="O252" s="13">
        <v>-4.9847687621157495E-3</v>
      </c>
      <c r="P252" s="13">
        <v>-3.3594624860022078E-3</v>
      </c>
      <c r="Q252" s="134">
        <v>-9.9757606517496666E-3</v>
      </c>
      <c r="R252" s="134">
        <v>-3.3189333825026364E-3</v>
      </c>
    </row>
    <row r="253" spans="1:18" ht="13" x14ac:dyDescent="0.3">
      <c r="A253" s="3">
        <v>45832</v>
      </c>
      <c r="B253" s="13">
        <v>2.3556630560521631E-2</v>
      </c>
      <c r="C253" s="13">
        <v>3.9810943464824666E-2</v>
      </c>
      <c r="D253" s="13">
        <v>2.0873921514055108E-2</v>
      </c>
      <c r="E253" s="13">
        <v>3.5393258426966355E-2</v>
      </c>
      <c r="L253" s="3">
        <v>45832</v>
      </c>
      <c r="M253" s="13">
        <v>2.3556630560521631E-2</v>
      </c>
      <c r="N253" s="13">
        <v>3.9810943464824666E-2</v>
      </c>
      <c r="O253" s="13">
        <v>2.0873921514055108E-2</v>
      </c>
      <c r="P253" s="13">
        <v>3.5393258426966355E-2</v>
      </c>
      <c r="Q253" s="134">
        <v>1.4265890027135167E-2</v>
      </c>
      <c r="R253" s="134">
        <v>1.5704537360003247E-2</v>
      </c>
    </row>
    <row r="254" spans="1:18" ht="13" x14ac:dyDescent="0.3">
      <c r="A254" s="3">
        <v>45833</v>
      </c>
      <c r="B254" s="13">
        <v>-7.089283879585003E-3</v>
      </c>
      <c r="C254" s="13">
        <v>-1.5559440559440569E-2</v>
      </c>
      <c r="D254" s="13">
        <v>-4.0894220283532873E-3</v>
      </c>
      <c r="E254" s="13">
        <v>-1.0851871947911939E-3</v>
      </c>
      <c r="L254" s="3">
        <v>45833</v>
      </c>
      <c r="M254" s="13">
        <v>-7.089283879585003E-3</v>
      </c>
      <c r="N254" s="13">
        <v>-1.5559440559440569E-2</v>
      </c>
      <c r="O254" s="13">
        <v>-4.0894220283532873E-3</v>
      </c>
      <c r="P254" s="13">
        <v>-1.0851871947911939E-3</v>
      </c>
      <c r="Q254" s="134">
        <v>-2.8559862025365739E-3</v>
      </c>
      <c r="R254" s="134">
        <v>-6.6165139640927458E-3</v>
      </c>
    </row>
    <row r="255" spans="1:18" ht="13" x14ac:dyDescent="0.3">
      <c r="A255" s="3">
        <v>45834</v>
      </c>
      <c r="B255" s="13">
        <v>-4.449503311258202E-3</v>
      </c>
      <c r="C255" s="13">
        <v>-2.6638252530634997E-3</v>
      </c>
      <c r="D255" s="13">
        <v>-3.5587188612100345E-3</v>
      </c>
      <c r="E255" s="13">
        <v>-1.8468223791417739E-2</v>
      </c>
      <c r="L255" s="3">
        <v>45834</v>
      </c>
      <c r="M255" s="13">
        <v>-4.449503311258202E-3</v>
      </c>
      <c r="N255" s="13">
        <v>-2.6638252530634997E-3</v>
      </c>
      <c r="O255" s="13">
        <v>-3.5587188612100345E-3</v>
      </c>
      <c r="P255" s="13">
        <v>-1.8468223791417739E-2</v>
      </c>
      <c r="Q255" s="134">
        <v>-8.4216815396736318E-5</v>
      </c>
      <c r="R255" s="134">
        <v>4.6494874086308452E-3</v>
      </c>
    </row>
    <row r="256" spans="1:18" ht="13" x14ac:dyDescent="0.3">
      <c r="A256" s="3">
        <v>45835</v>
      </c>
      <c r="B256" s="13">
        <v>1.4031805425631408E-2</v>
      </c>
      <c r="C256" s="13">
        <v>6.4102564102565271E-3</v>
      </c>
      <c r="D256" s="13">
        <v>4.7252747252747224E-2</v>
      </c>
      <c r="E256" s="13">
        <v>8.3010514665190927E-3</v>
      </c>
      <c r="L256" s="3">
        <v>45835</v>
      </c>
      <c r="M256" s="13">
        <v>1.4031805425631408E-2</v>
      </c>
      <c r="N256" s="13">
        <v>6.4102564102565271E-3</v>
      </c>
      <c r="O256" s="13">
        <v>4.7252747252747224E-2</v>
      </c>
      <c r="P256" s="13">
        <v>8.3010514665190927E-3</v>
      </c>
      <c r="Q256" s="134">
        <v>1.0884748321481124E-2</v>
      </c>
      <c r="R256" s="134">
        <v>1.6273697597637433E-2</v>
      </c>
    </row>
    <row r="257" spans="1:18" ht="13" x14ac:dyDescent="0.3">
      <c r="A257" s="3">
        <v>45838</v>
      </c>
      <c r="B257" s="13">
        <v>2.7675276752766754E-3</v>
      </c>
      <c r="C257" s="13">
        <v>6.9002123142249371E-3</v>
      </c>
      <c r="D257" s="13">
        <v>-7.8698845750261592E-3</v>
      </c>
      <c r="E257" s="13">
        <v>1.0976948408342482E-2</v>
      </c>
      <c r="L257" s="3">
        <v>45838</v>
      </c>
      <c r="M257" s="13">
        <v>2.7675276752766754E-3</v>
      </c>
      <c r="N257" s="13">
        <v>6.9002123142249371E-3</v>
      </c>
      <c r="O257" s="13">
        <v>-7.8698845750261592E-3</v>
      </c>
      <c r="P257" s="13">
        <v>1.0976948408342482E-2</v>
      </c>
      <c r="Q257" s="134">
        <v>6.3588181244392337E-4</v>
      </c>
      <c r="R257" s="134">
        <v>-4.8522204405530922E-3</v>
      </c>
    </row>
    <row r="258" spans="1:18" ht="13" x14ac:dyDescent="0.3">
      <c r="A258" s="3">
        <v>45839</v>
      </c>
      <c r="B258" s="13">
        <v>-9.5062864152100565E-3</v>
      </c>
      <c r="C258" s="13">
        <v>-1.7220172201721964E-2</v>
      </c>
      <c r="D258" s="13">
        <v>-7.6679005817027798E-3</v>
      </c>
      <c r="E258" s="13">
        <v>-1.2486427795873958E-2</v>
      </c>
      <c r="L258" s="3">
        <v>45839</v>
      </c>
      <c r="M258" s="13">
        <v>-9.5062864152100565E-3</v>
      </c>
      <c r="N258" s="13">
        <v>-1.7220172201721964E-2</v>
      </c>
      <c r="O258" s="13">
        <v>-7.6679005817027798E-3</v>
      </c>
      <c r="P258" s="13">
        <v>-1.2486427795873958E-2</v>
      </c>
      <c r="Q258" s="134">
        <v>-4.9062964923829826E-3</v>
      </c>
      <c r="R258" s="134">
        <v>-8.2974492394891942E-3</v>
      </c>
    </row>
    <row r="259" spans="1:18" ht="13" x14ac:dyDescent="0.3">
      <c r="A259" s="3">
        <v>45840</v>
      </c>
      <c r="B259" s="13">
        <v>8.8751289989680397E-3</v>
      </c>
      <c r="C259" s="13">
        <v>1.4303593777936656E-2</v>
      </c>
      <c r="D259" s="13">
        <v>5.2491340261124404E-2</v>
      </c>
      <c r="E259" s="13">
        <v>3.4084661902143973E-2</v>
      </c>
      <c r="L259" s="3">
        <v>45840</v>
      </c>
      <c r="M259" s="13">
        <v>8.8751289989680397E-3</v>
      </c>
      <c r="N259" s="13">
        <v>1.4303593777936656E-2</v>
      </c>
      <c r="O259" s="13">
        <v>5.2491340261124404E-2</v>
      </c>
      <c r="P259" s="13">
        <v>3.4084661902143973E-2</v>
      </c>
      <c r="Q259" s="134">
        <v>4.5010625096699418E-3</v>
      </c>
      <c r="R259" s="134">
        <v>3.2818430475218202E-3</v>
      </c>
    </row>
    <row r="260" spans="1:18" ht="13" x14ac:dyDescent="0.3">
      <c r="A260" s="3">
        <v>45841</v>
      </c>
      <c r="B260" s="13">
        <v>6.239770867430436E-3</v>
      </c>
      <c r="C260" s="13">
        <v>5.111933721135312E-3</v>
      </c>
      <c r="D260" s="13">
        <v>-4.810126582278423E-3</v>
      </c>
      <c r="E260" s="13">
        <v>2.6581605528973951E-3</v>
      </c>
      <c r="L260" s="3">
        <v>45841</v>
      </c>
      <c r="M260" s="13">
        <v>6.239770867430436E-3</v>
      </c>
      <c r="N260" s="13">
        <v>5.111933721135312E-3</v>
      </c>
      <c r="O260" s="13">
        <v>-4.810126582278423E-3</v>
      </c>
      <c r="P260" s="13">
        <v>2.6581605528973951E-3</v>
      </c>
      <c r="Q260" s="134">
        <v>3.3799235214702224E-3</v>
      </c>
      <c r="R260" s="134">
        <v>5.9088445584719197E-3</v>
      </c>
    </row>
    <row r="261" spans="1:18" ht="13" x14ac:dyDescent="0.3">
      <c r="A261" s="3">
        <v>45842</v>
      </c>
      <c r="B261" s="13">
        <v>-1.026735793432948E-2</v>
      </c>
      <c r="C261" s="13">
        <v>-9.9964924587863952E-3</v>
      </c>
      <c r="D261" s="13">
        <v>-1.2719409819384379E-2</v>
      </c>
      <c r="E261" s="13">
        <v>-1.2725344644750825E-2</v>
      </c>
      <c r="L261" s="3">
        <v>45842</v>
      </c>
      <c r="M261" s="13">
        <v>-1.026735793432948E-2</v>
      </c>
      <c r="N261" s="13">
        <v>-9.9964924587863952E-3</v>
      </c>
      <c r="O261" s="13">
        <v>-1.2719409819384379E-2</v>
      </c>
      <c r="P261" s="13">
        <v>-1.2725344644750825E-2</v>
      </c>
      <c r="Q261" s="134">
        <v>-8.2204548035542304E-3</v>
      </c>
      <c r="R261" s="134">
        <v>-6.1147795371394647E-3</v>
      </c>
    </row>
    <row r="262" spans="1:18" ht="13" x14ac:dyDescent="0.3">
      <c r="A262" s="3">
        <v>45845</v>
      </c>
      <c r="B262" s="13">
        <v>1.4482333607230896E-2</v>
      </c>
      <c r="C262" s="13">
        <v>1.5943312666076147E-2</v>
      </c>
      <c r="D262" s="13">
        <v>2.0613244009275518E-3</v>
      </c>
      <c r="E262" s="13">
        <v>-3.7593984962405406E-3</v>
      </c>
      <c r="L262" s="3">
        <v>45845</v>
      </c>
      <c r="M262" s="13">
        <v>1.4482333607230896E-2</v>
      </c>
      <c r="N262" s="13">
        <v>1.5943312666076147E-2</v>
      </c>
      <c r="O262" s="13">
        <v>2.0613244009275518E-3</v>
      </c>
      <c r="P262" s="13">
        <v>-3.7593984962405406E-3</v>
      </c>
      <c r="Q262" s="134">
        <v>7.3457004119816061E-3</v>
      </c>
      <c r="R262" s="134">
        <v>1.2099101209624466E-2</v>
      </c>
    </row>
    <row r="263" spans="1:18" ht="13" x14ac:dyDescent="0.3">
      <c r="A263" s="3">
        <v>45846</v>
      </c>
      <c r="B263" s="13">
        <v>-1.0124531740419379E-4</v>
      </c>
      <c r="C263" s="13">
        <v>1.9006102877070555E-2</v>
      </c>
      <c r="D263" s="13">
        <v>2.2627924916431025E-2</v>
      </c>
      <c r="E263" s="13">
        <v>7.0080862533693335E-3</v>
      </c>
      <c r="L263" s="3">
        <v>45846</v>
      </c>
      <c r="M263" s="13">
        <v>-1.0124531740419379E-4</v>
      </c>
      <c r="N263" s="13">
        <v>1.9006102877070555E-2</v>
      </c>
      <c r="O263" s="13">
        <v>2.2627924916431025E-2</v>
      </c>
      <c r="P263" s="13">
        <v>7.0080862533693335E-3</v>
      </c>
      <c r="Q263" s="134">
        <v>6.4831168505378803E-3</v>
      </c>
      <c r="R263" s="134">
        <v>5.1515690409048367E-3</v>
      </c>
    </row>
    <row r="264" spans="1:18" ht="13" x14ac:dyDescent="0.3">
      <c r="A264" s="3">
        <v>45847</v>
      </c>
      <c r="B264" s="13">
        <v>2.6326447954637486E-2</v>
      </c>
      <c r="C264" s="13">
        <v>4.5859000684462692E-2</v>
      </c>
      <c r="D264" s="13">
        <v>3.0676389238119155E-2</v>
      </c>
      <c r="E264" s="13">
        <v>1.7665952890792199E-2</v>
      </c>
      <c r="L264" s="3">
        <v>45847</v>
      </c>
      <c r="M264" s="13">
        <v>2.6326447954637486E-2</v>
      </c>
      <c r="N264" s="13">
        <v>4.5859000684462692E-2</v>
      </c>
      <c r="O264" s="13">
        <v>3.0676389238119155E-2</v>
      </c>
      <c r="P264" s="13">
        <v>1.7665952890792199E-2</v>
      </c>
      <c r="Q264" s="134">
        <v>1.6855792275200815E-2</v>
      </c>
      <c r="R264" s="134">
        <v>1.3857607431912555E-2</v>
      </c>
    </row>
    <row r="265" spans="1:18" ht="13" x14ac:dyDescent="0.3">
      <c r="A265" s="3">
        <v>45848</v>
      </c>
      <c r="B265" s="13">
        <v>-1.5686661404893342E-2</v>
      </c>
      <c r="C265" s="13">
        <v>-2.9286649214659673E-2</v>
      </c>
      <c r="D265" s="13">
        <v>4.0497682361551511E-2</v>
      </c>
      <c r="E265" s="13">
        <v>2.3145712782745954E-2</v>
      </c>
      <c r="L265" s="3">
        <v>45848</v>
      </c>
      <c r="M265" s="13">
        <v>-1.5686661404893342E-2</v>
      </c>
      <c r="N265" s="13">
        <v>-2.9286649214659673E-2</v>
      </c>
      <c r="O265" s="13">
        <v>4.0497682361551511E-2</v>
      </c>
      <c r="P265" s="13">
        <v>2.3145712782745954E-2</v>
      </c>
      <c r="Q265" s="134">
        <v>-8.2824473088364547E-3</v>
      </c>
      <c r="R265" s="134">
        <v>-3.8910532781380432E-3</v>
      </c>
    </row>
    <row r="266" spans="1:18" ht="13" x14ac:dyDescent="0.3">
      <c r="A266" s="3">
        <v>45849</v>
      </c>
      <c r="B266" s="13">
        <v>-1.3731582640072211E-2</v>
      </c>
      <c r="C266" s="13">
        <v>-2.3428282487780224E-2</v>
      </c>
      <c r="D266" s="13">
        <v>0</v>
      </c>
      <c r="E266" s="13">
        <v>-2.5706940874035988E-3</v>
      </c>
      <c r="L266" s="3">
        <v>45849</v>
      </c>
      <c r="M266" s="13">
        <v>-1.3731582640072211E-2</v>
      </c>
      <c r="N266" s="13">
        <v>-2.3428282487780224E-2</v>
      </c>
      <c r="O266" s="13">
        <v>0</v>
      </c>
      <c r="P266" s="13">
        <v>-2.5706940874035988E-3</v>
      </c>
      <c r="Q266" s="134">
        <v>-1.0270954546893959E-2</v>
      </c>
      <c r="R266" s="134">
        <v>-8.7843761014360245E-3</v>
      </c>
    </row>
    <row r="267" spans="1:18" ht="13" x14ac:dyDescent="0.3">
      <c r="A267" s="3">
        <v>45852</v>
      </c>
      <c r="B267" s="13">
        <v>2.0325203252032089E-3</v>
      </c>
      <c r="C267" s="13">
        <v>5.1777701070073231E-3</v>
      </c>
      <c r="D267" s="13">
        <v>-2.2743259085580277E-2</v>
      </c>
      <c r="E267" s="13">
        <v>-1.1340206185566951E-2</v>
      </c>
      <c r="L267" s="3">
        <v>45852</v>
      </c>
      <c r="M267" s="13">
        <v>2.0325203252032089E-3</v>
      </c>
      <c r="N267" s="13">
        <v>5.1777701070073231E-3</v>
      </c>
      <c r="O267" s="13">
        <v>-2.2743259085580277E-2</v>
      </c>
      <c r="P267" s="13">
        <v>-1.1340206185566951E-2</v>
      </c>
      <c r="Q267" s="134">
        <v>2.2912064028917287E-3</v>
      </c>
      <c r="R267" s="134">
        <v>-4.3125849068644988E-3</v>
      </c>
    </row>
    <row r="268" spans="1:18" ht="13" x14ac:dyDescent="0.3">
      <c r="A268" s="3">
        <v>45853</v>
      </c>
      <c r="B268" s="13">
        <v>-1.0953346855983648E-2</v>
      </c>
      <c r="C268" s="13">
        <v>-1.1332417582417646E-2</v>
      </c>
      <c r="D268" s="13">
        <v>1.6314779270633392E-2</v>
      </c>
      <c r="E268" s="13">
        <v>-2.0855057351408012E-3</v>
      </c>
      <c r="L268" s="3">
        <v>45853</v>
      </c>
      <c r="M268" s="13">
        <v>-1.0953346855983648E-2</v>
      </c>
      <c r="N268" s="13">
        <v>-1.1332417582417646E-2</v>
      </c>
      <c r="O268" s="13">
        <v>1.6314779270633392E-2</v>
      </c>
      <c r="P268" s="13">
        <v>-2.0855057351408012E-3</v>
      </c>
      <c r="Q268" s="134">
        <v>-6.6033042214898151E-3</v>
      </c>
      <c r="R268" s="134">
        <v>-3.0535093169014637E-3</v>
      </c>
    </row>
    <row r="269" spans="1:18" ht="13" x14ac:dyDescent="0.3">
      <c r="A269" s="3">
        <v>45854</v>
      </c>
      <c r="B269" s="13">
        <v>1.8457752255946374E-3</v>
      </c>
      <c r="C269" s="13">
        <v>-4.1681139284472889E-3</v>
      </c>
      <c r="D269" s="13">
        <v>-3.5410764872520913E-3</v>
      </c>
      <c r="E269" s="13">
        <v>-3.0303030303030363E-2</v>
      </c>
      <c r="L269" s="3">
        <v>45854</v>
      </c>
      <c r="M269" s="13">
        <v>1.8457752255946374E-3</v>
      </c>
      <c r="N269" s="13">
        <v>-4.1681139284472889E-3</v>
      </c>
      <c r="O269" s="13">
        <v>-3.5410764872520913E-3</v>
      </c>
      <c r="P269" s="13">
        <v>-3.0303030303030363E-2</v>
      </c>
      <c r="Q269" s="134">
        <v>-2.8866441566421761E-3</v>
      </c>
      <c r="R269" s="134">
        <v>-2.8007345215966509E-3</v>
      </c>
    </row>
    <row r="270" spans="1:18" ht="13" x14ac:dyDescent="0.3">
      <c r="A270" s="3">
        <v>45855</v>
      </c>
      <c r="B270" s="13">
        <v>8.2906857727739307E-3</v>
      </c>
      <c r="C270" s="13">
        <v>1.0812696198116452E-2</v>
      </c>
      <c r="D270" s="13">
        <v>-4.7382136934376413E-3</v>
      </c>
      <c r="E270" s="13">
        <v>4.3103448275862684E-3</v>
      </c>
      <c r="L270" s="3">
        <v>45855</v>
      </c>
      <c r="M270" s="13">
        <v>8.2906857727739307E-3</v>
      </c>
      <c r="N270" s="13">
        <v>1.0812696198116452E-2</v>
      </c>
      <c r="O270" s="13">
        <v>-4.7382136934376413E-3</v>
      </c>
      <c r="P270" s="13">
        <v>4.3103448275862684E-3</v>
      </c>
      <c r="Q270" s="134">
        <v>9.2375920949100913E-3</v>
      </c>
      <c r="R270" s="134">
        <v>1.4264063727744329E-2</v>
      </c>
    </row>
    <row r="271" spans="1:18" ht="13" x14ac:dyDescent="0.3">
      <c r="A271" s="3">
        <v>45856</v>
      </c>
      <c r="B271" s="13">
        <v>1.1166379047811625E-3</v>
      </c>
      <c r="C271" s="13">
        <v>1.8978605935127575E-3</v>
      </c>
      <c r="D271" s="13">
        <v>-5.712925493929895E-3</v>
      </c>
      <c r="E271" s="13">
        <v>-6.4377682403434387E-3</v>
      </c>
      <c r="L271" s="3">
        <v>45856</v>
      </c>
      <c r="M271" s="13">
        <v>1.1166379047811625E-3</v>
      </c>
      <c r="N271" s="13">
        <v>1.8978605935127575E-3</v>
      </c>
      <c r="O271" s="13">
        <v>-5.712925493929895E-3</v>
      </c>
      <c r="P271" s="13">
        <v>-6.4377682403434387E-3</v>
      </c>
      <c r="Q271" s="134">
        <v>3.6263235574733937E-3</v>
      </c>
      <c r="R271" s="134">
        <v>-3.6332239151498115E-3</v>
      </c>
    </row>
    <row r="272" spans="1:18" ht="13" x14ac:dyDescent="0.3">
      <c r="A272" s="3">
        <v>45859</v>
      </c>
      <c r="B272" s="13">
        <v>-1.6223889677550206E-3</v>
      </c>
      <c r="C272" s="13">
        <v>-5.1661787497849388E-4</v>
      </c>
      <c r="D272" s="13">
        <v>1.0294469715106528E-2</v>
      </c>
      <c r="E272" s="13">
        <v>2.1598272138229251E-3</v>
      </c>
      <c r="L272" s="3">
        <v>45859</v>
      </c>
      <c r="M272" s="13">
        <v>-1.6223889677550206E-3</v>
      </c>
      <c r="N272" s="13">
        <v>-5.1661787497849388E-4</v>
      </c>
      <c r="O272" s="13">
        <v>1.0294469715106528E-2</v>
      </c>
      <c r="P272" s="13">
        <v>2.1598272138229251E-3</v>
      </c>
      <c r="Q272" s="134">
        <v>-4.7920186310581644E-3</v>
      </c>
      <c r="R272" s="134">
        <v>1.2760199395644451E-3</v>
      </c>
    </row>
    <row r="273" spans="1:18" ht="13" x14ac:dyDescent="0.3">
      <c r="A273" s="3">
        <v>45860</v>
      </c>
      <c r="B273" s="13">
        <v>-2.0312817387778469E-4</v>
      </c>
      <c r="C273" s="13">
        <v>6.8917987594760768E-4</v>
      </c>
      <c r="D273" s="13">
        <v>-1.6350710900474047E-2</v>
      </c>
      <c r="E273" s="13">
        <v>1.6163793103448889E-3</v>
      </c>
      <c r="L273" s="3">
        <v>45860</v>
      </c>
      <c r="M273" s="13">
        <v>-2.0312817387778469E-4</v>
      </c>
      <c r="N273" s="13">
        <v>6.8917987594760768E-4</v>
      </c>
      <c r="O273" s="13">
        <v>-1.6350710900474047E-2</v>
      </c>
      <c r="P273" s="13">
        <v>1.6163793103448889E-3</v>
      </c>
      <c r="Q273" s="134">
        <v>-2.8851567263911594E-4</v>
      </c>
      <c r="R273" s="134">
        <v>-9.8534447144168359E-3</v>
      </c>
    </row>
    <row r="274" spans="1:18" ht="13" x14ac:dyDescent="0.3">
      <c r="A274" s="3">
        <v>45861</v>
      </c>
      <c r="B274" s="13">
        <v>1.9504266558309648E-2</v>
      </c>
      <c r="C274" s="13">
        <v>3.6329201101928367E-2</v>
      </c>
      <c r="D274" s="13">
        <v>5.4203806311732113E-2</v>
      </c>
      <c r="E274" s="13">
        <v>5.4330285099515839E-2</v>
      </c>
      <c r="L274" s="3">
        <v>45861</v>
      </c>
      <c r="M274" s="13">
        <v>1.9504266558309648E-2</v>
      </c>
      <c r="N274" s="13">
        <v>3.6329201101928367E-2</v>
      </c>
      <c r="O274" s="13">
        <v>5.4203806311732113E-2</v>
      </c>
      <c r="P274" s="13">
        <v>5.4330285099515839E-2</v>
      </c>
      <c r="Q274" s="134">
        <v>1.5007144773707239E-2</v>
      </c>
      <c r="R274" s="134">
        <v>7.6644663797382894E-3</v>
      </c>
    </row>
    <row r="275" spans="1:18" ht="13" x14ac:dyDescent="0.3">
      <c r="A275" s="3">
        <v>45862</v>
      </c>
      <c r="B275" s="13">
        <v>9.565563969709057E-3</v>
      </c>
      <c r="C275" s="13">
        <v>1.7444758265492678E-2</v>
      </c>
      <c r="D275" s="13">
        <v>-1.0968921389396638E-2</v>
      </c>
      <c r="E275" s="13">
        <v>5.1020408163262405E-4</v>
      </c>
      <c r="L275" s="3">
        <v>45862</v>
      </c>
      <c r="M275" s="13">
        <v>9.565563969709057E-3</v>
      </c>
      <c r="N275" s="13">
        <v>1.7444758265492678E-2</v>
      </c>
      <c r="O275" s="13">
        <v>-1.0968921389396638E-2</v>
      </c>
      <c r="P275" s="13">
        <v>5.1020408163262405E-4</v>
      </c>
      <c r="Q275" s="134">
        <v>3.4796080215416169E-3</v>
      </c>
      <c r="R275" s="134">
        <v>2.3966661426517892E-3</v>
      </c>
    </row>
    <row r="276" spans="1:18" ht="13" x14ac:dyDescent="0.3">
      <c r="A276" s="3">
        <v>45863</v>
      </c>
      <c r="B276" s="13">
        <v>-1.3817607579944084E-3</v>
      </c>
      <c r="C276" s="13">
        <v>-1.6329196603535461E-4</v>
      </c>
      <c r="D276" s="13">
        <v>2.7033271719038857E-2</v>
      </c>
      <c r="E276" s="13">
        <v>4.6404895461499208E-2</v>
      </c>
      <c r="L276" s="3">
        <v>45863</v>
      </c>
      <c r="M276" s="13">
        <v>-1.3817607579944084E-3</v>
      </c>
      <c r="N276" s="13">
        <v>-1.6329196603535461E-4</v>
      </c>
      <c r="O276" s="13">
        <v>2.7033271719038857E-2</v>
      </c>
      <c r="P276" s="13">
        <v>4.6404895461499208E-2</v>
      </c>
      <c r="Q276" s="134">
        <v>3.5088955326291137E-3</v>
      </c>
      <c r="R276" s="134">
        <v>-2.7613033856071683E-3</v>
      </c>
    </row>
    <row r="277" spans="1:18" ht="13" x14ac:dyDescent="0.3">
      <c r="A277" s="3">
        <v>45866</v>
      </c>
      <c r="B277" s="13">
        <v>5.139355603874244E-3</v>
      </c>
      <c r="C277" s="13">
        <v>7.3493385595296895E-3</v>
      </c>
      <c r="D277" s="13">
        <v>-3.3745781777277835E-2</v>
      </c>
      <c r="E277" s="13">
        <v>-3.0701754385964831E-2</v>
      </c>
      <c r="L277" s="3">
        <v>45866</v>
      </c>
      <c r="M277" s="13">
        <v>5.139355603874244E-3</v>
      </c>
      <c r="N277" s="13">
        <v>7.3493385595296895E-3</v>
      </c>
      <c r="O277" s="13">
        <v>-3.3745781777277835E-2</v>
      </c>
      <c r="P277" s="13">
        <v>-3.0701754385964831E-2</v>
      </c>
      <c r="Q277" s="134">
        <v>-4.6397833953747716E-4</v>
      </c>
      <c r="R277" s="134">
        <v>-9.7257237776500471E-3</v>
      </c>
    </row>
    <row r="278" spans="1:18" ht="13" x14ac:dyDescent="0.3">
      <c r="A278" s="3">
        <v>45867</v>
      </c>
      <c r="B278" s="13">
        <v>2.2222222222222306E-2</v>
      </c>
      <c r="C278" s="13">
        <v>2.1400778210116735E-2</v>
      </c>
      <c r="D278" s="13">
        <v>5.8207217694994174E-3</v>
      </c>
      <c r="E278" s="13">
        <v>-2.2121669180492739E-2</v>
      </c>
      <c r="L278" s="3">
        <v>45867</v>
      </c>
      <c r="M278" s="13">
        <v>2.2222222222222306E-2</v>
      </c>
      <c r="N278" s="13">
        <v>2.1400778210116735E-2</v>
      </c>
      <c r="O278" s="13">
        <v>5.8207217694994174E-3</v>
      </c>
      <c r="P278" s="13">
        <v>-2.2121669180492739E-2</v>
      </c>
      <c r="Q278" s="134">
        <v>1.2058347928459272E-2</v>
      </c>
      <c r="R278" s="134">
        <v>1.0128222761348032E-2</v>
      </c>
    </row>
    <row r="279" spans="1:18" ht="13" x14ac:dyDescent="0.3">
      <c r="A279" s="3">
        <v>45868</v>
      </c>
      <c r="B279" s="13">
        <v>4.3863024240092294E-2</v>
      </c>
      <c r="C279" s="13">
        <v>1.841269841269836E-2</v>
      </c>
      <c r="D279" s="13">
        <v>-2.4305555555555653E-2</v>
      </c>
      <c r="E279" s="13">
        <v>-2.313624678663239E-2</v>
      </c>
      <c r="L279" s="3">
        <v>45868</v>
      </c>
      <c r="M279" s="13">
        <v>4.3863024240092294E-2</v>
      </c>
      <c r="N279" s="13">
        <v>1.841269841269836E-2</v>
      </c>
      <c r="O279" s="13">
        <v>-2.4305555555555653E-2</v>
      </c>
      <c r="P279" s="13">
        <v>-2.313624678663239E-2</v>
      </c>
      <c r="Q279" s="134">
        <v>1.1372277442832951E-2</v>
      </c>
      <c r="R279" s="134">
        <v>1.9314991577764969E-3</v>
      </c>
    </row>
    <row r="280" spans="1:18" ht="13" x14ac:dyDescent="0.3">
      <c r="A280" s="3">
        <v>45869</v>
      </c>
      <c r="B280" s="13">
        <v>-2.4143015112421715E-2</v>
      </c>
      <c r="C280" s="13">
        <v>7.3254364089775387E-3</v>
      </c>
      <c r="D280" s="13">
        <v>-8.3036773428232843E-3</v>
      </c>
      <c r="E280" s="13">
        <v>0</v>
      </c>
      <c r="L280" s="3">
        <v>45869</v>
      </c>
      <c r="M280" s="13">
        <v>-2.4143015112421715E-2</v>
      </c>
      <c r="N280" s="13">
        <v>7.3254364089775387E-3</v>
      </c>
      <c r="O280" s="13">
        <v>-8.3036773428232843E-3</v>
      </c>
      <c r="P280" s="13">
        <v>0</v>
      </c>
      <c r="Q280" s="134">
        <v>-1.6886370739340864E-2</v>
      </c>
      <c r="R280" s="134">
        <v>-7.141596243079017E-3</v>
      </c>
    </row>
    <row r="281" spans="1:18" ht="13" x14ac:dyDescent="0.3">
      <c r="A281" s="3">
        <v>45870</v>
      </c>
      <c r="B281" s="13">
        <v>-5.5712936732766748E-2</v>
      </c>
      <c r="C281" s="13">
        <v>-3.7443911496209112E-2</v>
      </c>
      <c r="D281" s="13">
        <v>-1.7224880382775094E-2</v>
      </c>
      <c r="E281" s="13">
        <v>-3.8947368421052661E-2</v>
      </c>
      <c r="L281" s="3">
        <v>45870</v>
      </c>
      <c r="M281" s="13">
        <v>-5.5712936732766748E-2</v>
      </c>
      <c r="N281" s="13">
        <v>-3.7443911496209112E-2</v>
      </c>
      <c r="O281" s="13">
        <v>-1.7224880382775094E-2</v>
      </c>
      <c r="P281" s="13">
        <v>-3.8947368421052661E-2</v>
      </c>
      <c r="Q281" s="134">
        <v>-2.5474420877249968E-2</v>
      </c>
      <c r="R281" s="134">
        <v>-2.5181376322267454E-2</v>
      </c>
    </row>
    <row r="282" spans="1:18" ht="13" x14ac:dyDescent="0.3">
      <c r="A282" s="3">
        <v>45873</v>
      </c>
      <c r="B282" s="13">
        <v>3.2399999999999984E-2</v>
      </c>
      <c r="C282" s="13">
        <v>3.6489310400257241E-2</v>
      </c>
      <c r="D282" s="13">
        <v>8.7633885102239399E-3</v>
      </c>
      <c r="E282" s="13">
        <v>6.5717415115006412E-3</v>
      </c>
      <c r="L282" s="3">
        <v>45873</v>
      </c>
      <c r="M282" s="13">
        <v>3.2399999999999984E-2</v>
      </c>
      <c r="N282" s="13">
        <v>3.6489310400257241E-2</v>
      </c>
      <c r="O282" s="13">
        <v>8.7633885102239399E-3</v>
      </c>
      <c r="P282" s="13">
        <v>6.5717415115006412E-3</v>
      </c>
      <c r="Q282" s="134">
        <v>1.9553085673890507E-2</v>
      </c>
      <c r="R282" s="134">
        <v>1.330422837357224E-2</v>
      </c>
    </row>
    <row r="283" spans="1:18" ht="13" x14ac:dyDescent="0.3">
      <c r="A283" s="3">
        <v>45874</v>
      </c>
      <c r="B283" s="13">
        <v>-5.8117008911275185E-3</v>
      </c>
      <c r="C283" s="13">
        <v>-1.5508684863524895E-3</v>
      </c>
      <c r="D283" s="13">
        <v>1.2306949806949932E-2</v>
      </c>
      <c r="E283" s="13">
        <v>7.0729053318823879E-3</v>
      </c>
      <c r="L283" s="3">
        <v>45874</v>
      </c>
      <c r="M283" s="13">
        <v>-5.8117008911275185E-3</v>
      </c>
      <c r="N283" s="13">
        <v>-1.5508684863524895E-3</v>
      </c>
      <c r="O283" s="13">
        <v>1.2306949806949932E-2</v>
      </c>
      <c r="P283" s="13">
        <v>7.0729053318823879E-3</v>
      </c>
      <c r="Q283" s="134">
        <v>1.877719887565936E-3</v>
      </c>
      <c r="R283" s="134">
        <v>3.2713164120086792E-3</v>
      </c>
    </row>
    <row r="284" spans="1:18" ht="13" x14ac:dyDescent="0.3">
      <c r="A284" s="3">
        <v>45875</v>
      </c>
      <c r="B284" s="13">
        <v>7.9890880748247021E-3</v>
      </c>
      <c r="C284" s="13">
        <v>5.4364709537124654E-3</v>
      </c>
      <c r="D284" s="13">
        <v>1.3349225268176284E-2</v>
      </c>
      <c r="E284" s="13">
        <v>1.7828200972447389E-2</v>
      </c>
      <c r="L284" s="3">
        <v>45875</v>
      </c>
      <c r="M284" s="13">
        <v>7.9890880748247021E-3</v>
      </c>
      <c r="N284" s="13">
        <v>5.4364709537124654E-3</v>
      </c>
      <c r="O284" s="13">
        <v>1.3349225268176284E-2</v>
      </c>
      <c r="P284" s="13">
        <v>1.7828200972447389E-2</v>
      </c>
      <c r="Q284" s="134">
        <v>6.3596300683064384E-3</v>
      </c>
      <c r="R284" s="134">
        <v>2.3764299159634906E-3</v>
      </c>
    </row>
    <row r="285" spans="1:18" ht="13" x14ac:dyDescent="0.3">
      <c r="A285" s="3">
        <v>45876</v>
      </c>
      <c r="B285" s="13">
        <v>1.6431471099941999E-2</v>
      </c>
      <c r="C285" s="13">
        <v>2.2400741541789011E-2</v>
      </c>
      <c r="D285" s="13">
        <v>1.0820983298047539E-2</v>
      </c>
      <c r="E285" s="13">
        <v>2.0700636942675189E-2</v>
      </c>
      <c r="L285" s="3">
        <v>45876</v>
      </c>
      <c r="M285" s="13">
        <v>1.6431471099941999E-2</v>
      </c>
      <c r="N285" s="13">
        <v>2.2400741541789011E-2</v>
      </c>
      <c r="O285" s="13">
        <v>1.0820983298047539E-2</v>
      </c>
      <c r="P285" s="13">
        <v>2.0700636942675189E-2</v>
      </c>
      <c r="Q285" s="134">
        <v>8.729371312586675E-3</v>
      </c>
      <c r="R285" s="134">
        <v>1.2728290313828636E-2</v>
      </c>
    </row>
    <row r="286" spans="1:18" ht="13" x14ac:dyDescent="0.3">
      <c r="A286" s="3">
        <v>45877</v>
      </c>
      <c r="B286" s="13">
        <v>1.4834537847090204E-2</v>
      </c>
      <c r="C286" s="13">
        <v>2.0398912058023484E-2</v>
      </c>
      <c r="D286" s="13">
        <v>1.4661391668606064E-2</v>
      </c>
      <c r="E286" s="13">
        <v>8.8403536141445065E-3</v>
      </c>
      <c r="L286" s="3">
        <v>45877</v>
      </c>
      <c r="M286" s="13">
        <v>1.4834537847090204E-2</v>
      </c>
      <c r="N286" s="13">
        <v>2.0398912058023484E-2</v>
      </c>
      <c r="O286" s="13">
        <v>1.4661391668606064E-2</v>
      </c>
      <c r="P286" s="13">
        <v>8.8403536141445065E-3</v>
      </c>
      <c r="Q286" s="134">
        <v>5.2368953732124255E-3</v>
      </c>
      <c r="R286" s="134">
        <v>-1.0344438233884656E-3</v>
      </c>
    </row>
    <row r="287" spans="1:18" ht="13" x14ac:dyDescent="0.3">
      <c r="A287" s="3">
        <v>45880</v>
      </c>
      <c r="B287" s="13">
        <v>-2.061469265367339E-3</v>
      </c>
      <c r="C287" s="13">
        <v>-2.6654820079965468E-3</v>
      </c>
      <c r="D287" s="13">
        <v>-1.0091743119266165E-2</v>
      </c>
      <c r="E287" s="13">
        <v>2.1134020618556671E-2</v>
      </c>
      <c r="L287" s="3">
        <v>45880</v>
      </c>
      <c r="M287" s="13">
        <v>-2.061469265367339E-3</v>
      </c>
      <c r="N287" s="13">
        <v>-2.6654820079965468E-3</v>
      </c>
      <c r="O287" s="13">
        <v>-1.0091743119266165E-2</v>
      </c>
      <c r="P287" s="13">
        <v>2.1134020618556671E-2</v>
      </c>
      <c r="Q287" s="134">
        <v>-5.2730994995046638E-4</v>
      </c>
      <c r="R287" s="134">
        <v>-3.6436087311817471E-3</v>
      </c>
    </row>
    <row r="288" spans="1:18" ht="13" x14ac:dyDescent="0.3">
      <c r="A288" s="3">
        <v>45881</v>
      </c>
      <c r="B288" s="13">
        <v>3.3802816901408062E-3</v>
      </c>
      <c r="C288" s="13">
        <v>1.5738678544914661E-2</v>
      </c>
      <c r="D288" s="13">
        <v>1.2743280815570072E-2</v>
      </c>
      <c r="E288" s="13">
        <v>9.5911155981827645E-3</v>
      </c>
      <c r="L288" s="3">
        <v>45881</v>
      </c>
      <c r="M288" s="13">
        <v>3.3802816901408062E-3</v>
      </c>
      <c r="N288" s="13">
        <v>1.5738678544914661E-2</v>
      </c>
      <c r="O288" s="13">
        <v>1.2743280815570072E-2</v>
      </c>
      <c r="P288" s="13">
        <v>9.5911155981827645E-3</v>
      </c>
      <c r="Q288" s="134">
        <v>7.7681003463698287E-3</v>
      </c>
      <c r="R288" s="134">
        <v>-5.9715816130245366E-3</v>
      </c>
    </row>
    <row r="289" spans="1:18" ht="13" x14ac:dyDescent="0.3">
      <c r="A289" s="3">
        <v>45882</v>
      </c>
      <c r="B289" s="13">
        <v>1.6282987085906746E-2</v>
      </c>
      <c r="C289" s="13">
        <v>-4.3853237830728166E-4</v>
      </c>
      <c r="D289" s="13">
        <v>1.6929764355982656E-2</v>
      </c>
      <c r="E289" s="13">
        <v>0.01</v>
      </c>
      <c r="L289" s="3">
        <v>45882</v>
      </c>
      <c r="M289" s="13">
        <v>1.6282987085906746E-2</v>
      </c>
      <c r="N289" s="13">
        <v>-4.3853237830728166E-4</v>
      </c>
      <c r="O289" s="13">
        <v>1.6929764355982656E-2</v>
      </c>
      <c r="P289" s="13">
        <v>0.01</v>
      </c>
      <c r="Q289" s="134">
        <v>6.6456071661624176E-3</v>
      </c>
      <c r="R289" s="134">
        <v>7.2209971029531857E-3</v>
      </c>
    </row>
    <row r="290" spans="1:18" ht="13" x14ac:dyDescent="0.3">
      <c r="A290" s="3">
        <v>45883</v>
      </c>
      <c r="B290" s="13">
        <v>1.4548802946593118E-2</v>
      </c>
      <c r="C290" s="13">
        <v>8.3357706931852498E-3</v>
      </c>
      <c r="D290" s="13">
        <v>-2.2497187851530068E-4</v>
      </c>
      <c r="E290" s="13">
        <v>-5.9405940594058843E-3</v>
      </c>
      <c r="L290" s="3">
        <v>45883</v>
      </c>
      <c r="M290" s="13">
        <v>1.4548802946593118E-2</v>
      </c>
      <c r="N290" s="13">
        <v>8.3357706931852498E-3</v>
      </c>
      <c r="O290" s="13">
        <v>-2.2497187851530068E-4</v>
      </c>
      <c r="P290" s="13">
        <v>-5.9405940594058843E-3</v>
      </c>
      <c r="Q290" s="134">
        <v>1.2008645163761718E-2</v>
      </c>
      <c r="R290" s="134">
        <v>7.0319944487217297E-3</v>
      </c>
    </row>
    <row r="291" spans="1:18" ht="13" x14ac:dyDescent="0.3">
      <c r="A291" s="3">
        <v>45884</v>
      </c>
      <c r="B291" s="13">
        <v>0</v>
      </c>
      <c r="C291" s="13">
        <v>0</v>
      </c>
      <c r="D291" s="13">
        <v>1.0801080108010891E-2</v>
      </c>
      <c r="E291" s="13">
        <v>1.49402390438247E-2</v>
      </c>
      <c r="L291" s="3">
        <v>45884</v>
      </c>
      <c r="M291" s="13">
        <v>0</v>
      </c>
      <c r="N291" s="13">
        <v>0</v>
      </c>
      <c r="O291" s="13">
        <v>1.0801080108010891E-2</v>
      </c>
      <c r="P291" s="13">
        <v>1.49402390438247E-2</v>
      </c>
      <c r="Q291" s="134">
        <v>0</v>
      </c>
      <c r="R291" s="134">
        <v>-2.1035329569802988E-3</v>
      </c>
    </row>
    <row r="292" spans="1:18" ht="13" x14ac:dyDescent="0.3">
      <c r="A292" s="3">
        <v>45887</v>
      </c>
      <c r="B292" s="13">
        <v>-3.6304229442730915E-3</v>
      </c>
      <c r="C292" s="13">
        <v>-6.2364031907180106E-3</v>
      </c>
      <c r="D292" s="13">
        <v>-4.6749777382012652E-3</v>
      </c>
      <c r="E292" s="13">
        <v>-1.2757605495584017E-2</v>
      </c>
      <c r="L292" s="3">
        <v>45887</v>
      </c>
      <c r="M292" s="13">
        <v>-3.6304229442730915E-3</v>
      </c>
      <c r="N292" s="13">
        <v>-6.2364031907180106E-3</v>
      </c>
      <c r="O292" s="13">
        <v>-4.6749777382012652E-3</v>
      </c>
      <c r="P292" s="13">
        <v>-1.2757605495584017E-2</v>
      </c>
      <c r="Q292" s="134">
        <v>-4.731319295630961E-4</v>
      </c>
      <c r="R292" s="134">
        <v>-9.7974950907468456E-4</v>
      </c>
    </row>
    <row r="293" spans="1:18" ht="13" x14ac:dyDescent="0.3">
      <c r="A293" s="3">
        <v>45888</v>
      </c>
      <c r="B293" s="13">
        <v>2.1133175441792777E-2</v>
      </c>
      <c r="C293" s="13">
        <v>1.415645067133682E-2</v>
      </c>
      <c r="D293" s="13">
        <v>1.7222097964661062E-2</v>
      </c>
      <c r="E293" s="13">
        <v>1.9880715705765408E-2</v>
      </c>
      <c r="L293" s="3">
        <v>45888</v>
      </c>
      <c r="M293" s="13">
        <v>2.1133175441792777E-2</v>
      </c>
      <c r="N293" s="13">
        <v>1.415645067133682E-2</v>
      </c>
      <c r="O293" s="13">
        <v>1.7222097964661062E-2</v>
      </c>
      <c r="P293" s="13">
        <v>1.9880715705765408E-2</v>
      </c>
      <c r="Q293" s="134">
        <v>8.7789311478371022E-3</v>
      </c>
      <c r="R293" s="134">
        <v>4.834151993982517E-3</v>
      </c>
    </row>
    <row r="294" spans="1:18" ht="13" x14ac:dyDescent="0.3">
      <c r="A294" s="3">
        <v>45889</v>
      </c>
      <c r="B294" s="13">
        <v>-5.7091882247992908E-3</v>
      </c>
      <c r="C294" s="13">
        <v>-1.0073391854942994E-2</v>
      </c>
      <c r="D294" s="13">
        <v>-6.5963060686015209E-3</v>
      </c>
      <c r="E294" s="13">
        <v>1.4619883040935673E-2</v>
      </c>
      <c r="L294" s="3">
        <v>45889</v>
      </c>
      <c r="M294" s="13">
        <v>-5.7091882247992908E-3</v>
      </c>
      <c r="N294" s="13">
        <v>-1.0073391854942994E-2</v>
      </c>
      <c r="O294" s="13">
        <v>-6.5963060686015209E-3</v>
      </c>
      <c r="P294" s="13">
        <v>1.4619883040935673E-2</v>
      </c>
      <c r="Q294" s="134">
        <v>-3.1879205532081263E-3</v>
      </c>
      <c r="R294" s="134">
        <v>-4.3706873036592382E-3</v>
      </c>
    </row>
    <row r="295" spans="1:18" ht="13" x14ac:dyDescent="0.3">
      <c r="A295" s="3">
        <v>45890</v>
      </c>
      <c r="B295" s="13">
        <v>6.4597164902206322E-3</v>
      </c>
      <c r="C295" s="13">
        <v>5.6694286960314077E-3</v>
      </c>
      <c r="D295" s="13">
        <v>-2.2133687472333206E-3</v>
      </c>
      <c r="E295" s="13">
        <v>-7.6849183477425281E-3</v>
      </c>
      <c r="L295" s="3">
        <v>45890</v>
      </c>
      <c r="M295" s="13">
        <v>6.4597164902206322E-3</v>
      </c>
      <c r="N295" s="13">
        <v>5.6694286960314077E-3</v>
      </c>
      <c r="O295" s="13">
        <v>-2.2133687472333206E-3</v>
      </c>
      <c r="P295" s="13">
        <v>-7.6849183477425281E-3</v>
      </c>
      <c r="Q295" s="134">
        <v>3.4899729362339142E-3</v>
      </c>
      <c r="R295" s="134">
        <v>-1.0860821722764244E-3</v>
      </c>
    </row>
    <row r="296" spans="1:18" ht="13" x14ac:dyDescent="0.3">
      <c r="A296" s="3">
        <v>45891</v>
      </c>
      <c r="B296" s="13">
        <v>5.8834016758781181E-3</v>
      </c>
      <c r="C296" s="13">
        <v>1.4455044810625766E-4</v>
      </c>
      <c r="D296" s="13">
        <v>1.0647737355811978E-2</v>
      </c>
      <c r="E296" s="13">
        <v>1.3552758954501507E-2</v>
      </c>
      <c r="L296" s="3">
        <v>45891</v>
      </c>
      <c r="M296" s="13">
        <v>5.8834016758781181E-3</v>
      </c>
      <c r="N296" s="13">
        <v>1.4455044810625766E-4</v>
      </c>
      <c r="O296" s="13">
        <v>1.0647737355811978E-2</v>
      </c>
      <c r="P296" s="13">
        <v>1.3552758954501507E-2</v>
      </c>
      <c r="Q296" s="134">
        <v>5.459602549594573E-3</v>
      </c>
      <c r="R296" s="134">
        <v>3.2638934678640261E-3</v>
      </c>
    </row>
    <row r="297" spans="1:18" ht="13" x14ac:dyDescent="0.3">
      <c r="A297" s="3">
        <v>45894</v>
      </c>
      <c r="B297" s="13">
        <v>-1.2406947890819852E-3</v>
      </c>
      <c r="C297" s="13">
        <v>-3.9022980199450216E-3</v>
      </c>
      <c r="D297" s="13">
        <v>1.0974539069358463E-3</v>
      </c>
      <c r="E297" s="13">
        <v>-5.730659025788047E-3</v>
      </c>
      <c r="L297" s="3">
        <v>45894</v>
      </c>
      <c r="M297" s="13">
        <v>-1.2406947890819852E-3</v>
      </c>
      <c r="N297" s="13">
        <v>-3.9022980199450216E-3</v>
      </c>
      <c r="O297" s="13">
        <v>1.0974539069358463E-3</v>
      </c>
      <c r="P297" s="13">
        <v>-5.730659025788047E-3</v>
      </c>
      <c r="Q297" s="134">
        <v>-2.2380180261656738E-3</v>
      </c>
      <c r="R297" s="134">
        <v>-3.6168476721918055E-3</v>
      </c>
    </row>
    <row r="298" spans="1:18" ht="13" x14ac:dyDescent="0.3">
      <c r="A298" s="3">
        <v>45895</v>
      </c>
      <c r="B298" s="13">
        <v>-1.8988464951197909E-2</v>
      </c>
      <c r="C298" s="13">
        <v>-3.6128845037724823E-2</v>
      </c>
      <c r="D298" s="13">
        <v>-5.2620039465030039E-3</v>
      </c>
      <c r="E298" s="13">
        <v>3.8424591738713326E-3</v>
      </c>
      <c r="L298" s="3">
        <v>45895</v>
      </c>
      <c r="M298" s="13">
        <v>-1.8988464951197909E-2</v>
      </c>
      <c r="N298" s="13">
        <v>-3.6128845037724823E-2</v>
      </c>
      <c r="O298" s="13">
        <v>-5.2620039465030039E-3</v>
      </c>
      <c r="P298" s="13">
        <v>3.8424591738713326E-3</v>
      </c>
      <c r="Q298" s="134">
        <v>-1.3417942433487625E-2</v>
      </c>
      <c r="R298" s="134">
        <v>-4.9463959165743756E-3</v>
      </c>
    </row>
    <row r="299" spans="1:18" ht="13" x14ac:dyDescent="0.3">
      <c r="A299" s="3">
        <v>45896</v>
      </c>
      <c r="B299" s="13">
        <v>-2.5325615050651173E-2</v>
      </c>
      <c r="C299" s="13">
        <v>-3.010687942194834E-3</v>
      </c>
      <c r="D299" s="13">
        <v>-1.1461318051575844E-2</v>
      </c>
      <c r="E299" s="13">
        <v>-7.6555023923444701E-3</v>
      </c>
      <c r="L299" s="3">
        <v>45896</v>
      </c>
      <c r="M299" s="13">
        <v>-2.5325615050651173E-2</v>
      </c>
      <c r="N299" s="13">
        <v>-3.010687942194834E-3</v>
      </c>
      <c r="O299" s="13">
        <v>-1.1461318051575844E-2</v>
      </c>
      <c r="P299" s="13">
        <v>-7.6555023923444701E-3</v>
      </c>
      <c r="Q299" s="134">
        <v>-6.9620913107296288E-3</v>
      </c>
      <c r="R299" s="134">
        <v>-3.7904725502792961E-3</v>
      </c>
    </row>
    <row r="300" spans="1:18" ht="13" x14ac:dyDescent="0.3">
      <c r="A300" s="3">
        <v>45897</v>
      </c>
      <c r="B300" s="13">
        <v>3.8975501113585574E-3</v>
      </c>
      <c r="C300" s="13">
        <v>-1.0569228446324535E-3</v>
      </c>
      <c r="D300" s="13">
        <v>8.9186176142697568E-3</v>
      </c>
      <c r="E300" s="13">
        <v>-4.8216007714561235E-3</v>
      </c>
      <c r="L300" s="3">
        <v>45897</v>
      </c>
      <c r="M300" s="13">
        <v>3.8975501113585574E-3</v>
      </c>
      <c r="N300" s="13">
        <v>-1.0569228446324535E-3</v>
      </c>
      <c r="O300" s="13">
        <v>8.9186176142697568E-3</v>
      </c>
      <c r="P300" s="13">
        <v>-4.8216007714561235E-3</v>
      </c>
      <c r="Q300" s="134">
        <v>2.0038490937888329E-3</v>
      </c>
      <c r="R300" s="134">
        <v>-6.0241219718337638E-4</v>
      </c>
    </row>
    <row r="301" spans="1:18" ht="13" x14ac:dyDescent="0.3">
      <c r="A301" s="3">
        <v>45898</v>
      </c>
      <c r="B301" s="13">
        <v>-6.2858199297466831E-3</v>
      </c>
      <c r="C301" s="13">
        <v>-1.8137847642078347E-3</v>
      </c>
      <c r="D301" s="13">
        <v>-1.3259668508287324E-2</v>
      </c>
      <c r="E301" s="13">
        <v>-5.8139534883721753E-3</v>
      </c>
      <c r="L301" s="3">
        <v>45898</v>
      </c>
      <c r="M301" s="13">
        <v>-6.2858199297466831E-3</v>
      </c>
      <c r="N301" s="13">
        <v>-1.8137847642078347E-3</v>
      </c>
      <c r="O301" s="13">
        <v>-1.3259668508287324E-2</v>
      </c>
      <c r="P301" s="13">
        <v>-5.8139534883721753E-3</v>
      </c>
      <c r="Q301" s="134">
        <v>-5.2344702654535434E-3</v>
      </c>
      <c r="R301" s="134">
        <v>-6.2416640281966569E-3</v>
      </c>
    </row>
  </sheetData>
  <mergeCells count="3">
    <mergeCell ref="W3:W4"/>
    <mergeCell ref="W6:W7"/>
    <mergeCell ref="AB1:AE1"/>
  </mergeCells>
  <pageMargins left="0.7" right="0.7" top="0.75" bottom="0.75" header="0.3" footer="0.3"/>
  <pageSetup paperSize="9" orientation="portrait" r:id="rId1"/>
  <customProperties>
    <customPr name="REFI_OFFICE_FUNCTION_DATA" r:id="rId2"/>
  </customProperties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00118-A6D5-4376-A11E-99504AC17684}">
  <sheetPr>
    <tabColor rgb="FFFF0000"/>
  </sheetPr>
  <dimension ref="A1:F263"/>
  <sheetViews>
    <sheetView zoomScale="180" zoomScaleNormal="180" workbookViewId="0"/>
  </sheetViews>
  <sheetFormatPr defaultRowHeight="12.5" x14ac:dyDescent="0.25"/>
  <cols>
    <col min="1" max="1" width="9.90625" bestFit="1" customWidth="1"/>
    <col min="2" max="6" width="14.6328125" customWidth="1"/>
  </cols>
  <sheetData>
    <row r="1" spans="1:6" ht="62.5" x14ac:dyDescent="0.25">
      <c r="A1" s="129" t="str">
        <f>_xll.DSGRID("238X62,253JQY,957QKT,795MAC,59469G","DM","-1Y","","Daily","RowHeader=true;ColHeader=true;DispSeriesDescription=true;YearlyTSFormat=false;QuarterlyTSFormat=false;MonthlyTSFormat=true")</f>
        <v>Not Signed In</v>
      </c>
      <c r="B1" s="230" t="s">
        <v>503</v>
      </c>
      <c r="C1" s="230" t="s">
        <v>504</v>
      </c>
      <c r="D1" s="230" t="s">
        <v>505</v>
      </c>
      <c r="E1" s="230" t="s">
        <v>506</v>
      </c>
      <c r="F1" s="230" t="s">
        <v>507</v>
      </c>
    </row>
    <row r="2" spans="1:6" x14ac:dyDescent="0.25">
      <c r="A2" s="221">
        <v>45607</v>
      </c>
      <c r="B2" s="129">
        <v>5.1139999999999999</v>
      </c>
      <c r="C2" s="129">
        <v>5.4657999999999998</v>
      </c>
      <c r="D2" s="129">
        <v>7.0854999999999997</v>
      </c>
      <c r="E2" s="129">
        <v>2.7239</v>
      </c>
      <c r="F2" s="129"/>
    </row>
    <row r="3" spans="1:6" x14ac:dyDescent="0.25">
      <c r="A3" s="221">
        <v>45608</v>
      </c>
      <c r="B3" s="129">
        <v>5.1101999999999999</v>
      </c>
      <c r="C3" s="129">
        <v>5.4619</v>
      </c>
      <c r="D3" s="129">
        <v>7.0789999999999997</v>
      </c>
      <c r="E3" s="129">
        <v>2.7208000000000001</v>
      </c>
      <c r="F3" s="129"/>
    </row>
    <row r="4" spans="1:6" x14ac:dyDescent="0.25">
      <c r="A4" s="221">
        <v>45609</v>
      </c>
      <c r="B4" s="129">
        <v>5.1074999999999999</v>
      </c>
      <c r="C4" s="129">
        <v>5.4593999999999996</v>
      </c>
      <c r="D4" s="129">
        <v>7.0770999999999997</v>
      </c>
      <c r="E4" s="129">
        <v>2.718</v>
      </c>
      <c r="F4" s="129"/>
    </row>
    <row r="5" spans="1:6" x14ac:dyDescent="0.25">
      <c r="A5" s="221">
        <v>45610</v>
      </c>
      <c r="B5" s="129">
        <v>5.1021999999999998</v>
      </c>
      <c r="C5" s="129">
        <v>5.4539999999999997</v>
      </c>
      <c r="D5" s="129">
        <v>7.0762999999999998</v>
      </c>
      <c r="E5" s="129">
        <v>2.7119</v>
      </c>
      <c r="F5" s="129"/>
    </row>
    <row r="6" spans="1:6" x14ac:dyDescent="0.25">
      <c r="A6" s="221">
        <v>45611</v>
      </c>
      <c r="B6" s="129">
        <v>5.0991</v>
      </c>
      <c r="C6" s="129">
        <v>5.4508999999999999</v>
      </c>
      <c r="D6" s="129">
        <v>7.0726000000000004</v>
      </c>
      <c r="E6" s="129">
        <v>2.7092000000000001</v>
      </c>
      <c r="F6" s="129"/>
    </row>
    <row r="7" spans="1:6" x14ac:dyDescent="0.25">
      <c r="A7" s="221">
        <v>45614</v>
      </c>
      <c r="B7" s="129">
        <v>5.0955000000000004</v>
      </c>
      <c r="C7" s="129">
        <v>5.4474</v>
      </c>
      <c r="D7" s="129">
        <v>7.0686</v>
      </c>
      <c r="E7" s="129">
        <v>2.7054</v>
      </c>
      <c r="F7" s="129"/>
    </row>
    <row r="8" spans="1:6" x14ac:dyDescent="0.25">
      <c r="A8" s="221">
        <v>45615</v>
      </c>
      <c r="B8" s="129">
        <v>5.0933999999999999</v>
      </c>
      <c r="C8" s="129">
        <v>5.4451999999999998</v>
      </c>
      <c r="D8" s="129">
        <v>7.0675999999999997</v>
      </c>
      <c r="E8" s="129">
        <v>2.7031000000000001</v>
      </c>
      <c r="F8" s="129"/>
    </row>
    <row r="9" spans="1:6" x14ac:dyDescent="0.25">
      <c r="A9" s="221">
        <v>45616</v>
      </c>
      <c r="B9" s="129">
        <v>5.0904999999999996</v>
      </c>
      <c r="C9" s="129">
        <v>5.4423000000000004</v>
      </c>
      <c r="D9" s="129">
        <v>7.0632999999999999</v>
      </c>
      <c r="E9" s="129">
        <v>2.7012999999999998</v>
      </c>
      <c r="F9" s="129"/>
    </row>
    <row r="10" spans="1:6" x14ac:dyDescent="0.25">
      <c r="A10" s="221">
        <v>45617</v>
      </c>
      <c r="B10" s="129">
        <v>5.0826000000000002</v>
      </c>
      <c r="C10" s="129">
        <v>5.4344999999999999</v>
      </c>
      <c r="D10" s="129">
        <v>7.0556000000000001</v>
      </c>
      <c r="E10" s="129">
        <v>2.6932999999999998</v>
      </c>
      <c r="F10" s="129"/>
    </row>
    <row r="11" spans="1:6" x14ac:dyDescent="0.25">
      <c r="A11" s="221">
        <v>45618</v>
      </c>
      <c r="B11" s="129">
        <v>5.0827</v>
      </c>
      <c r="C11" s="129">
        <v>5.4345999999999997</v>
      </c>
      <c r="D11" s="129">
        <v>7.0594999999999999</v>
      </c>
      <c r="E11" s="129">
        <v>2.6941000000000002</v>
      </c>
      <c r="F11" s="129"/>
    </row>
    <row r="12" spans="1:6" x14ac:dyDescent="0.25">
      <c r="A12" s="221">
        <v>45621</v>
      </c>
      <c r="B12" s="129">
        <v>5.0803000000000003</v>
      </c>
      <c r="C12" s="129">
        <v>5.4322999999999997</v>
      </c>
      <c r="D12" s="129">
        <v>7.0589000000000004</v>
      </c>
      <c r="E12" s="129">
        <v>2.6903999999999999</v>
      </c>
      <c r="F12" s="129"/>
    </row>
    <row r="13" spans="1:6" x14ac:dyDescent="0.25">
      <c r="A13" s="221">
        <v>45622</v>
      </c>
      <c r="B13" s="129">
        <v>5.0777999999999999</v>
      </c>
      <c r="C13" s="129">
        <v>5.4298999999999999</v>
      </c>
      <c r="D13" s="129">
        <v>7.0575000000000001</v>
      </c>
      <c r="E13" s="129">
        <v>2.6871</v>
      </c>
      <c r="F13" s="129"/>
    </row>
    <row r="14" spans="1:6" x14ac:dyDescent="0.25">
      <c r="A14" s="221">
        <v>45623</v>
      </c>
      <c r="B14" s="129">
        <v>5.0762999999999998</v>
      </c>
      <c r="C14" s="129">
        <v>5.4283999999999999</v>
      </c>
      <c r="D14" s="129">
        <v>7.0593000000000004</v>
      </c>
      <c r="E14" s="129">
        <v>2.6848999999999998</v>
      </c>
      <c r="F14" s="129"/>
    </row>
    <row r="15" spans="1:6" x14ac:dyDescent="0.25">
      <c r="A15" s="221">
        <v>45624</v>
      </c>
      <c r="B15" s="129">
        <v>5.0705</v>
      </c>
      <c r="C15" s="129">
        <v>5.4226000000000001</v>
      </c>
      <c r="D15" s="129">
        <v>7.0566000000000004</v>
      </c>
      <c r="E15" s="129">
        <v>2.6787999999999998</v>
      </c>
      <c r="F15" s="129"/>
    </row>
    <row r="16" spans="1:6" x14ac:dyDescent="0.25">
      <c r="A16" s="221">
        <v>45625</v>
      </c>
      <c r="B16" s="129">
        <v>5.07</v>
      </c>
      <c r="C16" s="129">
        <v>5.4222000000000001</v>
      </c>
      <c r="D16" s="129">
        <v>7.06</v>
      </c>
      <c r="E16" s="129">
        <v>2.6789999999999998</v>
      </c>
      <c r="F16" s="129"/>
    </row>
    <row r="17" spans="1:6" x14ac:dyDescent="0.25">
      <c r="A17" s="221">
        <v>45628</v>
      </c>
      <c r="B17" s="129">
        <v>5.0678999999999998</v>
      </c>
      <c r="C17" s="129">
        <v>5.4203000000000001</v>
      </c>
      <c r="D17" s="129">
        <v>7.0580999999999996</v>
      </c>
      <c r="E17" s="129">
        <v>2.6774</v>
      </c>
      <c r="F17" s="129"/>
    </row>
    <row r="18" spans="1:6" x14ac:dyDescent="0.25">
      <c r="A18" s="221">
        <v>45629</v>
      </c>
      <c r="B18" s="129">
        <v>5.0655000000000001</v>
      </c>
      <c r="C18" s="129">
        <v>5.4177999999999997</v>
      </c>
      <c r="D18" s="129">
        <v>7.0568</v>
      </c>
      <c r="E18" s="129">
        <v>2.673</v>
      </c>
      <c r="F18" s="129"/>
    </row>
    <row r="19" spans="1:6" x14ac:dyDescent="0.25">
      <c r="A19" s="221">
        <v>45630</v>
      </c>
      <c r="B19" s="129">
        <v>5.0628000000000002</v>
      </c>
      <c r="C19" s="129">
        <v>5.4153000000000002</v>
      </c>
      <c r="D19" s="129">
        <v>7.056</v>
      </c>
      <c r="E19" s="129">
        <v>2.6707999999999998</v>
      </c>
      <c r="F19" s="129"/>
    </row>
    <row r="20" spans="1:6" x14ac:dyDescent="0.25">
      <c r="A20" s="221">
        <v>45631</v>
      </c>
      <c r="B20" s="129">
        <v>5.0544000000000002</v>
      </c>
      <c r="C20" s="129">
        <v>5.4069000000000003</v>
      </c>
      <c r="D20" s="129">
        <v>7.0484</v>
      </c>
      <c r="E20" s="129">
        <v>2.6633</v>
      </c>
      <c r="F20" s="129"/>
    </row>
    <row r="21" spans="1:6" x14ac:dyDescent="0.25">
      <c r="A21" s="221">
        <v>45632</v>
      </c>
      <c r="B21" s="129">
        <v>5.0519999999999996</v>
      </c>
      <c r="C21" s="129">
        <v>5.4047000000000001</v>
      </c>
      <c r="D21" s="129">
        <v>7.0464000000000002</v>
      </c>
      <c r="E21" s="129">
        <v>2.6593</v>
      </c>
      <c r="F21" s="129"/>
    </row>
    <row r="22" spans="1:6" x14ac:dyDescent="0.25">
      <c r="A22" s="221">
        <v>45635</v>
      </c>
      <c r="B22" s="129">
        <v>5.05</v>
      </c>
      <c r="C22" s="129">
        <v>5.4027000000000003</v>
      </c>
      <c r="D22" s="129">
        <v>7.0442</v>
      </c>
      <c r="E22" s="129">
        <v>2.6575000000000002</v>
      </c>
      <c r="F22" s="129"/>
    </row>
    <row r="23" spans="1:6" x14ac:dyDescent="0.25">
      <c r="A23" s="221">
        <v>45636</v>
      </c>
      <c r="B23" s="129">
        <v>5.0475000000000003</v>
      </c>
      <c r="C23" s="129">
        <v>5.4001000000000001</v>
      </c>
      <c r="D23" s="129">
        <v>7.0407000000000002</v>
      </c>
      <c r="E23" s="129">
        <v>2.6551</v>
      </c>
      <c r="F23" s="129"/>
    </row>
    <row r="24" spans="1:6" x14ac:dyDescent="0.25">
      <c r="A24" s="221">
        <v>45637</v>
      </c>
      <c r="B24" s="129">
        <v>5.0453000000000001</v>
      </c>
      <c r="C24" s="129">
        <v>5.3979999999999997</v>
      </c>
      <c r="D24" s="129">
        <v>7.0389999999999997</v>
      </c>
      <c r="E24" s="129">
        <v>2.6532</v>
      </c>
      <c r="F24" s="129"/>
    </row>
    <row r="25" spans="1:6" x14ac:dyDescent="0.25">
      <c r="A25" s="221">
        <v>45638</v>
      </c>
      <c r="B25" s="129">
        <v>5.0330000000000004</v>
      </c>
      <c r="C25" s="129">
        <v>5.3855000000000004</v>
      </c>
      <c r="D25" s="129">
        <v>7.0189000000000004</v>
      </c>
      <c r="E25" s="129">
        <v>2.6429999999999998</v>
      </c>
      <c r="F25" s="129"/>
    </row>
    <row r="26" spans="1:6" x14ac:dyDescent="0.25">
      <c r="A26" s="221">
        <v>45639</v>
      </c>
      <c r="B26" s="129">
        <v>5.0289999999999999</v>
      </c>
      <c r="C26" s="129">
        <v>5.3815</v>
      </c>
      <c r="D26" s="129">
        <v>7.0121000000000002</v>
      </c>
      <c r="E26" s="129">
        <v>2.6371000000000002</v>
      </c>
      <c r="F26" s="129"/>
    </row>
    <row r="27" spans="1:6" x14ac:dyDescent="0.25">
      <c r="A27" s="221">
        <v>45642</v>
      </c>
      <c r="B27" s="129">
        <v>5.0262000000000002</v>
      </c>
      <c r="C27" s="129">
        <v>5.3787000000000003</v>
      </c>
      <c r="D27" s="129">
        <v>7.0082000000000004</v>
      </c>
      <c r="E27" s="129">
        <v>2.6343999999999999</v>
      </c>
      <c r="F27" s="129"/>
    </row>
    <row r="28" spans="1:6" x14ac:dyDescent="0.25">
      <c r="A28" s="221">
        <v>45643</v>
      </c>
      <c r="B28" s="129">
        <v>5.0235000000000003</v>
      </c>
      <c r="C28" s="129">
        <v>5.3760000000000003</v>
      </c>
      <c r="D28" s="129">
        <v>7.0063000000000004</v>
      </c>
      <c r="E28" s="129">
        <v>2.6318999999999999</v>
      </c>
      <c r="F28" s="129"/>
    </row>
    <row r="29" spans="1:6" x14ac:dyDescent="0.25">
      <c r="A29" s="221">
        <v>45644</v>
      </c>
      <c r="B29" s="129">
        <v>5.0205000000000002</v>
      </c>
      <c r="C29" s="129">
        <v>5.3728999999999996</v>
      </c>
      <c r="D29" s="129">
        <v>7.0015999999999998</v>
      </c>
      <c r="E29" s="129">
        <v>2.6295999999999999</v>
      </c>
      <c r="F29" s="129"/>
    </row>
    <row r="30" spans="1:6" x14ac:dyDescent="0.25">
      <c r="A30" s="221">
        <v>45645</v>
      </c>
      <c r="B30" s="129">
        <v>5.0107999999999997</v>
      </c>
      <c r="C30" s="129">
        <v>5.3632</v>
      </c>
      <c r="D30" s="129">
        <v>6.9878999999999998</v>
      </c>
      <c r="E30" s="129">
        <v>2.621</v>
      </c>
      <c r="F30" s="129"/>
    </row>
    <row r="31" spans="1:6" x14ac:dyDescent="0.25">
      <c r="A31" s="221">
        <v>45646</v>
      </c>
      <c r="B31" s="129">
        <v>5.0086000000000004</v>
      </c>
      <c r="C31" s="129">
        <v>5.3609</v>
      </c>
      <c r="D31" s="129">
        <v>6.9869000000000003</v>
      </c>
      <c r="E31" s="129">
        <v>2.6179999999999999</v>
      </c>
      <c r="F31" s="129"/>
    </row>
    <row r="32" spans="1:6" x14ac:dyDescent="0.25">
      <c r="A32" s="221">
        <v>45649</v>
      </c>
      <c r="B32" s="129">
        <v>5.0044000000000004</v>
      </c>
      <c r="C32" s="129">
        <v>5.3566000000000003</v>
      </c>
      <c r="D32" s="129">
        <v>6.9794999999999998</v>
      </c>
      <c r="E32" s="129">
        <v>2.6141000000000001</v>
      </c>
      <c r="F32" s="129"/>
    </row>
    <row r="33" spans="1:6" x14ac:dyDescent="0.25">
      <c r="A33" s="221">
        <v>45650</v>
      </c>
      <c r="B33" s="129">
        <v>5.0021000000000004</v>
      </c>
      <c r="C33" s="129">
        <v>5.3544</v>
      </c>
      <c r="D33" s="129">
        <v>6.9775999999999998</v>
      </c>
      <c r="E33" s="129">
        <v>2.6116000000000001</v>
      </c>
      <c r="F33" s="129"/>
    </row>
    <row r="34" spans="1:6" x14ac:dyDescent="0.25">
      <c r="A34" s="221">
        <v>45651</v>
      </c>
      <c r="B34" s="129">
        <v>4.9993999999999996</v>
      </c>
      <c r="C34" s="129">
        <v>5.3517000000000001</v>
      </c>
      <c r="D34" s="129">
        <v>6.9749999999999996</v>
      </c>
      <c r="E34" s="129">
        <v>2.6089000000000002</v>
      </c>
      <c r="F34" s="129"/>
    </row>
    <row r="35" spans="1:6" x14ac:dyDescent="0.25">
      <c r="A35" s="221">
        <v>45652</v>
      </c>
      <c r="B35" s="129">
        <v>4.9912000000000001</v>
      </c>
      <c r="C35" s="129">
        <v>5.3434999999999997</v>
      </c>
      <c r="D35" s="129">
        <v>6.9669999999999996</v>
      </c>
      <c r="E35" s="129">
        <v>2.6006</v>
      </c>
      <c r="F35" s="129"/>
    </row>
    <row r="36" spans="1:6" x14ac:dyDescent="0.25">
      <c r="A36" s="221">
        <v>45653</v>
      </c>
      <c r="B36" s="129">
        <v>4.9874999999999998</v>
      </c>
      <c r="C36" s="129">
        <v>5.3395999999999999</v>
      </c>
      <c r="D36" s="129">
        <v>6.9596999999999998</v>
      </c>
      <c r="E36" s="129">
        <v>2.5977999999999999</v>
      </c>
      <c r="F36" s="129"/>
    </row>
    <row r="37" spans="1:6" x14ac:dyDescent="0.25">
      <c r="A37" s="221">
        <v>45656</v>
      </c>
      <c r="B37" s="129">
        <v>4.9846000000000004</v>
      </c>
      <c r="C37" s="129">
        <v>5.3365999999999998</v>
      </c>
      <c r="D37" s="129">
        <v>6.9570999999999996</v>
      </c>
      <c r="E37" s="129">
        <v>2.5951</v>
      </c>
      <c r="F37" s="129"/>
    </row>
    <row r="38" spans="1:6" x14ac:dyDescent="0.25">
      <c r="A38" s="221">
        <v>45657</v>
      </c>
      <c r="B38" s="129">
        <v>4.9821999999999997</v>
      </c>
      <c r="C38" s="129">
        <v>5.3342999999999998</v>
      </c>
      <c r="D38" s="129">
        <v>6.9554999999999998</v>
      </c>
      <c r="E38" s="129">
        <v>2.5924</v>
      </c>
      <c r="F38" s="129"/>
    </row>
    <row r="39" spans="1:6" x14ac:dyDescent="0.25">
      <c r="A39" s="221">
        <v>45658</v>
      </c>
      <c r="B39" s="129">
        <v>4.9794</v>
      </c>
      <c r="C39" s="129">
        <v>5.3315999999999999</v>
      </c>
      <c r="D39" s="129">
        <v>6.9528999999999996</v>
      </c>
      <c r="E39" s="129">
        <v>2.5897000000000001</v>
      </c>
      <c r="F39" s="129"/>
    </row>
    <row r="40" spans="1:6" x14ac:dyDescent="0.25">
      <c r="A40" s="221">
        <v>45659</v>
      </c>
      <c r="B40" s="129">
        <v>4.9713000000000003</v>
      </c>
      <c r="C40" s="129">
        <v>5.3235000000000001</v>
      </c>
      <c r="D40" s="129">
        <v>6.9447999999999999</v>
      </c>
      <c r="E40" s="129">
        <v>2.5819999999999999</v>
      </c>
      <c r="F40" s="129"/>
    </row>
    <row r="41" spans="1:6" x14ac:dyDescent="0.25">
      <c r="A41" s="221">
        <v>45660</v>
      </c>
      <c r="B41" s="129">
        <v>4.9664000000000001</v>
      </c>
      <c r="C41" s="129">
        <v>5.3183999999999996</v>
      </c>
      <c r="D41" s="129">
        <v>6.9363999999999999</v>
      </c>
      <c r="E41" s="129">
        <v>2.5768</v>
      </c>
      <c r="F41" s="129"/>
    </row>
    <row r="42" spans="1:6" x14ac:dyDescent="0.25">
      <c r="A42" s="221">
        <v>45663</v>
      </c>
      <c r="B42" s="129">
        <v>4.9638999999999998</v>
      </c>
      <c r="C42" s="129">
        <v>5.3160999999999996</v>
      </c>
      <c r="D42" s="129">
        <v>6.9352</v>
      </c>
      <c r="E42" s="129">
        <v>2.5743999999999998</v>
      </c>
      <c r="F42" s="129"/>
    </row>
    <row r="43" spans="1:6" x14ac:dyDescent="0.25">
      <c r="A43" s="221">
        <v>45664</v>
      </c>
      <c r="B43" s="129">
        <v>4.9603000000000002</v>
      </c>
      <c r="C43" s="129">
        <v>5.3124000000000002</v>
      </c>
      <c r="D43" s="129">
        <v>6.9283000000000001</v>
      </c>
      <c r="E43" s="129">
        <v>2.5720999999999998</v>
      </c>
      <c r="F43" s="129"/>
    </row>
    <row r="44" spans="1:6" x14ac:dyDescent="0.25">
      <c r="A44" s="221">
        <v>45665</v>
      </c>
      <c r="B44" s="129">
        <v>4.9560000000000004</v>
      </c>
      <c r="C44" s="129">
        <v>5.3080999999999996</v>
      </c>
      <c r="D44" s="129">
        <v>6.9208999999999996</v>
      </c>
      <c r="E44" s="129">
        <v>2.5689000000000002</v>
      </c>
      <c r="F44" s="129"/>
    </row>
    <row r="45" spans="1:6" x14ac:dyDescent="0.25">
      <c r="A45" s="221">
        <v>45666</v>
      </c>
      <c r="B45" s="129">
        <v>4.9471999999999996</v>
      </c>
      <c r="C45" s="129">
        <v>5.2992999999999997</v>
      </c>
      <c r="D45" s="129">
        <v>6.9111000000000002</v>
      </c>
      <c r="E45" s="129">
        <v>2.5592000000000001</v>
      </c>
      <c r="F45" s="129"/>
    </row>
    <row r="46" spans="1:6" x14ac:dyDescent="0.25">
      <c r="A46" s="221">
        <v>45667</v>
      </c>
      <c r="B46" s="129">
        <v>4.9424000000000001</v>
      </c>
      <c r="C46" s="129">
        <v>5.2945000000000002</v>
      </c>
      <c r="D46" s="129">
        <v>6.9032999999999998</v>
      </c>
      <c r="E46" s="129">
        <v>2.5554000000000001</v>
      </c>
      <c r="F46" s="129"/>
    </row>
    <row r="47" spans="1:6" x14ac:dyDescent="0.25">
      <c r="A47" s="221">
        <v>45670</v>
      </c>
      <c r="B47" s="129">
        <v>4.9381000000000004</v>
      </c>
      <c r="C47" s="129">
        <v>5.29</v>
      </c>
      <c r="D47" s="129">
        <v>6.8959999999999999</v>
      </c>
      <c r="E47" s="129">
        <v>2.5516999999999999</v>
      </c>
      <c r="F47" s="129"/>
    </row>
    <row r="48" spans="1:6" x14ac:dyDescent="0.25">
      <c r="A48" s="221">
        <v>45671</v>
      </c>
      <c r="B48" s="129">
        <v>4.9352</v>
      </c>
      <c r="C48" s="129">
        <v>5.2869999999999999</v>
      </c>
      <c r="D48" s="129">
        <v>6.8920000000000003</v>
      </c>
      <c r="E48" s="129">
        <v>2.5489999999999999</v>
      </c>
      <c r="F48" s="129"/>
    </row>
    <row r="49" spans="1:6" x14ac:dyDescent="0.25">
      <c r="A49" s="221">
        <v>45672</v>
      </c>
      <c r="B49" s="129">
        <v>4.9368999999999996</v>
      </c>
      <c r="C49" s="129">
        <v>5.2889999999999997</v>
      </c>
      <c r="D49" s="129">
        <v>6.9020000000000001</v>
      </c>
      <c r="E49" s="129">
        <v>2.5493999999999999</v>
      </c>
      <c r="F49" s="129"/>
    </row>
    <row r="50" spans="1:6" x14ac:dyDescent="0.25">
      <c r="A50" s="221">
        <v>45673</v>
      </c>
      <c r="B50" s="129">
        <v>4.93</v>
      </c>
      <c r="C50" s="129">
        <v>5.2821999999999996</v>
      </c>
      <c r="D50" s="129">
        <v>6.8975999999999997</v>
      </c>
      <c r="E50" s="129">
        <v>2.5421999999999998</v>
      </c>
      <c r="F50" s="129"/>
    </row>
    <row r="51" spans="1:6" x14ac:dyDescent="0.25">
      <c r="A51" s="221">
        <v>45674</v>
      </c>
      <c r="B51" s="129">
        <v>4.9272999999999998</v>
      </c>
      <c r="C51" s="129">
        <v>5.2794999999999996</v>
      </c>
      <c r="D51" s="129">
        <v>6.8952</v>
      </c>
      <c r="E51" s="129">
        <v>2.5396000000000001</v>
      </c>
      <c r="F51" s="129"/>
    </row>
    <row r="52" spans="1:6" x14ac:dyDescent="0.25">
      <c r="A52" s="221">
        <v>45677</v>
      </c>
      <c r="B52" s="129">
        <v>4.9256000000000002</v>
      </c>
      <c r="C52" s="129">
        <v>5.2778</v>
      </c>
      <c r="D52" s="129">
        <v>6.8952</v>
      </c>
      <c r="E52" s="129">
        <v>2.5375000000000001</v>
      </c>
      <c r="F52" s="129"/>
    </row>
    <row r="53" spans="1:6" x14ac:dyDescent="0.25">
      <c r="A53" s="221">
        <v>45678</v>
      </c>
      <c r="B53" s="129">
        <v>4.9234999999999998</v>
      </c>
      <c r="C53" s="129">
        <v>5.2756999999999996</v>
      </c>
      <c r="D53" s="129">
        <v>6.8947000000000003</v>
      </c>
      <c r="E53" s="129">
        <v>2.5352000000000001</v>
      </c>
      <c r="F53" s="129"/>
    </row>
    <row r="54" spans="1:6" x14ac:dyDescent="0.25">
      <c r="A54" s="221">
        <v>45679</v>
      </c>
      <c r="B54" s="129">
        <v>4.9203000000000001</v>
      </c>
      <c r="C54" s="129">
        <v>5.2725999999999997</v>
      </c>
      <c r="D54" s="129">
        <v>6.8910999999999998</v>
      </c>
      <c r="E54" s="129">
        <v>2.5316000000000001</v>
      </c>
      <c r="F54" s="129"/>
    </row>
    <row r="55" spans="1:6" x14ac:dyDescent="0.25">
      <c r="A55" s="221">
        <v>45680</v>
      </c>
      <c r="B55" s="129">
        <v>4.9112</v>
      </c>
      <c r="C55" s="129">
        <v>5.2634999999999996</v>
      </c>
      <c r="D55" s="129">
        <v>6.8796999999999997</v>
      </c>
      <c r="E55" s="129">
        <v>2.5228999999999999</v>
      </c>
      <c r="F55" s="129"/>
    </row>
    <row r="56" spans="1:6" x14ac:dyDescent="0.25">
      <c r="A56" s="221">
        <v>45681</v>
      </c>
      <c r="B56" s="129">
        <v>4.9074999999999998</v>
      </c>
      <c r="C56" s="129">
        <v>5.2596999999999996</v>
      </c>
      <c r="D56" s="129">
        <v>6.8752000000000004</v>
      </c>
      <c r="E56" s="129">
        <v>2.5192999999999999</v>
      </c>
      <c r="F56" s="129"/>
    </row>
    <row r="57" spans="1:6" x14ac:dyDescent="0.25">
      <c r="A57" s="221">
        <v>45684</v>
      </c>
      <c r="B57" s="129">
        <v>4.9057000000000004</v>
      </c>
      <c r="C57" s="129">
        <v>5.2579000000000002</v>
      </c>
      <c r="D57" s="129">
        <v>6.8749000000000002</v>
      </c>
      <c r="E57" s="129">
        <v>2.5177</v>
      </c>
      <c r="F57" s="129"/>
    </row>
    <row r="58" spans="1:6" x14ac:dyDescent="0.25">
      <c r="A58" s="221">
        <v>45685</v>
      </c>
      <c r="B58" s="129">
        <v>4.9025999999999996</v>
      </c>
      <c r="C58" s="129">
        <v>5.2546999999999997</v>
      </c>
      <c r="D58" s="129">
        <v>6.8703000000000003</v>
      </c>
      <c r="E58" s="129">
        <v>2.5152000000000001</v>
      </c>
      <c r="F58" s="129"/>
    </row>
    <row r="59" spans="1:6" x14ac:dyDescent="0.25">
      <c r="A59" s="221">
        <v>45686</v>
      </c>
      <c r="B59" s="129">
        <v>4.8998999999999997</v>
      </c>
      <c r="C59" s="129">
        <v>5.2519999999999998</v>
      </c>
      <c r="D59" s="129">
        <v>6.8673000000000002</v>
      </c>
      <c r="E59" s="129">
        <v>2.5125000000000002</v>
      </c>
      <c r="F59" s="129"/>
    </row>
    <row r="60" spans="1:6" x14ac:dyDescent="0.25">
      <c r="A60" s="221">
        <v>45687</v>
      </c>
      <c r="B60" s="129">
        <v>4.8936999999999999</v>
      </c>
      <c r="C60" s="129">
        <v>5.2737999999999996</v>
      </c>
      <c r="D60" s="129">
        <v>6.8643999999999998</v>
      </c>
      <c r="E60" s="129">
        <v>2.5064000000000002</v>
      </c>
      <c r="F60" s="129"/>
    </row>
    <row r="61" spans="1:6" x14ac:dyDescent="0.25">
      <c r="A61" s="221">
        <v>45688</v>
      </c>
      <c r="B61" s="129">
        <v>4.8929</v>
      </c>
      <c r="C61" s="129">
        <v>5.2728999999999999</v>
      </c>
      <c r="D61" s="129">
        <v>6.8655999999999997</v>
      </c>
      <c r="E61" s="129">
        <v>2.5055999999999998</v>
      </c>
      <c r="F61" s="129"/>
    </row>
    <row r="62" spans="1:6" x14ac:dyDescent="0.25">
      <c r="A62" s="221">
        <v>45691</v>
      </c>
      <c r="B62" s="129">
        <v>4.8918999999999997</v>
      </c>
      <c r="C62" s="129">
        <v>5.2718999999999996</v>
      </c>
      <c r="D62" s="129">
        <v>6.8667999999999996</v>
      </c>
      <c r="E62" s="129">
        <v>2.5049999999999999</v>
      </c>
      <c r="F62" s="129"/>
    </row>
    <row r="63" spans="1:6" x14ac:dyDescent="0.25">
      <c r="A63" s="221">
        <v>45692</v>
      </c>
      <c r="B63" s="129">
        <v>4.8893000000000004</v>
      </c>
      <c r="C63" s="129">
        <v>5.2691999999999997</v>
      </c>
      <c r="D63" s="129">
        <v>6.8651</v>
      </c>
      <c r="E63" s="129">
        <v>2.5015000000000001</v>
      </c>
      <c r="F63" s="129"/>
    </row>
    <row r="64" spans="1:6" x14ac:dyDescent="0.25">
      <c r="A64" s="221">
        <v>45693</v>
      </c>
      <c r="B64" s="129">
        <v>4.8876999999999997</v>
      </c>
      <c r="C64" s="129">
        <v>5.2676999999999996</v>
      </c>
      <c r="D64" s="129">
        <v>6.8661000000000003</v>
      </c>
      <c r="E64" s="129">
        <v>2.4996</v>
      </c>
      <c r="F64" s="129"/>
    </row>
    <row r="65" spans="1:6" x14ac:dyDescent="0.25">
      <c r="A65" s="221">
        <v>45694</v>
      </c>
      <c r="B65" s="129">
        <v>4.8796999999999997</v>
      </c>
      <c r="C65" s="129">
        <v>5.2596999999999996</v>
      </c>
      <c r="D65" s="129">
        <v>6.8583999999999996</v>
      </c>
      <c r="E65" s="129">
        <v>2.4916</v>
      </c>
      <c r="F65" s="129"/>
    </row>
    <row r="66" spans="1:6" x14ac:dyDescent="0.25">
      <c r="A66" s="221">
        <v>45695</v>
      </c>
      <c r="B66" s="129">
        <v>4.8765000000000001</v>
      </c>
      <c r="C66" s="129">
        <v>5.2565</v>
      </c>
      <c r="D66" s="129">
        <v>6.8540999999999999</v>
      </c>
      <c r="E66" s="129">
        <v>2.4878999999999998</v>
      </c>
      <c r="F66" s="129"/>
    </row>
    <row r="67" spans="1:6" x14ac:dyDescent="0.25">
      <c r="A67" s="221">
        <v>45698</v>
      </c>
      <c r="B67" s="129">
        <v>4.8742999999999999</v>
      </c>
      <c r="C67" s="129">
        <v>5.2544000000000004</v>
      </c>
      <c r="D67" s="129">
        <v>6.8525</v>
      </c>
      <c r="E67" s="129">
        <v>2.4862000000000002</v>
      </c>
      <c r="F67" s="129"/>
    </row>
    <row r="68" spans="1:6" x14ac:dyDescent="0.25">
      <c r="A68" s="221">
        <v>45699</v>
      </c>
      <c r="B68" s="129">
        <v>4.8693999999999997</v>
      </c>
      <c r="C68" s="129">
        <v>5.2493999999999996</v>
      </c>
      <c r="D68" s="129">
        <v>6.8432000000000004</v>
      </c>
      <c r="E68" s="129">
        <v>2.4819</v>
      </c>
      <c r="F68" s="129"/>
    </row>
    <row r="69" spans="1:6" x14ac:dyDescent="0.25">
      <c r="A69" s="221">
        <v>45700</v>
      </c>
      <c r="B69" s="129">
        <v>4.8657000000000004</v>
      </c>
      <c r="C69" s="129">
        <v>5.2455999999999996</v>
      </c>
      <c r="D69" s="129">
        <v>6.8375000000000004</v>
      </c>
      <c r="E69" s="129">
        <v>2.4784000000000002</v>
      </c>
      <c r="F69" s="129"/>
    </row>
    <row r="70" spans="1:6" x14ac:dyDescent="0.25">
      <c r="A70" s="221">
        <v>45701</v>
      </c>
      <c r="B70" s="129">
        <v>4.8597000000000001</v>
      </c>
      <c r="C70" s="129">
        <v>5.2396000000000003</v>
      </c>
      <c r="D70" s="129">
        <v>6.8353000000000002</v>
      </c>
      <c r="E70" s="129">
        <v>2.4721000000000002</v>
      </c>
      <c r="F70" s="129"/>
    </row>
    <row r="71" spans="1:6" x14ac:dyDescent="0.25">
      <c r="A71" s="221">
        <v>45702</v>
      </c>
      <c r="B71" s="129">
        <v>4.8559999999999999</v>
      </c>
      <c r="C71" s="129">
        <v>5.2359</v>
      </c>
      <c r="D71" s="129">
        <v>6.8304</v>
      </c>
      <c r="E71" s="129">
        <v>2.4695</v>
      </c>
      <c r="F71" s="129"/>
    </row>
    <row r="72" spans="1:6" x14ac:dyDescent="0.25">
      <c r="A72" s="221">
        <v>45705</v>
      </c>
      <c r="B72" s="129">
        <v>4.8525999999999998</v>
      </c>
      <c r="C72" s="129">
        <v>5.2325999999999997</v>
      </c>
      <c r="D72" s="129">
        <v>6.8250999999999999</v>
      </c>
      <c r="E72" s="129">
        <v>2.4666999999999999</v>
      </c>
      <c r="F72" s="129"/>
    </row>
    <row r="73" spans="1:6" x14ac:dyDescent="0.25">
      <c r="A73" s="221">
        <v>45706</v>
      </c>
      <c r="B73" s="129">
        <v>4.8499999999999996</v>
      </c>
      <c r="C73" s="129">
        <v>5.23</v>
      </c>
      <c r="D73" s="129">
        <v>6.8226000000000004</v>
      </c>
      <c r="E73" s="129">
        <v>2.4639000000000002</v>
      </c>
      <c r="F73" s="129"/>
    </row>
    <row r="74" spans="1:6" x14ac:dyDescent="0.25">
      <c r="A74" s="221">
        <v>45707</v>
      </c>
      <c r="B74" s="129">
        <v>4.8449</v>
      </c>
      <c r="C74" s="129">
        <v>5.2248000000000001</v>
      </c>
      <c r="D74" s="129">
        <v>6.8121999999999998</v>
      </c>
      <c r="E74" s="129">
        <v>2.4601000000000002</v>
      </c>
      <c r="F74" s="129"/>
    </row>
    <row r="75" spans="1:6" x14ac:dyDescent="0.25">
      <c r="A75" s="221">
        <v>45708</v>
      </c>
      <c r="B75" s="129">
        <v>4.8375000000000004</v>
      </c>
      <c r="C75" s="129">
        <v>5.2172999999999998</v>
      </c>
      <c r="D75" s="129">
        <v>6.8057999999999996</v>
      </c>
      <c r="E75" s="129">
        <v>2.4525000000000001</v>
      </c>
      <c r="F75" s="129"/>
    </row>
    <row r="76" spans="1:6" x14ac:dyDescent="0.25">
      <c r="A76" s="221">
        <v>45709</v>
      </c>
      <c r="B76" s="129">
        <v>4.8365</v>
      </c>
      <c r="C76" s="129">
        <v>5.2163000000000004</v>
      </c>
      <c r="D76" s="129">
        <v>6.8083999999999998</v>
      </c>
      <c r="E76" s="129">
        <v>2.4508999999999999</v>
      </c>
      <c r="F76" s="129"/>
    </row>
    <row r="77" spans="1:6" x14ac:dyDescent="0.25">
      <c r="A77" s="221">
        <v>45712</v>
      </c>
      <c r="B77" s="129">
        <v>4.8341000000000003</v>
      </c>
      <c r="C77" s="129">
        <v>5.2138999999999998</v>
      </c>
      <c r="D77" s="129">
        <v>6.8057999999999996</v>
      </c>
      <c r="E77" s="129">
        <v>2.4493</v>
      </c>
      <c r="F77" s="129"/>
    </row>
    <row r="78" spans="1:6" x14ac:dyDescent="0.25">
      <c r="A78" s="221">
        <v>45713</v>
      </c>
      <c r="B78" s="129">
        <v>4.8323</v>
      </c>
      <c r="C78" s="129">
        <v>5.2121000000000004</v>
      </c>
      <c r="D78" s="129">
        <v>6.8056999999999999</v>
      </c>
      <c r="E78" s="129">
        <v>2.4468999999999999</v>
      </c>
      <c r="F78" s="129"/>
    </row>
    <row r="79" spans="1:6" x14ac:dyDescent="0.25">
      <c r="A79" s="221">
        <v>45714</v>
      </c>
      <c r="B79" s="129">
        <v>4.8307000000000002</v>
      </c>
      <c r="C79" s="129">
        <v>5.2103999999999999</v>
      </c>
      <c r="D79" s="129">
        <v>6.8064</v>
      </c>
      <c r="E79" s="129">
        <v>2.4447000000000001</v>
      </c>
      <c r="F79" s="129"/>
    </row>
    <row r="80" spans="1:6" x14ac:dyDescent="0.25">
      <c r="A80" s="221">
        <v>45715</v>
      </c>
      <c r="B80" s="129">
        <v>4.8230000000000004</v>
      </c>
      <c r="C80" s="129">
        <v>5.2027000000000001</v>
      </c>
      <c r="D80" s="129">
        <v>6.7988</v>
      </c>
      <c r="E80" s="129">
        <v>2.4373</v>
      </c>
      <c r="F80" s="129"/>
    </row>
    <row r="81" spans="1:6" x14ac:dyDescent="0.25">
      <c r="A81" s="221">
        <v>45716</v>
      </c>
      <c r="B81" s="129">
        <v>4.8208000000000002</v>
      </c>
      <c r="C81" s="129">
        <v>5.2004999999999999</v>
      </c>
      <c r="D81" s="129">
        <v>6.7968999999999999</v>
      </c>
      <c r="E81" s="129">
        <v>2.4350000000000001</v>
      </c>
      <c r="F81" s="129"/>
    </row>
    <row r="82" spans="1:6" x14ac:dyDescent="0.25">
      <c r="A82" s="221">
        <v>45719</v>
      </c>
      <c r="B82" s="129">
        <v>4.8167</v>
      </c>
      <c r="C82" s="129">
        <v>5.1962999999999999</v>
      </c>
      <c r="D82" s="129">
        <v>6.7887000000000004</v>
      </c>
      <c r="E82" s="129">
        <v>2.4316</v>
      </c>
      <c r="F82" s="129"/>
    </row>
    <row r="83" spans="1:6" x14ac:dyDescent="0.25">
      <c r="A83" s="221">
        <v>45720</v>
      </c>
      <c r="B83" s="129">
        <v>4.8141999999999996</v>
      </c>
      <c r="C83" s="129">
        <v>5.1936999999999998</v>
      </c>
      <c r="D83" s="129">
        <v>6.7847</v>
      </c>
      <c r="E83" s="129">
        <v>2.4304000000000001</v>
      </c>
      <c r="F83" s="129"/>
    </row>
    <row r="84" spans="1:6" x14ac:dyDescent="0.25">
      <c r="A84" s="221">
        <v>45721</v>
      </c>
      <c r="B84" s="129">
        <v>4.8037000000000001</v>
      </c>
      <c r="C84" s="129">
        <v>5.1830999999999996</v>
      </c>
      <c r="D84" s="129">
        <v>6.7587999999999999</v>
      </c>
      <c r="E84" s="129">
        <v>2.4211</v>
      </c>
      <c r="F84" s="129"/>
    </row>
    <row r="85" spans="1:6" x14ac:dyDescent="0.25">
      <c r="A85" s="221">
        <v>45722</v>
      </c>
      <c r="B85" s="129">
        <v>4.7934000000000001</v>
      </c>
      <c r="C85" s="129">
        <v>5.1727999999999996</v>
      </c>
      <c r="D85" s="129">
        <v>6.7435</v>
      </c>
      <c r="E85" s="129">
        <v>2.4121000000000001</v>
      </c>
      <c r="F85" s="129"/>
    </row>
    <row r="86" spans="1:6" x14ac:dyDescent="0.25">
      <c r="A86" s="221">
        <v>45723</v>
      </c>
      <c r="B86" s="129">
        <v>4.7919999999999998</v>
      </c>
      <c r="C86" s="129">
        <v>5.1711999999999998</v>
      </c>
      <c r="D86" s="129">
        <v>6.7430000000000003</v>
      </c>
      <c r="E86" s="129">
        <v>2.4112</v>
      </c>
      <c r="F86" s="129"/>
    </row>
    <row r="87" spans="1:6" x14ac:dyDescent="0.25">
      <c r="A87" s="221">
        <v>45726</v>
      </c>
      <c r="B87" s="129">
        <v>4.7895000000000003</v>
      </c>
      <c r="C87" s="129">
        <v>5.1685999999999996</v>
      </c>
      <c r="D87" s="129">
        <v>6.74</v>
      </c>
      <c r="E87" s="129">
        <v>2.4097</v>
      </c>
      <c r="F87" s="129"/>
    </row>
    <row r="88" spans="1:6" x14ac:dyDescent="0.25">
      <c r="A88" s="221">
        <v>45727</v>
      </c>
      <c r="B88" s="129">
        <v>4.7864000000000004</v>
      </c>
      <c r="C88" s="129">
        <v>5.1653000000000002</v>
      </c>
      <c r="D88" s="129">
        <v>6.7336999999999998</v>
      </c>
      <c r="E88" s="129">
        <v>2.4085000000000001</v>
      </c>
      <c r="F88" s="129"/>
    </row>
    <row r="89" spans="1:6" x14ac:dyDescent="0.25">
      <c r="A89" s="221">
        <v>45728</v>
      </c>
      <c r="B89" s="129">
        <v>4.7838000000000003</v>
      </c>
      <c r="C89" s="129">
        <v>5.1630000000000003</v>
      </c>
      <c r="D89" s="129">
        <v>6.7324999999999999</v>
      </c>
      <c r="E89" s="129">
        <v>2.4051</v>
      </c>
      <c r="F89" s="129"/>
    </row>
    <row r="90" spans="1:6" x14ac:dyDescent="0.25">
      <c r="A90" s="221">
        <v>45729</v>
      </c>
      <c r="B90" s="129">
        <v>4.7763</v>
      </c>
      <c r="C90" s="129">
        <v>5.1553000000000004</v>
      </c>
      <c r="D90" s="129">
        <v>6.7248999999999999</v>
      </c>
      <c r="E90" s="129">
        <v>2.3965999999999998</v>
      </c>
      <c r="F90" s="129"/>
    </row>
    <row r="91" spans="1:6" x14ac:dyDescent="0.25">
      <c r="A91" s="221">
        <v>45730</v>
      </c>
      <c r="B91" s="129">
        <v>4.7736000000000001</v>
      </c>
      <c r="C91" s="129">
        <v>5.1524999999999999</v>
      </c>
      <c r="D91" s="129">
        <v>6.7220000000000004</v>
      </c>
      <c r="E91" s="129">
        <v>2.3948999999999998</v>
      </c>
      <c r="F91" s="129"/>
    </row>
    <row r="92" spans="1:6" x14ac:dyDescent="0.25">
      <c r="A92" s="221">
        <v>45733</v>
      </c>
      <c r="B92" s="129">
        <v>4.7727000000000004</v>
      </c>
      <c r="C92" s="129">
        <v>5.1516999999999999</v>
      </c>
      <c r="D92" s="129">
        <v>6.7260999999999997</v>
      </c>
      <c r="E92" s="129">
        <v>2.3914</v>
      </c>
      <c r="F92" s="129"/>
    </row>
    <row r="93" spans="1:6" x14ac:dyDescent="0.25">
      <c r="A93" s="221">
        <v>45734</v>
      </c>
      <c r="B93" s="129">
        <v>4.7698</v>
      </c>
      <c r="C93" s="129">
        <v>5.1489000000000003</v>
      </c>
      <c r="D93" s="129">
        <v>6.7229999999999999</v>
      </c>
      <c r="E93" s="129">
        <v>2.3889</v>
      </c>
      <c r="F93" s="129"/>
    </row>
    <row r="94" spans="1:6" x14ac:dyDescent="0.25">
      <c r="A94" s="221">
        <v>45735</v>
      </c>
      <c r="B94" s="129">
        <v>4.7671999999999999</v>
      </c>
      <c r="C94" s="129">
        <v>5.1463000000000001</v>
      </c>
      <c r="D94" s="129">
        <v>6.7214999999999998</v>
      </c>
      <c r="E94" s="129">
        <v>2.3858000000000001</v>
      </c>
      <c r="F94" s="129"/>
    </row>
    <row r="95" spans="1:6" x14ac:dyDescent="0.25">
      <c r="A95" s="221">
        <v>45736</v>
      </c>
      <c r="B95" s="129">
        <v>4.7592999999999996</v>
      </c>
      <c r="C95" s="129">
        <v>5.1383000000000001</v>
      </c>
      <c r="D95" s="129">
        <v>6.7131999999999996</v>
      </c>
      <c r="E95" s="129">
        <v>2.3784000000000001</v>
      </c>
      <c r="F95" s="129"/>
    </row>
    <row r="96" spans="1:6" x14ac:dyDescent="0.25">
      <c r="A96" s="221">
        <v>45737</v>
      </c>
      <c r="B96" s="129">
        <v>4.7579000000000002</v>
      </c>
      <c r="C96" s="129">
        <v>5.1368999999999998</v>
      </c>
      <c r="D96" s="129">
        <v>6.7131999999999996</v>
      </c>
      <c r="E96" s="129">
        <v>2.3767</v>
      </c>
      <c r="F96" s="129"/>
    </row>
    <row r="97" spans="1:6" x14ac:dyDescent="0.25">
      <c r="A97" s="221">
        <v>45740</v>
      </c>
      <c r="B97" s="129">
        <v>4.7554999999999996</v>
      </c>
      <c r="C97" s="129">
        <v>5.1345000000000001</v>
      </c>
      <c r="D97" s="129">
        <v>6.7111000000000001</v>
      </c>
      <c r="E97" s="129">
        <v>2.3746999999999998</v>
      </c>
      <c r="F97" s="129"/>
    </row>
    <row r="98" spans="1:6" x14ac:dyDescent="0.25">
      <c r="A98" s="221">
        <v>45741</v>
      </c>
      <c r="B98" s="129">
        <v>4.7523999999999997</v>
      </c>
      <c r="C98" s="129">
        <v>5.1313000000000004</v>
      </c>
      <c r="D98" s="129">
        <v>6.7072000000000003</v>
      </c>
      <c r="E98" s="129">
        <v>2.3715999999999999</v>
      </c>
      <c r="F98" s="129"/>
    </row>
    <row r="99" spans="1:6" x14ac:dyDescent="0.25">
      <c r="A99" s="221">
        <v>45742</v>
      </c>
      <c r="B99" s="129">
        <v>4.75</v>
      </c>
      <c r="C99" s="129">
        <v>5.1289999999999996</v>
      </c>
      <c r="D99" s="129">
        <v>6.7046999999999999</v>
      </c>
      <c r="E99" s="129">
        <v>2.3698999999999999</v>
      </c>
      <c r="F99" s="129"/>
    </row>
    <row r="100" spans="1:6" x14ac:dyDescent="0.25">
      <c r="A100" s="221">
        <v>45743</v>
      </c>
      <c r="B100" s="129">
        <v>4.7427999999999999</v>
      </c>
      <c r="C100" s="129">
        <v>5.1218000000000004</v>
      </c>
      <c r="D100" s="129">
        <v>6.6981999999999999</v>
      </c>
      <c r="E100" s="129">
        <v>2.3635999999999999</v>
      </c>
      <c r="F100" s="129"/>
    </row>
    <row r="101" spans="1:6" x14ac:dyDescent="0.25">
      <c r="A101" s="221">
        <v>45744</v>
      </c>
      <c r="B101" s="129">
        <v>4.7755999999999998</v>
      </c>
      <c r="C101" s="129">
        <v>5.1200999999999999</v>
      </c>
      <c r="D101" s="129">
        <v>6.6980000000000004</v>
      </c>
      <c r="E101" s="129">
        <v>2.3618999999999999</v>
      </c>
      <c r="F101" s="129"/>
    </row>
    <row r="102" spans="1:6" x14ac:dyDescent="0.25">
      <c r="A102" s="221">
        <v>45747</v>
      </c>
      <c r="B102" s="129">
        <v>4.7725999999999997</v>
      </c>
      <c r="C102" s="129">
        <v>5.1172000000000004</v>
      </c>
      <c r="D102" s="129">
        <v>6.6947999999999999</v>
      </c>
      <c r="E102" s="129">
        <v>2.3588</v>
      </c>
      <c r="F102" s="129"/>
    </row>
    <row r="103" spans="1:6" x14ac:dyDescent="0.25">
      <c r="A103" s="221">
        <v>45748</v>
      </c>
      <c r="B103" s="129">
        <v>4.7714999999999996</v>
      </c>
      <c r="C103" s="129">
        <v>5.1162000000000001</v>
      </c>
      <c r="D103" s="129">
        <v>6.6977000000000002</v>
      </c>
      <c r="E103" s="129">
        <v>2.3584000000000001</v>
      </c>
      <c r="F103" s="129"/>
    </row>
    <row r="104" spans="1:6" x14ac:dyDescent="0.25">
      <c r="A104" s="221">
        <v>45749</v>
      </c>
      <c r="B104" s="129">
        <v>4.7683999999999997</v>
      </c>
      <c r="C104" s="129">
        <v>5.1131000000000002</v>
      </c>
      <c r="D104" s="129">
        <v>6.6929999999999996</v>
      </c>
      <c r="E104" s="129">
        <v>2.3542999999999998</v>
      </c>
      <c r="F104" s="129"/>
    </row>
    <row r="105" spans="1:6" x14ac:dyDescent="0.25">
      <c r="A105" s="221">
        <v>45750</v>
      </c>
      <c r="B105" s="129">
        <v>4.7622</v>
      </c>
      <c r="C105" s="129">
        <v>5.1069000000000004</v>
      </c>
      <c r="D105" s="129">
        <v>6.6893000000000002</v>
      </c>
      <c r="E105" s="129">
        <v>2.3481999999999998</v>
      </c>
      <c r="F105" s="129"/>
    </row>
    <row r="106" spans="1:6" x14ac:dyDescent="0.25">
      <c r="A106" s="221">
        <v>45751</v>
      </c>
      <c r="B106" s="129">
        <v>4.7603999999999997</v>
      </c>
      <c r="C106" s="129">
        <v>5.1051000000000002</v>
      </c>
      <c r="D106" s="129">
        <v>6.6877000000000004</v>
      </c>
      <c r="E106" s="129">
        <v>2.3460999999999999</v>
      </c>
      <c r="F106" s="129"/>
    </row>
    <row r="107" spans="1:6" x14ac:dyDescent="0.25">
      <c r="A107" s="221">
        <v>45754</v>
      </c>
      <c r="B107" s="129">
        <v>4.7561999999999998</v>
      </c>
      <c r="C107" s="129">
        <v>5.1006</v>
      </c>
      <c r="D107" s="129">
        <v>6.6768000000000001</v>
      </c>
      <c r="E107" s="129">
        <v>2.3437999999999999</v>
      </c>
      <c r="F107" s="129"/>
    </row>
    <row r="108" spans="1:6" x14ac:dyDescent="0.25">
      <c r="A108" s="221">
        <v>45755</v>
      </c>
      <c r="B108" s="129">
        <v>4.7527999999999997</v>
      </c>
      <c r="C108" s="129">
        <v>5.0972</v>
      </c>
      <c r="D108" s="129">
        <v>6.6740000000000004</v>
      </c>
      <c r="E108" s="129">
        <v>2.3401999999999998</v>
      </c>
      <c r="F108" s="129"/>
    </row>
    <row r="109" spans="1:6" x14ac:dyDescent="0.25">
      <c r="A109" s="221">
        <v>45756</v>
      </c>
      <c r="B109" s="129">
        <v>4.7504</v>
      </c>
      <c r="C109" s="129">
        <v>5.0946999999999996</v>
      </c>
      <c r="D109" s="129">
        <v>6.6695000000000002</v>
      </c>
      <c r="E109" s="129">
        <v>2.3384999999999998</v>
      </c>
      <c r="F109" s="129"/>
    </row>
    <row r="110" spans="1:6" x14ac:dyDescent="0.25">
      <c r="A110" s="221">
        <v>45757</v>
      </c>
      <c r="B110" s="129">
        <v>4.7431000000000001</v>
      </c>
      <c r="C110" s="129">
        <v>5.0876000000000001</v>
      </c>
      <c r="D110" s="129">
        <v>6.6665999999999999</v>
      </c>
      <c r="E110" s="129">
        <v>2.3304</v>
      </c>
      <c r="F110" s="129"/>
    </row>
    <row r="111" spans="1:6" x14ac:dyDescent="0.25">
      <c r="A111" s="221">
        <v>45758</v>
      </c>
      <c r="B111" s="129">
        <v>4.74</v>
      </c>
      <c r="C111" s="129">
        <v>5.0845000000000002</v>
      </c>
      <c r="D111" s="129">
        <v>6.6638999999999999</v>
      </c>
      <c r="E111" s="129">
        <v>2.3269000000000002</v>
      </c>
      <c r="F111" s="129"/>
    </row>
    <row r="112" spans="1:6" x14ac:dyDescent="0.25">
      <c r="A112" s="221">
        <v>45761</v>
      </c>
      <c r="B112" s="129">
        <v>4.7404000000000002</v>
      </c>
      <c r="C112" s="129">
        <v>5.0852000000000004</v>
      </c>
      <c r="D112" s="129">
        <v>6.6718999999999999</v>
      </c>
      <c r="E112" s="129">
        <v>2.3264</v>
      </c>
      <c r="F112" s="129"/>
    </row>
    <row r="113" spans="1:6" x14ac:dyDescent="0.25">
      <c r="A113" s="221">
        <v>45762</v>
      </c>
      <c r="B113" s="129">
        <v>4.7370000000000001</v>
      </c>
      <c r="C113" s="129">
        <v>5.0816999999999997</v>
      </c>
      <c r="D113" s="129">
        <v>6.6662999999999997</v>
      </c>
      <c r="E113" s="129">
        <v>2.3231999999999999</v>
      </c>
      <c r="F113" s="129"/>
    </row>
    <row r="114" spans="1:6" x14ac:dyDescent="0.25">
      <c r="A114" s="221">
        <v>45763</v>
      </c>
      <c r="B114" s="129">
        <v>4.7354000000000003</v>
      </c>
      <c r="C114" s="129">
        <v>5.0801999999999996</v>
      </c>
      <c r="D114" s="129">
        <v>6.6660000000000004</v>
      </c>
      <c r="E114" s="129">
        <v>2.3214999999999999</v>
      </c>
      <c r="F114" s="129"/>
    </row>
    <row r="115" spans="1:6" x14ac:dyDescent="0.25">
      <c r="A115" s="221">
        <v>45764</v>
      </c>
      <c r="B115" s="129">
        <v>4.7286999999999999</v>
      </c>
      <c r="C115" s="129">
        <v>5.0735999999999999</v>
      </c>
      <c r="D115" s="129">
        <v>6.6620999999999997</v>
      </c>
      <c r="E115" s="129">
        <v>2.3146</v>
      </c>
      <c r="F115" s="129"/>
    </row>
    <row r="116" spans="1:6" x14ac:dyDescent="0.25">
      <c r="A116" s="221">
        <v>45765</v>
      </c>
      <c r="B116" s="129">
        <v>4.726</v>
      </c>
      <c r="C116" s="129">
        <v>5.0709</v>
      </c>
      <c r="D116" s="129">
        <v>6.6593999999999998</v>
      </c>
      <c r="E116" s="129">
        <v>2.3119000000000001</v>
      </c>
      <c r="F116" s="129"/>
    </row>
    <row r="117" spans="1:6" x14ac:dyDescent="0.25">
      <c r="A117" s="221">
        <v>45768</v>
      </c>
      <c r="B117" s="129">
        <v>4.7233000000000001</v>
      </c>
      <c r="C117" s="129">
        <v>5.0681000000000003</v>
      </c>
      <c r="D117" s="129">
        <v>6.6567999999999996</v>
      </c>
      <c r="E117" s="129">
        <v>2.3090999999999999</v>
      </c>
      <c r="F117" s="129"/>
    </row>
    <row r="118" spans="1:6" x14ac:dyDescent="0.25">
      <c r="A118" s="221">
        <v>45769</v>
      </c>
      <c r="B118" s="129">
        <v>4.7215999999999996</v>
      </c>
      <c r="C118" s="129">
        <v>5.0667</v>
      </c>
      <c r="D118" s="129">
        <v>6.6580000000000004</v>
      </c>
      <c r="E118" s="129">
        <v>2.3073999999999999</v>
      </c>
      <c r="F118" s="129"/>
    </row>
    <row r="119" spans="1:6" x14ac:dyDescent="0.25">
      <c r="A119" s="221">
        <v>45770</v>
      </c>
      <c r="B119" s="129">
        <v>4.7179000000000002</v>
      </c>
      <c r="C119" s="129">
        <v>5.0629999999999997</v>
      </c>
      <c r="D119" s="129">
        <v>6.6532</v>
      </c>
      <c r="E119" s="129">
        <v>2.3035999999999999</v>
      </c>
      <c r="F119" s="129"/>
    </row>
    <row r="120" spans="1:6" x14ac:dyDescent="0.25">
      <c r="A120" s="221">
        <v>45771</v>
      </c>
      <c r="B120" s="129">
        <v>4.7125000000000004</v>
      </c>
      <c r="C120" s="129">
        <v>5.0576999999999996</v>
      </c>
      <c r="D120" s="129">
        <v>6.6528</v>
      </c>
      <c r="E120" s="129">
        <v>2.2972999999999999</v>
      </c>
      <c r="F120" s="129"/>
    </row>
    <row r="121" spans="1:6" x14ac:dyDescent="0.25">
      <c r="A121" s="221">
        <v>45772</v>
      </c>
      <c r="B121" s="129">
        <v>4.7084999999999999</v>
      </c>
      <c r="C121" s="129">
        <v>5.0537000000000001</v>
      </c>
      <c r="D121" s="129">
        <v>6.6467999999999998</v>
      </c>
      <c r="E121" s="129">
        <v>2.2932000000000001</v>
      </c>
      <c r="F121" s="129"/>
    </row>
    <row r="122" spans="1:6" x14ac:dyDescent="0.25">
      <c r="A122" s="221">
        <v>45775</v>
      </c>
      <c r="B122" s="129">
        <v>4.7054</v>
      </c>
      <c r="C122" s="129">
        <v>5.0505000000000004</v>
      </c>
      <c r="D122" s="129">
        <v>6.6412000000000004</v>
      </c>
      <c r="E122" s="129">
        <v>2.2919</v>
      </c>
      <c r="F122" s="129"/>
    </row>
    <row r="123" spans="1:6" x14ac:dyDescent="0.25">
      <c r="A123" s="221">
        <v>45776</v>
      </c>
      <c r="B123" s="129">
        <v>4.7027000000000001</v>
      </c>
      <c r="C123" s="129">
        <v>5.0479000000000003</v>
      </c>
      <c r="D123" s="129">
        <v>6.7746000000000004</v>
      </c>
      <c r="E123" s="129">
        <v>2.2877000000000001</v>
      </c>
      <c r="F123" s="129"/>
    </row>
    <row r="124" spans="1:6" x14ac:dyDescent="0.25">
      <c r="A124" s="221">
        <v>45777</v>
      </c>
      <c r="B124" s="129">
        <v>4.7013999999999996</v>
      </c>
      <c r="C124" s="129">
        <v>5.0465999999999998</v>
      </c>
      <c r="D124" s="129">
        <v>6.7754000000000003</v>
      </c>
      <c r="E124" s="129">
        <v>2.2860999999999998</v>
      </c>
      <c r="F124" s="129"/>
    </row>
    <row r="125" spans="1:6" x14ac:dyDescent="0.25">
      <c r="A125" s="221">
        <v>45778</v>
      </c>
      <c r="B125" s="129">
        <v>4.6932</v>
      </c>
      <c r="C125" s="129">
        <v>5.0384000000000002</v>
      </c>
      <c r="D125" s="129">
        <v>6.7671999999999999</v>
      </c>
      <c r="E125" s="129">
        <v>2.2778999999999998</v>
      </c>
      <c r="F125" s="129"/>
    </row>
    <row r="126" spans="1:6" x14ac:dyDescent="0.25">
      <c r="A126" s="221">
        <v>45779</v>
      </c>
      <c r="B126" s="129">
        <v>4.6887999999999996</v>
      </c>
      <c r="C126" s="129">
        <v>5.0339</v>
      </c>
      <c r="D126" s="129">
        <v>6.7596999999999996</v>
      </c>
      <c r="E126" s="129">
        <v>2.2736000000000001</v>
      </c>
      <c r="F126" s="129"/>
    </row>
    <row r="127" spans="1:6" x14ac:dyDescent="0.25">
      <c r="A127" s="221">
        <v>45782</v>
      </c>
      <c r="B127" s="129">
        <v>4.6867000000000001</v>
      </c>
      <c r="C127" s="129">
        <v>5.0316999999999998</v>
      </c>
      <c r="D127" s="129">
        <v>6.7587999999999999</v>
      </c>
      <c r="E127" s="129">
        <v>2.2719</v>
      </c>
      <c r="F127" s="129"/>
    </row>
    <row r="128" spans="1:6" x14ac:dyDescent="0.25">
      <c r="A128" s="221">
        <v>45783</v>
      </c>
      <c r="B128" s="129">
        <v>4.6839000000000004</v>
      </c>
      <c r="C128" s="129">
        <v>5.0288000000000004</v>
      </c>
      <c r="D128" s="129">
        <v>6.7549999999999999</v>
      </c>
      <c r="E128" s="129">
        <v>2.2692999999999999</v>
      </c>
      <c r="F128" s="129"/>
    </row>
    <row r="129" spans="1:6" x14ac:dyDescent="0.25">
      <c r="A129" s="221">
        <v>45784</v>
      </c>
      <c r="B129" s="129">
        <v>4.6826999999999996</v>
      </c>
      <c r="C129" s="129">
        <v>5.0278</v>
      </c>
      <c r="D129" s="129">
        <v>6.7576999999999998</v>
      </c>
      <c r="E129" s="129">
        <v>2.2673999999999999</v>
      </c>
      <c r="F129" s="129"/>
    </row>
    <row r="130" spans="1:6" x14ac:dyDescent="0.25">
      <c r="A130" s="221">
        <v>45785</v>
      </c>
      <c r="B130" s="129">
        <v>4.6737000000000002</v>
      </c>
      <c r="C130" s="129">
        <v>5.0186999999999999</v>
      </c>
      <c r="D130" s="129">
        <v>6.7474999999999996</v>
      </c>
      <c r="E130" s="129">
        <v>2.2582</v>
      </c>
      <c r="F130" s="129"/>
    </row>
    <row r="131" spans="1:6" x14ac:dyDescent="0.25">
      <c r="A131" s="221">
        <v>45786</v>
      </c>
      <c r="B131" s="129">
        <v>4.6700999999999997</v>
      </c>
      <c r="C131" s="129">
        <v>5.0151000000000003</v>
      </c>
      <c r="D131" s="129">
        <v>6.742</v>
      </c>
      <c r="E131" s="129">
        <v>2.2549999999999999</v>
      </c>
      <c r="F131" s="129"/>
    </row>
    <row r="132" spans="1:6" x14ac:dyDescent="0.25">
      <c r="A132" s="221">
        <v>45789</v>
      </c>
      <c r="B132" s="129">
        <v>4.6647999999999996</v>
      </c>
      <c r="C132" s="129">
        <v>5.0096999999999996</v>
      </c>
      <c r="D132" s="129">
        <v>6.7337999999999996</v>
      </c>
      <c r="E132" s="129">
        <v>2.2498</v>
      </c>
      <c r="F132" s="129"/>
    </row>
    <row r="133" spans="1:6" x14ac:dyDescent="0.25">
      <c r="A133" s="221">
        <v>45790</v>
      </c>
      <c r="B133" s="129">
        <v>4.6615000000000002</v>
      </c>
      <c r="C133" s="129">
        <v>5.0064000000000002</v>
      </c>
      <c r="D133" s="129">
        <v>6.7293000000000003</v>
      </c>
      <c r="E133" s="129">
        <v>2.2467999999999999</v>
      </c>
      <c r="F133" s="129"/>
    </row>
    <row r="134" spans="1:6" x14ac:dyDescent="0.25">
      <c r="A134" s="221">
        <v>45791</v>
      </c>
      <c r="B134" s="129">
        <v>4.6584000000000003</v>
      </c>
      <c r="C134" s="129">
        <v>5.0033000000000003</v>
      </c>
      <c r="D134" s="129">
        <v>6.7255000000000003</v>
      </c>
      <c r="E134" s="129">
        <v>2.2437999999999998</v>
      </c>
      <c r="F134" s="129"/>
    </row>
    <row r="135" spans="1:6" x14ac:dyDescent="0.25">
      <c r="A135" s="221">
        <v>45792</v>
      </c>
      <c r="B135" s="129">
        <v>4.6523000000000003</v>
      </c>
      <c r="C135" s="129">
        <v>4.9973000000000001</v>
      </c>
      <c r="D135" s="129">
        <v>6.7237</v>
      </c>
      <c r="E135" s="129">
        <v>2.2370999999999999</v>
      </c>
      <c r="F135" s="129"/>
    </row>
    <row r="136" spans="1:6" x14ac:dyDescent="0.25">
      <c r="A136" s="221">
        <v>45793</v>
      </c>
      <c r="B136" s="129">
        <v>4.6505999999999998</v>
      </c>
      <c r="C136" s="129">
        <v>4.9954999999999998</v>
      </c>
      <c r="D136" s="129">
        <v>6.7234999999999996</v>
      </c>
      <c r="E136" s="129">
        <v>2.2351999999999999</v>
      </c>
      <c r="F136" s="129"/>
    </row>
    <row r="137" spans="1:6" x14ac:dyDescent="0.25">
      <c r="A137" s="221">
        <v>45796</v>
      </c>
      <c r="B137" s="129">
        <v>4.6482000000000001</v>
      </c>
      <c r="C137" s="129">
        <v>4.9932999999999996</v>
      </c>
      <c r="D137" s="129">
        <v>6.7210999999999999</v>
      </c>
      <c r="E137" s="129">
        <v>2.2328000000000001</v>
      </c>
      <c r="F137" s="129"/>
    </row>
    <row r="138" spans="1:6" x14ac:dyDescent="0.25">
      <c r="A138" s="221">
        <v>45797</v>
      </c>
      <c r="B138" s="129">
        <v>4.6456999999999997</v>
      </c>
      <c r="C138" s="129">
        <v>4.9908000000000001</v>
      </c>
      <c r="D138" s="129">
        <v>6.7183999999999999</v>
      </c>
      <c r="E138" s="129">
        <v>2.2301000000000002</v>
      </c>
      <c r="F138" s="129"/>
    </row>
    <row r="139" spans="1:6" x14ac:dyDescent="0.25">
      <c r="A139" s="221">
        <v>45798</v>
      </c>
      <c r="B139" s="129">
        <v>4.6422999999999996</v>
      </c>
      <c r="C139" s="129">
        <v>4.9871999999999996</v>
      </c>
      <c r="D139" s="129">
        <v>6.7133000000000003</v>
      </c>
      <c r="E139" s="129">
        <v>2.2267999999999999</v>
      </c>
      <c r="F139" s="129"/>
    </row>
    <row r="140" spans="1:6" x14ac:dyDescent="0.25">
      <c r="A140" s="221">
        <v>45799</v>
      </c>
      <c r="B140" s="129">
        <v>4.6341999999999999</v>
      </c>
      <c r="C140" s="129">
        <v>4.9790999999999999</v>
      </c>
      <c r="D140" s="129">
        <v>6.7046999999999999</v>
      </c>
      <c r="E140" s="129">
        <v>2.2193000000000001</v>
      </c>
      <c r="F140" s="129"/>
    </row>
    <row r="141" spans="1:6" x14ac:dyDescent="0.25">
      <c r="A141" s="221">
        <v>45800</v>
      </c>
      <c r="B141" s="129">
        <v>4.6326000000000001</v>
      </c>
      <c r="C141" s="129">
        <v>4.9775</v>
      </c>
      <c r="D141" s="129">
        <v>6.7054999999999998</v>
      </c>
      <c r="E141" s="129">
        <v>2.2178</v>
      </c>
      <c r="F141" s="129"/>
    </row>
    <row r="142" spans="1:6" x14ac:dyDescent="0.25">
      <c r="A142" s="221">
        <v>45803</v>
      </c>
      <c r="B142" s="129">
        <v>4.6304999999999996</v>
      </c>
      <c r="C142" s="129">
        <v>4.9755000000000003</v>
      </c>
      <c r="D142" s="129">
        <v>6.7055999999999996</v>
      </c>
      <c r="E142" s="129">
        <v>2.2151999999999998</v>
      </c>
      <c r="F142" s="129"/>
    </row>
    <row r="143" spans="1:6" x14ac:dyDescent="0.25">
      <c r="A143" s="221">
        <v>45804</v>
      </c>
      <c r="B143" s="129">
        <v>4.6280000000000001</v>
      </c>
      <c r="C143" s="129">
        <v>4.9730999999999996</v>
      </c>
      <c r="D143" s="129">
        <v>6.7046999999999999</v>
      </c>
      <c r="E143" s="129">
        <v>2.2124000000000001</v>
      </c>
      <c r="F143" s="129"/>
    </row>
    <row r="144" spans="1:6" x14ac:dyDescent="0.25">
      <c r="A144" s="221">
        <v>45805</v>
      </c>
      <c r="B144" s="129">
        <v>4.6254</v>
      </c>
      <c r="C144" s="129">
        <v>4.9705000000000004</v>
      </c>
      <c r="D144" s="129">
        <v>6.7011000000000003</v>
      </c>
      <c r="E144" s="129">
        <v>2.2099000000000002</v>
      </c>
      <c r="F144" s="129"/>
    </row>
    <row r="145" spans="1:6" x14ac:dyDescent="0.25">
      <c r="A145" s="221">
        <v>45806</v>
      </c>
      <c r="B145" s="129">
        <v>4.6185</v>
      </c>
      <c r="C145" s="129">
        <v>4.9634999999999998</v>
      </c>
      <c r="D145" s="129">
        <v>6.6969000000000003</v>
      </c>
      <c r="E145" s="129">
        <v>2.2025000000000001</v>
      </c>
      <c r="F145" s="129"/>
    </row>
    <row r="146" spans="1:6" x14ac:dyDescent="0.25">
      <c r="A146" s="221">
        <v>45807</v>
      </c>
      <c r="B146" s="129">
        <v>4.6159999999999997</v>
      </c>
      <c r="C146" s="129">
        <v>4.9610000000000003</v>
      </c>
      <c r="D146" s="129">
        <v>6.6944999999999997</v>
      </c>
      <c r="E146" s="129">
        <v>2.1999</v>
      </c>
      <c r="F146" s="129"/>
    </row>
    <row r="147" spans="1:6" x14ac:dyDescent="0.25">
      <c r="A147" s="221">
        <v>45810</v>
      </c>
      <c r="B147" s="129">
        <v>4.6130000000000004</v>
      </c>
      <c r="C147" s="129">
        <v>4.9580000000000002</v>
      </c>
      <c r="D147" s="129">
        <v>6.6905000000000001</v>
      </c>
      <c r="E147" s="129">
        <v>2.1974</v>
      </c>
      <c r="F147" s="129"/>
    </row>
    <row r="148" spans="1:6" x14ac:dyDescent="0.25">
      <c r="A148" s="221">
        <v>45811</v>
      </c>
      <c r="B148" s="129">
        <v>4.6106999999999996</v>
      </c>
      <c r="C148" s="129">
        <v>4.9557000000000002</v>
      </c>
      <c r="D148" s="129">
        <v>6.6890999999999998</v>
      </c>
      <c r="E148" s="129">
        <v>2.1947000000000001</v>
      </c>
      <c r="F148" s="129"/>
    </row>
    <row r="149" spans="1:6" x14ac:dyDescent="0.25">
      <c r="A149" s="221">
        <v>45812</v>
      </c>
      <c r="B149" s="129">
        <v>4.6075999999999997</v>
      </c>
      <c r="C149" s="129">
        <v>4.9523999999999999</v>
      </c>
      <c r="D149" s="129">
        <v>6.6856</v>
      </c>
      <c r="E149" s="129">
        <v>2.1916000000000002</v>
      </c>
      <c r="F149" s="129"/>
    </row>
    <row r="150" spans="1:6" x14ac:dyDescent="0.25">
      <c r="A150" s="221">
        <v>45813</v>
      </c>
      <c r="B150" s="129">
        <v>4.5975000000000001</v>
      </c>
      <c r="C150" s="129">
        <v>4.9423000000000004</v>
      </c>
      <c r="D150" s="129">
        <v>6.6734999999999998</v>
      </c>
      <c r="E150" s="129">
        <v>2.1818</v>
      </c>
      <c r="F150" s="129"/>
    </row>
    <row r="151" spans="1:6" x14ac:dyDescent="0.25">
      <c r="A151" s="221">
        <v>45814</v>
      </c>
      <c r="B151" s="129">
        <v>4.5953999999999997</v>
      </c>
      <c r="C151" s="129">
        <v>4.9402999999999997</v>
      </c>
      <c r="D151" s="129">
        <v>6.6736000000000004</v>
      </c>
      <c r="E151" s="129">
        <v>2.1804000000000001</v>
      </c>
      <c r="F151" s="129"/>
    </row>
    <row r="152" spans="1:6" x14ac:dyDescent="0.25">
      <c r="A152" s="221">
        <v>45817</v>
      </c>
      <c r="B152" s="129">
        <v>4.5929000000000002</v>
      </c>
      <c r="C152" s="129">
        <v>4.9378000000000002</v>
      </c>
      <c r="D152" s="129">
        <v>6.6715999999999998</v>
      </c>
      <c r="E152" s="129">
        <v>2.1772999999999998</v>
      </c>
      <c r="F152" s="129"/>
    </row>
    <row r="153" spans="1:6" x14ac:dyDescent="0.25">
      <c r="A153" s="221">
        <v>45818</v>
      </c>
      <c r="B153" s="129">
        <v>4.5913000000000004</v>
      </c>
      <c r="C153" s="129">
        <v>4.9362000000000004</v>
      </c>
      <c r="D153" s="129">
        <v>6.6726000000000001</v>
      </c>
      <c r="E153" s="129">
        <v>2.1751</v>
      </c>
      <c r="F153" s="129"/>
    </row>
    <row r="154" spans="1:6" x14ac:dyDescent="0.25">
      <c r="A154" s="221">
        <v>45819</v>
      </c>
      <c r="B154" s="129">
        <v>4.5884</v>
      </c>
      <c r="C154" s="129">
        <v>4.9332000000000003</v>
      </c>
      <c r="D154" s="129">
        <v>6.6689999999999996</v>
      </c>
      <c r="E154" s="129">
        <v>2.1711</v>
      </c>
      <c r="F154" s="129"/>
    </row>
    <row r="155" spans="1:6" x14ac:dyDescent="0.25">
      <c r="A155" s="221">
        <v>45820</v>
      </c>
      <c r="B155" s="129">
        <v>4.5811000000000002</v>
      </c>
      <c r="C155" s="129">
        <v>4.9260000000000002</v>
      </c>
      <c r="D155" s="129">
        <v>6.6638000000000002</v>
      </c>
      <c r="E155" s="129">
        <v>2.1648999999999998</v>
      </c>
      <c r="F155" s="129"/>
    </row>
    <row r="156" spans="1:6" x14ac:dyDescent="0.25">
      <c r="A156" s="221">
        <v>45821</v>
      </c>
      <c r="B156" s="129">
        <v>4.5765000000000002</v>
      </c>
      <c r="C156" s="129">
        <v>4.9212999999999996</v>
      </c>
      <c r="D156" s="129">
        <v>6.6553000000000004</v>
      </c>
      <c r="E156" s="129">
        <v>2.16</v>
      </c>
      <c r="F156" s="129"/>
    </row>
    <row r="157" spans="1:6" x14ac:dyDescent="0.25">
      <c r="A157" s="221">
        <v>45824</v>
      </c>
      <c r="B157" s="129">
        <v>4.5750000000000002</v>
      </c>
      <c r="C157" s="129">
        <v>4.92</v>
      </c>
      <c r="D157" s="129">
        <v>6.6557000000000004</v>
      </c>
      <c r="E157" s="129">
        <v>2.1577000000000002</v>
      </c>
      <c r="F157" s="129"/>
    </row>
    <row r="158" spans="1:6" x14ac:dyDescent="0.25">
      <c r="A158" s="221">
        <v>45825</v>
      </c>
      <c r="B158" s="129">
        <v>4.5712000000000002</v>
      </c>
      <c r="C158" s="129">
        <v>4.9160000000000004</v>
      </c>
      <c r="D158" s="129">
        <v>6.6497999999999999</v>
      </c>
      <c r="E158" s="129">
        <v>2.1545000000000001</v>
      </c>
      <c r="F158" s="129"/>
    </row>
    <row r="159" spans="1:6" x14ac:dyDescent="0.25">
      <c r="A159" s="221">
        <v>45826</v>
      </c>
      <c r="B159" s="129">
        <v>4.5693999999999999</v>
      </c>
      <c r="C159" s="129">
        <v>4.9142999999999999</v>
      </c>
      <c r="D159" s="129">
        <v>6.6497999999999999</v>
      </c>
      <c r="E159" s="129">
        <v>2.1522000000000001</v>
      </c>
      <c r="F159" s="129"/>
    </row>
    <row r="160" spans="1:6" x14ac:dyDescent="0.25">
      <c r="A160" s="221">
        <v>45827</v>
      </c>
      <c r="B160" s="129">
        <v>4.5598000000000001</v>
      </c>
      <c r="C160" s="129">
        <v>4.9047000000000001</v>
      </c>
      <c r="D160" s="129">
        <v>6.6364999999999998</v>
      </c>
      <c r="E160" s="129">
        <v>2.1453000000000002</v>
      </c>
      <c r="F160" s="129"/>
    </row>
    <row r="161" spans="1:6" x14ac:dyDescent="0.25">
      <c r="A161" s="221">
        <v>45828</v>
      </c>
      <c r="B161" s="129">
        <v>4.5575000000000001</v>
      </c>
      <c r="C161" s="129">
        <v>4.9024999999999999</v>
      </c>
      <c r="D161" s="129">
        <v>6.6355000000000004</v>
      </c>
      <c r="E161" s="129">
        <v>2.1425000000000001</v>
      </c>
      <c r="F161" s="129"/>
    </row>
    <row r="162" spans="1:6" x14ac:dyDescent="0.25">
      <c r="A162" s="221">
        <v>45831</v>
      </c>
      <c r="B162" s="129">
        <v>4.5552999999999999</v>
      </c>
      <c r="C162" s="129">
        <v>4.9004000000000003</v>
      </c>
      <c r="D162" s="129">
        <v>6.6341000000000001</v>
      </c>
      <c r="E162" s="129">
        <v>2.1389999999999998</v>
      </c>
      <c r="F162" s="129"/>
    </row>
    <row r="163" spans="1:6" x14ac:dyDescent="0.25">
      <c r="A163" s="221">
        <v>45832</v>
      </c>
      <c r="B163" s="129">
        <v>4.5530999999999997</v>
      </c>
      <c r="C163" s="129">
        <v>4.8982000000000001</v>
      </c>
      <c r="D163" s="129">
        <v>6.6326000000000001</v>
      </c>
      <c r="E163" s="129">
        <v>2.1368</v>
      </c>
      <c r="F163" s="129"/>
    </row>
    <row r="164" spans="1:6" x14ac:dyDescent="0.25">
      <c r="A164" s="221">
        <v>45833</v>
      </c>
      <c r="B164" s="129">
        <v>4.5503</v>
      </c>
      <c r="C164" s="129">
        <v>4.8954000000000004</v>
      </c>
      <c r="D164" s="129">
        <v>6.6291000000000002</v>
      </c>
      <c r="E164" s="129">
        <v>2.1341000000000001</v>
      </c>
      <c r="F164" s="129"/>
    </row>
    <row r="165" spans="1:6" x14ac:dyDescent="0.25">
      <c r="A165" s="221">
        <v>45834</v>
      </c>
      <c r="B165" s="129">
        <v>4.5429000000000004</v>
      </c>
      <c r="C165" s="129">
        <v>4.8879999999999999</v>
      </c>
      <c r="D165" s="129">
        <v>6.6226000000000003</v>
      </c>
      <c r="E165" s="129">
        <v>2.1267</v>
      </c>
      <c r="F165" s="129"/>
    </row>
    <row r="166" spans="1:6" x14ac:dyDescent="0.25">
      <c r="A166" s="221">
        <v>45835</v>
      </c>
      <c r="B166" s="129">
        <v>4.5392999999999999</v>
      </c>
      <c r="C166" s="129">
        <v>4.8845000000000001</v>
      </c>
      <c r="D166" s="129">
        <v>6.6182999999999996</v>
      </c>
      <c r="E166" s="129">
        <v>2.1227999999999998</v>
      </c>
      <c r="F166" s="129"/>
    </row>
    <row r="167" spans="1:6" x14ac:dyDescent="0.25">
      <c r="A167" s="221">
        <v>45838</v>
      </c>
      <c r="B167" s="129">
        <v>4.5368000000000004</v>
      </c>
      <c r="C167" s="129">
        <v>4.8818999999999999</v>
      </c>
      <c r="D167" s="129">
        <v>6.6151999999999997</v>
      </c>
      <c r="E167" s="129">
        <v>2.1204999999999998</v>
      </c>
      <c r="F167" s="129"/>
    </row>
    <row r="168" spans="1:6" x14ac:dyDescent="0.25">
      <c r="A168" s="221">
        <v>45839</v>
      </c>
      <c r="B168" s="129">
        <v>4.5347</v>
      </c>
      <c r="C168" s="129">
        <v>4.8798000000000004</v>
      </c>
      <c r="D168" s="129">
        <v>6.6147</v>
      </c>
      <c r="E168" s="129">
        <v>2.1181999999999999</v>
      </c>
      <c r="F168" s="129"/>
    </row>
    <row r="169" spans="1:6" x14ac:dyDescent="0.25">
      <c r="A169" s="221">
        <v>45840</v>
      </c>
      <c r="B169" s="129">
        <v>4.5308000000000002</v>
      </c>
      <c r="C169" s="129">
        <v>4.8757999999999999</v>
      </c>
      <c r="D169" s="129">
        <v>6.6078000000000001</v>
      </c>
      <c r="E169" s="129">
        <v>2.1149</v>
      </c>
      <c r="F169" s="129"/>
    </row>
    <row r="170" spans="1:6" x14ac:dyDescent="0.25">
      <c r="A170" s="221">
        <v>45841</v>
      </c>
      <c r="B170" s="129">
        <v>4.5240999999999998</v>
      </c>
      <c r="C170" s="129">
        <v>4.8692000000000002</v>
      </c>
      <c r="D170" s="129">
        <v>6.6040000000000001</v>
      </c>
      <c r="E170" s="129">
        <v>2.1074999999999999</v>
      </c>
      <c r="F170" s="129"/>
    </row>
    <row r="171" spans="1:6" x14ac:dyDescent="0.25">
      <c r="A171" s="221">
        <v>45842</v>
      </c>
      <c r="B171" s="129">
        <v>4.5217999999999998</v>
      </c>
      <c r="C171" s="129">
        <v>4.8667999999999996</v>
      </c>
      <c r="D171" s="129">
        <v>6.6017000000000001</v>
      </c>
      <c r="E171" s="129">
        <v>2.1053999999999999</v>
      </c>
      <c r="F171" s="129"/>
    </row>
    <row r="172" spans="1:6" x14ac:dyDescent="0.25">
      <c r="A172" s="221">
        <v>45845</v>
      </c>
      <c r="B172" s="129">
        <v>4.5179</v>
      </c>
      <c r="C172" s="129">
        <v>4.8630000000000004</v>
      </c>
      <c r="D172" s="129">
        <v>6.5956999999999999</v>
      </c>
      <c r="E172" s="129">
        <v>2.1019999999999999</v>
      </c>
      <c r="F172" s="129"/>
    </row>
    <row r="173" spans="1:6" x14ac:dyDescent="0.25">
      <c r="A173" s="221">
        <v>45846</v>
      </c>
      <c r="B173" s="129">
        <v>4.5138999999999996</v>
      </c>
      <c r="C173" s="129">
        <v>4.859</v>
      </c>
      <c r="D173" s="129">
        <v>6.5896999999999997</v>
      </c>
      <c r="E173" s="129">
        <v>2.0969000000000002</v>
      </c>
      <c r="F173" s="129"/>
    </row>
    <row r="174" spans="1:6" x14ac:dyDescent="0.25">
      <c r="A174" s="221">
        <v>45847</v>
      </c>
      <c r="B174" s="129">
        <v>4.5115999999999996</v>
      </c>
      <c r="C174" s="129">
        <v>4.8567999999999998</v>
      </c>
      <c r="D174" s="129">
        <v>6.5880000000000001</v>
      </c>
      <c r="E174" s="129">
        <v>2.0960999999999999</v>
      </c>
      <c r="F174" s="129"/>
    </row>
    <row r="175" spans="1:6" x14ac:dyDescent="0.25">
      <c r="A175" s="221">
        <v>45848</v>
      </c>
      <c r="B175" s="129">
        <v>4.5023999999999997</v>
      </c>
      <c r="C175" s="129">
        <v>4.8475999999999999</v>
      </c>
      <c r="D175" s="129">
        <v>6.5770999999999997</v>
      </c>
      <c r="E175" s="129">
        <v>2.0872999999999999</v>
      </c>
      <c r="F175" s="129"/>
    </row>
    <row r="176" spans="1:6" x14ac:dyDescent="0.25">
      <c r="A176" s="221">
        <v>45849</v>
      </c>
      <c r="B176" s="129">
        <v>4.4993999999999996</v>
      </c>
      <c r="C176" s="129">
        <v>4.8445</v>
      </c>
      <c r="D176" s="129">
        <v>6.5734000000000004</v>
      </c>
      <c r="E176" s="129">
        <v>2.0844</v>
      </c>
      <c r="F176" s="129"/>
    </row>
    <row r="177" spans="1:6" x14ac:dyDescent="0.25">
      <c r="A177" s="221">
        <v>45852</v>
      </c>
      <c r="B177" s="129">
        <v>4.4968000000000004</v>
      </c>
      <c r="C177" s="129">
        <v>4.8418999999999999</v>
      </c>
      <c r="D177" s="129">
        <v>6.5697999999999999</v>
      </c>
      <c r="E177" s="129">
        <v>2.0821000000000001</v>
      </c>
      <c r="F177" s="129"/>
    </row>
    <row r="178" spans="1:6" x14ac:dyDescent="0.25">
      <c r="A178" s="221">
        <v>45853</v>
      </c>
      <c r="B178" s="129">
        <v>4.4946000000000002</v>
      </c>
      <c r="C178" s="129">
        <v>4.8396999999999997</v>
      </c>
      <c r="D178" s="129">
        <v>6.5683999999999996</v>
      </c>
      <c r="E178" s="129">
        <v>2.0798000000000001</v>
      </c>
      <c r="F178" s="129"/>
    </row>
    <row r="179" spans="1:6" x14ac:dyDescent="0.25">
      <c r="A179" s="221">
        <v>45854</v>
      </c>
      <c r="B179" s="129">
        <v>4.4930000000000003</v>
      </c>
      <c r="C179" s="129">
        <v>4.8381999999999996</v>
      </c>
      <c r="D179" s="129">
        <v>6.5678000000000001</v>
      </c>
      <c r="E179" s="129">
        <v>2.0781999999999998</v>
      </c>
      <c r="F179" s="129"/>
    </row>
    <row r="180" spans="1:6" x14ac:dyDescent="0.25">
      <c r="A180" s="221">
        <v>45855</v>
      </c>
      <c r="B180" s="129">
        <v>4.4848999999999997</v>
      </c>
      <c r="C180" s="129">
        <v>4.83</v>
      </c>
      <c r="D180" s="129">
        <v>6.5605000000000002</v>
      </c>
      <c r="E180" s="129">
        <v>2.0697000000000001</v>
      </c>
      <c r="F180" s="129"/>
    </row>
    <row r="181" spans="1:6" x14ac:dyDescent="0.25">
      <c r="A181" s="221">
        <v>45856</v>
      </c>
      <c r="B181" s="129">
        <v>4.4820000000000002</v>
      </c>
      <c r="C181" s="129">
        <v>4.827</v>
      </c>
      <c r="D181" s="129">
        <v>6.5568999999999997</v>
      </c>
      <c r="E181" s="129">
        <v>2.0670000000000002</v>
      </c>
      <c r="F181" s="129"/>
    </row>
    <row r="182" spans="1:6" x14ac:dyDescent="0.25">
      <c r="A182" s="221">
        <v>45859</v>
      </c>
      <c r="B182" s="129">
        <v>4.4813999999999998</v>
      </c>
      <c r="C182" s="129">
        <v>4.8266999999999998</v>
      </c>
      <c r="D182" s="129">
        <v>6.5610999999999997</v>
      </c>
      <c r="E182" s="129">
        <v>2.0653999999999999</v>
      </c>
      <c r="F182" s="129"/>
    </row>
    <row r="183" spans="1:6" x14ac:dyDescent="0.25">
      <c r="A183" s="221">
        <v>45860</v>
      </c>
      <c r="B183" s="129">
        <v>4.4789000000000003</v>
      </c>
      <c r="C183" s="129">
        <v>4.8243</v>
      </c>
      <c r="D183" s="129">
        <v>6.5598000000000001</v>
      </c>
      <c r="E183" s="129">
        <v>2.0629</v>
      </c>
      <c r="F183" s="129"/>
    </row>
    <row r="184" spans="1:6" x14ac:dyDescent="0.25">
      <c r="A184" s="221">
        <v>45861</v>
      </c>
      <c r="B184" s="129">
        <v>4.4762000000000004</v>
      </c>
      <c r="C184" s="129">
        <v>4.8216000000000001</v>
      </c>
      <c r="D184" s="129">
        <v>6.5571000000000002</v>
      </c>
      <c r="E184" s="129">
        <v>2.0600999999999998</v>
      </c>
      <c r="F184" s="129"/>
    </row>
    <row r="185" spans="1:6" x14ac:dyDescent="0.25">
      <c r="A185" s="221">
        <v>45862</v>
      </c>
      <c r="B185" s="129">
        <v>4.4648000000000003</v>
      </c>
      <c r="C185" s="129">
        <v>4.8101000000000003</v>
      </c>
      <c r="D185" s="129">
        <v>6.5407000000000002</v>
      </c>
      <c r="E185" s="129">
        <v>2.0495000000000001</v>
      </c>
      <c r="F185" s="129"/>
    </row>
    <row r="186" spans="1:6" x14ac:dyDescent="0.25">
      <c r="A186" s="221">
        <v>45863</v>
      </c>
      <c r="B186" s="129">
        <v>4.4614000000000003</v>
      </c>
      <c r="C186" s="129">
        <v>4.8066000000000004</v>
      </c>
      <c r="D186" s="129">
        <v>6.5366</v>
      </c>
      <c r="E186" s="129">
        <v>2.0464000000000002</v>
      </c>
      <c r="F186" s="129"/>
    </row>
    <row r="187" spans="1:6" x14ac:dyDescent="0.25">
      <c r="A187" s="221">
        <v>45866</v>
      </c>
      <c r="B187" s="129">
        <v>4.4600999999999997</v>
      </c>
      <c r="C187" s="129">
        <v>4.8053999999999997</v>
      </c>
      <c r="D187" s="129">
        <v>6.5377000000000001</v>
      </c>
      <c r="E187" s="129">
        <v>2.0447000000000002</v>
      </c>
      <c r="F187" s="129"/>
    </row>
    <row r="188" spans="1:6" x14ac:dyDescent="0.25">
      <c r="A188" s="221">
        <v>45867</v>
      </c>
      <c r="B188" s="129">
        <v>4.4569999999999999</v>
      </c>
      <c r="C188" s="129">
        <v>4.8025000000000002</v>
      </c>
      <c r="D188" s="129">
        <v>6.5347</v>
      </c>
      <c r="E188" s="129">
        <v>2.0417000000000001</v>
      </c>
      <c r="F188" s="129"/>
    </row>
    <row r="189" spans="1:6" x14ac:dyDescent="0.25">
      <c r="A189" s="221">
        <v>45868</v>
      </c>
      <c r="B189" s="129">
        <v>4.4535999999999998</v>
      </c>
      <c r="C189" s="129">
        <v>4.8239000000000001</v>
      </c>
      <c r="D189" s="129">
        <v>6.5305</v>
      </c>
      <c r="E189" s="129">
        <v>2.0385</v>
      </c>
      <c r="F189" s="129"/>
    </row>
    <row r="190" spans="1:6" x14ac:dyDescent="0.25">
      <c r="A190" s="221">
        <v>45869</v>
      </c>
      <c r="B190" s="129">
        <v>4.4457000000000004</v>
      </c>
      <c r="C190" s="129">
        <v>4.8160999999999996</v>
      </c>
      <c r="D190" s="129">
        <v>6.5235000000000003</v>
      </c>
      <c r="E190" s="129">
        <v>2.0314999999999999</v>
      </c>
      <c r="F190" s="129"/>
    </row>
    <row r="191" spans="1:6" x14ac:dyDescent="0.25">
      <c r="A191" s="221">
        <v>45870</v>
      </c>
      <c r="B191" s="129">
        <v>4.4436</v>
      </c>
      <c r="C191" s="129">
        <v>4.8140999999999998</v>
      </c>
      <c r="D191" s="129">
        <v>6.5212000000000003</v>
      </c>
      <c r="E191" s="129">
        <v>2.0284</v>
      </c>
      <c r="F191" s="129"/>
    </row>
    <row r="192" spans="1:6" x14ac:dyDescent="0.25">
      <c r="A192" s="221">
        <v>45873</v>
      </c>
      <c r="B192" s="129">
        <v>4.4424000000000001</v>
      </c>
      <c r="C192" s="129">
        <v>4.8129999999999997</v>
      </c>
      <c r="D192" s="129">
        <v>6.5240999999999998</v>
      </c>
      <c r="E192" s="129">
        <v>2.0265</v>
      </c>
      <c r="F192" s="129"/>
    </row>
    <row r="193" spans="1:6" x14ac:dyDescent="0.25">
      <c r="A193" s="221">
        <v>45874</v>
      </c>
      <c r="B193" s="129">
        <v>4.4398999999999997</v>
      </c>
      <c r="C193" s="129">
        <v>4.8105000000000002</v>
      </c>
      <c r="D193" s="129">
        <v>6.5220000000000002</v>
      </c>
      <c r="E193" s="129">
        <v>2.0240999999999998</v>
      </c>
      <c r="F193" s="129"/>
    </row>
    <row r="194" spans="1:6" x14ac:dyDescent="0.25">
      <c r="A194" s="221">
        <v>45875</v>
      </c>
      <c r="B194" s="129">
        <v>4.4366000000000003</v>
      </c>
      <c r="C194" s="129">
        <v>4.8071999999999999</v>
      </c>
      <c r="D194" s="129">
        <v>6.5172999999999996</v>
      </c>
      <c r="E194" s="129">
        <v>2.0211999999999999</v>
      </c>
      <c r="F194" s="129"/>
    </row>
    <row r="195" spans="1:6" x14ac:dyDescent="0.25">
      <c r="A195" s="221">
        <v>45876</v>
      </c>
      <c r="B195" s="129">
        <v>4.4287000000000001</v>
      </c>
      <c r="C195" s="129">
        <v>4.7992999999999997</v>
      </c>
      <c r="D195" s="129">
        <v>6.5106000000000002</v>
      </c>
      <c r="E195" s="129">
        <v>2.0137999999999998</v>
      </c>
      <c r="F195" s="129"/>
    </row>
    <row r="196" spans="1:6" x14ac:dyDescent="0.25">
      <c r="A196" s="221">
        <v>45877</v>
      </c>
      <c r="B196" s="129">
        <v>4.4245999999999999</v>
      </c>
      <c r="C196" s="129">
        <v>4.7952000000000004</v>
      </c>
      <c r="D196" s="129">
        <v>6.5039999999999996</v>
      </c>
      <c r="E196" s="129">
        <v>2.0103</v>
      </c>
      <c r="F196" s="129"/>
    </row>
    <row r="197" spans="1:6" x14ac:dyDescent="0.25">
      <c r="A197" s="221">
        <v>45880</v>
      </c>
      <c r="B197" s="129">
        <v>4.4215999999999998</v>
      </c>
      <c r="C197" s="129">
        <v>4.7923</v>
      </c>
      <c r="D197" s="129">
        <v>6.5010000000000003</v>
      </c>
      <c r="E197" s="129">
        <v>2.0065</v>
      </c>
      <c r="F197" s="129"/>
    </row>
    <row r="198" spans="1:6" x14ac:dyDescent="0.25">
      <c r="A198" s="221">
        <v>45881</v>
      </c>
      <c r="B198" s="129">
        <v>4.4184000000000001</v>
      </c>
      <c r="C198" s="129">
        <v>4.7889999999999997</v>
      </c>
      <c r="D198" s="129">
        <v>6.4954000000000001</v>
      </c>
      <c r="E198" s="129">
        <v>2.0034999999999998</v>
      </c>
      <c r="F198" s="129"/>
    </row>
    <row r="199" spans="1:6" x14ac:dyDescent="0.25">
      <c r="A199" s="221">
        <v>45882</v>
      </c>
      <c r="B199" s="129">
        <v>4.4173</v>
      </c>
      <c r="C199" s="129">
        <v>4.7880000000000003</v>
      </c>
      <c r="D199" s="129">
        <v>6.4981999999999998</v>
      </c>
      <c r="E199" s="129">
        <v>2.0019999999999998</v>
      </c>
      <c r="F199" s="129"/>
    </row>
    <row r="200" spans="1:6" x14ac:dyDescent="0.25">
      <c r="A200" s="221">
        <v>45883</v>
      </c>
      <c r="B200" s="129">
        <v>4.4084000000000003</v>
      </c>
      <c r="C200" s="129">
        <v>4.7790999999999997</v>
      </c>
      <c r="D200" s="129">
        <v>6.4874999999999998</v>
      </c>
      <c r="E200" s="129">
        <v>1.9931000000000001</v>
      </c>
      <c r="F200" s="129"/>
    </row>
    <row r="201" spans="1:6" x14ac:dyDescent="0.25">
      <c r="A201" s="221">
        <v>45884</v>
      </c>
      <c r="B201" s="129">
        <v>4.4057000000000004</v>
      </c>
      <c r="C201" s="129">
        <v>4.7763999999999998</v>
      </c>
      <c r="D201" s="129">
        <v>6.4847999999999999</v>
      </c>
      <c r="E201" s="129">
        <v>1.9903999999999999</v>
      </c>
      <c r="F201" s="129"/>
    </row>
    <row r="202" spans="1:6" x14ac:dyDescent="0.25">
      <c r="A202" s="221">
        <v>45887</v>
      </c>
      <c r="B202" s="129">
        <v>4.4017999999999997</v>
      </c>
      <c r="C202" s="129">
        <v>4.7724000000000002</v>
      </c>
      <c r="D202" s="129">
        <v>6.4772999999999996</v>
      </c>
      <c r="E202" s="129">
        <v>1.9876</v>
      </c>
      <c r="F202" s="129"/>
    </row>
    <row r="203" spans="1:6" x14ac:dyDescent="0.25">
      <c r="A203" s="221">
        <v>45888</v>
      </c>
      <c r="B203" s="129">
        <v>4.3992000000000004</v>
      </c>
      <c r="C203" s="129">
        <v>4.7698</v>
      </c>
      <c r="D203" s="129">
        <v>6.4748999999999999</v>
      </c>
      <c r="E203" s="129">
        <v>1.9850000000000001</v>
      </c>
      <c r="F203" s="129"/>
    </row>
    <row r="204" spans="1:6" x14ac:dyDescent="0.25">
      <c r="A204" s="221">
        <v>45889</v>
      </c>
      <c r="B204" s="129">
        <v>4.3973000000000004</v>
      </c>
      <c r="C204" s="129">
        <v>4.7679999999999998</v>
      </c>
      <c r="D204" s="129">
        <v>6.4748999999999999</v>
      </c>
      <c r="E204" s="129">
        <v>1.9829000000000001</v>
      </c>
      <c r="F204" s="129"/>
    </row>
    <row r="205" spans="1:6" x14ac:dyDescent="0.25">
      <c r="A205" s="221">
        <v>45890</v>
      </c>
      <c r="B205" s="129">
        <v>4.3879000000000001</v>
      </c>
      <c r="C205" s="129">
        <v>4.7584999999999997</v>
      </c>
      <c r="D205" s="129">
        <v>6.4626999999999999</v>
      </c>
      <c r="E205" s="129">
        <v>1.9736</v>
      </c>
      <c r="F205" s="129"/>
    </row>
    <row r="206" spans="1:6" x14ac:dyDescent="0.25">
      <c r="A206" s="221">
        <v>45891</v>
      </c>
      <c r="B206" s="129">
        <v>4.3863000000000003</v>
      </c>
      <c r="C206" s="129">
        <v>4.7569999999999997</v>
      </c>
      <c r="D206" s="129">
        <v>6.4641999999999999</v>
      </c>
      <c r="E206" s="129">
        <v>1.9721</v>
      </c>
      <c r="F206" s="129"/>
    </row>
    <row r="207" spans="1:6" x14ac:dyDescent="0.25">
      <c r="A207" s="221">
        <v>45894</v>
      </c>
      <c r="B207" s="129">
        <v>4.3822000000000001</v>
      </c>
      <c r="C207" s="129">
        <v>4.7527999999999997</v>
      </c>
      <c r="D207" s="129">
        <v>6.4565000000000001</v>
      </c>
      <c r="E207" s="129">
        <v>1.9683999999999999</v>
      </c>
      <c r="F207" s="129"/>
    </row>
    <row r="208" spans="1:6" x14ac:dyDescent="0.25">
      <c r="A208" s="221">
        <v>45895</v>
      </c>
      <c r="B208" s="129">
        <v>4.3806000000000003</v>
      </c>
      <c r="C208" s="129">
        <v>4.7511999999999999</v>
      </c>
      <c r="D208" s="129">
        <v>6.4565999999999999</v>
      </c>
      <c r="E208" s="129">
        <v>1.9662999999999999</v>
      </c>
      <c r="F208" s="129"/>
    </row>
    <row r="209" spans="1:6" x14ac:dyDescent="0.25">
      <c r="A209" s="221">
        <v>45896</v>
      </c>
      <c r="B209" s="129">
        <v>4.3777999999999997</v>
      </c>
      <c r="C209" s="129">
        <v>4.7483000000000004</v>
      </c>
      <c r="D209" s="129">
        <v>6.4526000000000003</v>
      </c>
      <c r="E209" s="129">
        <v>1.9636</v>
      </c>
      <c r="F209" s="129"/>
    </row>
    <row r="210" spans="1:6" x14ac:dyDescent="0.25">
      <c r="A210" s="221">
        <v>45897</v>
      </c>
      <c r="B210" s="129">
        <v>4.3703000000000003</v>
      </c>
      <c r="C210" s="129">
        <v>4.7408999999999999</v>
      </c>
      <c r="D210" s="129">
        <v>6.4474</v>
      </c>
      <c r="E210" s="129">
        <v>1.9559</v>
      </c>
      <c r="F210" s="129"/>
    </row>
    <row r="211" spans="1:6" x14ac:dyDescent="0.25">
      <c r="A211" s="221">
        <v>45898</v>
      </c>
      <c r="B211" s="129">
        <v>4.3667999999999996</v>
      </c>
      <c r="C211" s="129">
        <v>4.7373000000000003</v>
      </c>
      <c r="D211" s="129">
        <v>6.4413</v>
      </c>
      <c r="E211" s="129">
        <v>1.9520999999999999</v>
      </c>
      <c r="F211" s="129"/>
    </row>
    <row r="212" spans="1:6" x14ac:dyDescent="0.25">
      <c r="A212" s="221">
        <v>45901</v>
      </c>
      <c r="B212" s="129">
        <v>4.3635999999999999</v>
      </c>
      <c r="C212" s="129">
        <v>4.7339000000000002</v>
      </c>
      <c r="D212" s="129">
        <v>6.4367999999999999</v>
      </c>
      <c r="E212" s="129">
        <v>1.9494</v>
      </c>
      <c r="F212" s="129"/>
    </row>
    <row r="213" spans="1:6" x14ac:dyDescent="0.25">
      <c r="A213" s="221">
        <v>45902</v>
      </c>
      <c r="B213" s="129">
        <v>4.3592000000000004</v>
      </c>
      <c r="C213" s="129">
        <v>4.7295999999999996</v>
      </c>
      <c r="D213" s="129">
        <v>6.4287000000000001</v>
      </c>
      <c r="E213" s="129">
        <v>1.9471000000000001</v>
      </c>
      <c r="F213" s="129"/>
    </row>
    <row r="214" spans="1:6" x14ac:dyDescent="0.25">
      <c r="A214" s="221">
        <v>45903</v>
      </c>
      <c r="B214" s="129">
        <v>4.3581000000000003</v>
      </c>
      <c r="C214" s="129">
        <v>4.7283999999999997</v>
      </c>
      <c r="D214" s="129">
        <v>6.4310999999999998</v>
      </c>
      <c r="E214" s="129">
        <v>1.9452</v>
      </c>
      <c r="F214" s="129"/>
    </row>
    <row r="215" spans="1:6" x14ac:dyDescent="0.25">
      <c r="A215" s="221">
        <v>45904</v>
      </c>
      <c r="B215" s="129">
        <v>4.3505000000000003</v>
      </c>
      <c r="C215" s="129">
        <v>4.7210000000000001</v>
      </c>
      <c r="D215" s="129">
        <v>6.4255000000000004</v>
      </c>
      <c r="E215" s="129">
        <v>1.9374</v>
      </c>
      <c r="F215" s="129"/>
    </row>
    <row r="216" spans="1:6" x14ac:dyDescent="0.25">
      <c r="A216" s="221">
        <v>45905</v>
      </c>
      <c r="B216" s="129">
        <v>4.3495999999999997</v>
      </c>
      <c r="C216" s="129">
        <v>4.7201000000000004</v>
      </c>
      <c r="D216" s="129">
        <v>6.4280999999999997</v>
      </c>
      <c r="E216" s="129">
        <v>1.9358</v>
      </c>
      <c r="F216" s="129"/>
    </row>
    <row r="217" spans="1:6" x14ac:dyDescent="0.25">
      <c r="A217" s="221">
        <v>45908</v>
      </c>
      <c r="B217" s="129">
        <v>4.3475000000000001</v>
      </c>
      <c r="C217" s="129">
        <v>4.718</v>
      </c>
      <c r="D217" s="129">
        <v>6.4276999999999997</v>
      </c>
      <c r="E217" s="129">
        <v>1.9330000000000001</v>
      </c>
      <c r="F217" s="129"/>
    </row>
    <row r="218" spans="1:6" x14ac:dyDescent="0.25">
      <c r="A218" s="221">
        <v>45909</v>
      </c>
      <c r="B218" s="129">
        <v>4.3441999999999998</v>
      </c>
      <c r="C218" s="129">
        <v>4.7148000000000003</v>
      </c>
      <c r="D218" s="129">
        <v>6.4240000000000004</v>
      </c>
      <c r="E218" s="129">
        <v>1.9298999999999999</v>
      </c>
      <c r="F218" s="129"/>
    </row>
    <row r="219" spans="1:6" x14ac:dyDescent="0.25">
      <c r="A219" s="221">
        <v>45910</v>
      </c>
      <c r="B219" s="129">
        <v>4.3417000000000003</v>
      </c>
      <c r="C219" s="129">
        <v>4.7122000000000002</v>
      </c>
      <c r="D219" s="129">
        <v>6.4222000000000001</v>
      </c>
      <c r="E219" s="129">
        <v>1.9271</v>
      </c>
      <c r="F219" s="129"/>
    </row>
    <row r="220" spans="1:6" x14ac:dyDescent="0.25">
      <c r="A220" s="221">
        <v>45911</v>
      </c>
      <c r="B220" s="129">
        <v>4.3331999999999997</v>
      </c>
      <c r="C220" s="129">
        <v>4.7037000000000004</v>
      </c>
      <c r="D220" s="129">
        <v>6.4142999999999999</v>
      </c>
      <c r="E220" s="129">
        <v>1.9186000000000001</v>
      </c>
      <c r="F220" s="129"/>
    </row>
    <row r="221" spans="1:6" x14ac:dyDescent="0.25">
      <c r="A221" s="221">
        <v>45912</v>
      </c>
      <c r="B221" s="129">
        <v>4.3291000000000004</v>
      </c>
      <c r="C221" s="129">
        <v>4.6996000000000002</v>
      </c>
      <c r="D221" s="129">
        <v>6.4069000000000003</v>
      </c>
      <c r="E221" s="129">
        <v>1.9153</v>
      </c>
      <c r="F221" s="129"/>
    </row>
    <row r="222" spans="1:6" x14ac:dyDescent="0.25">
      <c r="A222" s="221">
        <v>45915</v>
      </c>
      <c r="B222" s="129">
        <v>4.3273000000000001</v>
      </c>
      <c r="C222" s="129">
        <v>4.6978999999999997</v>
      </c>
      <c r="D222" s="129">
        <v>6.4070999999999998</v>
      </c>
      <c r="E222" s="129">
        <v>1.9132</v>
      </c>
      <c r="F222" s="129"/>
    </row>
    <row r="223" spans="1:6" x14ac:dyDescent="0.25">
      <c r="A223" s="221">
        <v>45916</v>
      </c>
      <c r="B223" s="129">
        <v>4.3247</v>
      </c>
      <c r="C223" s="129">
        <v>4.6951999999999998</v>
      </c>
      <c r="D223" s="129">
        <v>6.4043999999999999</v>
      </c>
      <c r="E223" s="129">
        <v>1.9103000000000001</v>
      </c>
      <c r="F223" s="129"/>
    </row>
    <row r="224" spans="1:6" x14ac:dyDescent="0.25">
      <c r="A224" s="221">
        <v>45917</v>
      </c>
      <c r="B224" s="129">
        <v>4.3219000000000003</v>
      </c>
      <c r="C224" s="129">
        <v>4.6924999999999999</v>
      </c>
      <c r="D224" s="129">
        <v>6.4023000000000003</v>
      </c>
      <c r="E224" s="129">
        <v>1.9077</v>
      </c>
      <c r="F224" s="129"/>
    </row>
    <row r="225" spans="1:6" x14ac:dyDescent="0.25">
      <c r="A225" s="221">
        <v>45918</v>
      </c>
      <c r="B225" s="129">
        <v>4.3132000000000001</v>
      </c>
      <c r="C225" s="129">
        <v>4.6837</v>
      </c>
      <c r="D225" s="129">
        <v>6.3906000000000001</v>
      </c>
      <c r="E225" s="129">
        <v>1.8995</v>
      </c>
      <c r="F225" s="129"/>
    </row>
    <row r="226" spans="1:6" x14ac:dyDescent="0.25">
      <c r="A226" s="221">
        <v>45919</v>
      </c>
      <c r="B226" s="129">
        <v>4.3099999999999996</v>
      </c>
      <c r="C226" s="129">
        <v>4.6806000000000001</v>
      </c>
      <c r="D226" s="129">
        <v>6.3868</v>
      </c>
      <c r="E226" s="129">
        <v>1.8967000000000001</v>
      </c>
      <c r="F226" s="129"/>
    </row>
    <row r="227" spans="1:6" x14ac:dyDescent="0.25">
      <c r="A227" s="221">
        <v>45922</v>
      </c>
      <c r="B227" s="129">
        <v>4.3075000000000001</v>
      </c>
      <c r="C227" s="129">
        <v>4.6779999999999999</v>
      </c>
      <c r="D227" s="129">
        <v>6.3838999999999997</v>
      </c>
      <c r="E227" s="129">
        <v>1.8942000000000001</v>
      </c>
      <c r="F227" s="129"/>
    </row>
    <row r="228" spans="1:6" x14ac:dyDescent="0.25">
      <c r="A228" s="221">
        <v>45923</v>
      </c>
      <c r="B228" s="129">
        <v>4.3045999999999998</v>
      </c>
      <c r="C228" s="129">
        <v>4.6752000000000002</v>
      </c>
      <c r="D228" s="129">
        <v>6.3811999999999998</v>
      </c>
      <c r="E228" s="129">
        <v>1.8914</v>
      </c>
      <c r="F228" s="129"/>
    </row>
    <row r="229" spans="1:6" x14ac:dyDescent="0.25">
      <c r="A229" s="221">
        <v>45924</v>
      </c>
      <c r="B229" s="129">
        <v>4.3014999999999999</v>
      </c>
      <c r="C229" s="129">
        <v>4.6719999999999997</v>
      </c>
      <c r="D229" s="129">
        <v>6.3769999999999998</v>
      </c>
      <c r="E229" s="129">
        <v>1.8888</v>
      </c>
      <c r="F229" s="129"/>
    </row>
    <row r="230" spans="1:6" x14ac:dyDescent="0.25">
      <c r="A230" s="221">
        <v>45925</v>
      </c>
      <c r="B230" s="129">
        <v>4.2922000000000002</v>
      </c>
      <c r="C230" s="129">
        <v>4.6626000000000003</v>
      </c>
      <c r="D230" s="129">
        <v>6.3654000000000002</v>
      </c>
      <c r="E230" s="129">
        <v>1.8798999999999999</v>
      </c>
      <c r="F230" s="129"/>
    </row>
    <row r="231" spans="1:6" x14ac:dyDescent="0.25">
      <c r="A231" s="221">
        <v>45926</v>
      </c>
      <c r="B231" s="129">
        <v>4.2903000000000002</v>
      </c>
      <c r="C231" s="129">
        <v>4.6608000000000001</v>
      </c>
      <c r="D231" s="129">
        <v>6.3650000000000002</v>
      </c>
      <c r="E231" s="129">
        <v>1.8775999999999999</v>
      </c>
      <c r="F231" s="129"/>
    </row>
    <row r="232" spans="1:6" x14ac:dyDescent="0.25">
      <c r="A232" s="221">
        <v>45929</v>
      </c>
      <c r="B232" s="129">
        <v>4.3189000000000002</v>
      </c>
      <c r="C232" s="129">
        <v>4.6589</v>
      </c>
      <c r="D232" s="129">
        <v>6.3654999999999999</v>
      </c>
      <c r="E232" s="129">
        <v>1.8752</v>
      </c>
      <c r="F232" s="129"/>
    </row>
    <row r="233" spans="1:6" x14ac:dyDescent="0.25">
      <c r="A233" s="221">
        <v>45930</v>
      </c>
      <c r="B233" s="129">
        <v>4.3163</v>
      </c>
      <c r="C233" s="129">
        <v>4.6561000000000003</v>
      </c>
      <c r="D233" s="129">
        <v>6.3624999999999998</v>
      </c>
      <c r="E233" s="129">
        <v>1.8724000000000001</v>
      </c>
      <c r="F233" s="129"/>
    </row>
    <row r="234" spans="1:6" x14ac:dyDescent="0.25">
      <c r="A234" s="221">
        <v>45931</v>
      </c>
      <c r="B234" s="129">
        <v>4.3141999999999996</v>
      </c>
      <c r="C234" s="129">
        <v>4.6539999999999999</v>
      </c>
      <c r="D234" s="129">
        <v>6.3609</v>
      </c>
      <c r="E234" s="129">
        <v>1.8702000000000001</v>
      </c>
      <c r="F234" s="129"/>
    </row>
    <row r="235" spans="1:6" x14ac:dyDescent="0.25">
      <c r="A235" s="221">
        <v>45932</v>
      </c>
      <c r="B235" s="129">
        <v>4.3059000000000003</v>
      </c>
      <c r="C235" s="129">
        <v>4.6458000000000004</v>
      </c>
      <c r="D235" s="129">
        <v>6.3526999999999996</v>
      </c>
      <c r="E235" s="129">
        <v>1.8619000000000001</v>
      </c>
      <c r="F235" s="129"/>
    </row>
    <row r="236" spans="1:6" x14ac:dyDescent="0.25">
      <c r="A236" s="221">
        <v>45933</v>
      </c>
      <c r="B236" s="129">
        <v>4.3032000000000004</v>
      </c>
      <c r="C236" s="129">
        <v>4.6432000000000002</v>
      </c>
      <c r="D236" s="129">
        <v>6.3505000000000003</v>
      </c>
      <c r="E236" s="129">
        <v>1.8591</v>
      </c>
      <c r="F236" s="129"/>
    </row>
    <row r="237" spans="1:6" x14ac:dyDescent="0.25">
      <c r="A237" s="221">
        <v>45936</v>
      </c>
      <c r="B237" s="129">
        <v>4.3003</v>
      </c>
      <c r="C237" s="129">
        <v>4.6402000000000001</v>
      </c>
      <c r="D237" s="129">
        <v>6.3459000000000003</v>
      </c>
      <c r="E237" s="129">
        <v>1.8565</v>
      </c>
      <c r="F237" s="129"/>
    </row>
    <row r="238" spans="1:6" x14ac:dyDescent="0.25">
      <c r="A238" s="221">
        <v>45937</v>
      </c>
      <c r="B238" s="129">
        <v>4.2975000000000003</v>
      </c>
      <c r="C238" s="129">
        <v>4.6375000000000002</v>
      </c>
      <c r="D238" s="129">
        <v>6.3434999999999997</v>
      </c>
      <c r="E238" s="129">
        <v>1.8540000000000001</v>
      </c>
      <c r="F238" s="129"/>
    </row>
    <row r="239" spans="1:6" x14ac:dyDescent="0.25">
      <c r="A239" s="221">
        <v>45938</v>
      </c>
      <c r="B239" s="129">
        <v>4.2960000000000003</v>
      </c>
      <c r="C239" s="129">
        <v>4.6360999999999999</v>
      </c>
      <c r="D239" s="129">
        <v>6.3452000000000002</v>
      </c>
      <c r="E239" s="129">
        <v>1.8519000000000001</v>
      </c>
      <c r="F239" s="129"/>
    </row>
    <row r="240" spans="1:6" x14ac:dyDescent="0.25">
      <c r="A240" s="221">
        <v>45939</v>
      </c>
      <c r="B240" s="129">
        <v>4.2873000000000001</v>
      </c>
      <c r="C240" s="129">
        <v>4.6273</v>
      </c>
      <c r="D240" s="129">
        <v>6.3348000000000004</v>
      </c>
      <c r="E240" s="129">
        <v>1.8435999999999999</v>
      </c>
      <c r="F240" s="129"/>
    </row>
    <row r="241" spans="1:6" x14ac:dyDescent="0.25">
      <c r="A241" s="221">
        <v>45940</v>
      </c>
      <c r="B241" s="129">
        <v>4.2855999999999996</v>
      </c>
      <c r="C241" s="129">
        <v>4.6257000000000001</v>
      </c>
      <c r="D241" s="129">
        <v>6.3356000000000003</v>
      </c>
      <c r="E241" s="129">
        <v>1.8416999999999999</v>
      </c>
      <c r="F241" s="129"/>
    </row>
    <row r="242" spans="1:6" x14ac:dyDescent="0.25">
      <c r="A242" s="221">
        <v>45943</v>
      </c>
      <c r="B242" s="129">
        <v>4.2838000000000003</v>
      </c>
      <c r="C242" s="129">
        <v>4.6238999999999999</v>
      </c>
      <c r="D242" s="129">
        <v>6.3352000000000004</v>
      </c>
      <c r="E242" s="129">
        <v>1.8392999999999999</v>
      </c>
      <c r="F242" s="129"/>
    </row>
    <row r="243" spans="1:6" x14ac:dyDescent="0.25">
      <c r="A243" s="221">
        <v>45944</v>
      </c>
      <c r="B243" s="129">
        <v>4.2816999999999998</v>
      </c>
      <c r="C243" s="129">
        <v>4.6219000000000001</v>
      </c>
      <c r="D243" s="129">
        <v>6.3352000000000004</v>
      </c>
      <c r="E243" s="129">
        <v>1.8369</v>
      </c>
      <c r="F243" s="129"/>
    </row>
    <row r="244" spans="1:6" x14ac:dyDescent="0.25">
      <c r="A244" s="221">
        <v>45945</v>
      </c>
      <c r="B244" s="129">
        <v>4.28</v>
      </c>
      <c r="C244" s="129">
        <v>4.6203000000000003</v>
      </c>
      <c r="D244" s="129">
        <v>6.3360000000000003</v>
      </c>
      <c r="E244" s="129">
        <v>1.8348</v>
      </c>
      <c r="F244" s="129"/>
    </row>
    <row r="245" spans="1:6" x14ac:dyDescent="0.25">
      <c r="A245" s="221">
        <v>45946</v>
      </c>
      <c r="B245" s="129">
        <v>4.2723000000000004</v>
      </c>
      <c r="C245" s="129">
        <v>4.6127000000000002</v>
      </c>
      <c r="D245" s="129">
        <v>6.3292999999999999</v>
      </c>
      <c r="E245" s="129">
        <v>1.8269</v>
      </c>
      <c r="F245" s="129"/>
    </row>
    <row r="246" spans="1:6" x14ac:dyDescent="0.25">
      <c r="A246" s="221">
        <v>45947</v>
      </c>
      <c r="B246" s="129">
        <v>4.2690999999999999</v>
      </c>
      <c r="C246" s="129">
        <v>4.6094999999999997</v>
      </c>
      <c r="D246" s="129">
        <v>6.3247999999999998</v>
      </c>
      <c r="E246" s="129">
        <v>1.8241000000000001</v>
      </c>
      <c r="F246" s="129"/>
    </row>
    <row r="247" spans="1:6" x14ac:dyDescent="0.25">
      <c r="A247" s="221">
        <v>45950</v>
      </c>
      <c r="B247" s="129">
        <v>4.2664999999999997</v>
      </c>
      <c r="C247" s="129">
        <v>4.6067999999999998</v>
      </c>
      <c r="D247" s="129">
        <v>6.3227000000000002</v>
      </c>
      <c r="E247" s="129">
        <v>1.821</v>
      </c>
      <c r="F247" s="129"/>
    </row>
    <row r="248" spans="1:6" x14ac:dyDescent="0.25">
      <c r="A248" s="221">
        <v>45951</v>
      </c>
      <c r="B248" s="129">
        <v>4.2640000000000002</v>
      </c>
      <c r="C248" s="129">
        <v>4.6044</v>
      </c>
      <c r="D248" s="129">
        <v>6.3216999999999999</v>
      </c>
      <c r="E248" s="129">
        <v>1.8184</v>
      </c>
      <c r="F248" s="129"/>
    </row>
    <row r="249" spans="1:6" x14ac:dyDescent="0.25">
      <c r="A249" s="221">
        <v>45952</v>
      </c>
      <c r="B249" s="129">
        <v>4.2611999999999997</v>
      </c>
      <c r="C249" s="129">
        <v>4.6017999999999999</v>
      </c>
      <c r="D249" s="129">
        <v>6.3188000000000004</v>
      </c>
      <c r="E249" s="129">
        <v>1.8157000000000001</v>
      </c>
      <c r="F249" s="129"/>
    </row>
    <row r="250" spans="1:6" x14ac:dyDescent="0.25">
      <c r="A250" s="221">
        <v>45953</v>
      </c>
      <c r="B250" s="129">
        <v>4.2526000000000002</v>
      </c>
      <c r="C250" s="129">
        <v>4.5930999999999997</v>
      </c>
      <c r="D250" s="129">
        <v>6.3090000000000002</v>
      </c>
      <c r="E250" s="129">
        <v>1.8073999999999999</v>
      </c>
      <c r="F250" s="129"/>
    </row>
    <row r="251" spans="1:6" x14ac:dyDescent="0.25">
      <c r="A251" s="221">
        <v>45954</v>
      </c>
      <c r="B251" s="129">
        <v>4.2487000000000004</v>
      </c>
      <c r="C251" s="129">
        <v>4.5891000000000002</v>
      </c>
      <c r="D251" s="129">
        <v>6.3029000000000002</v>
      </c>
      <c r="E251" s="129">
        <v>1.8038000000000001</v>
      </c>
      <c r="F251" s="129">
        <v>6.3388999999999998</v>
      </c>
    </row>
    <row r="252" spans="1:6" x14ac:dyDescent="0.25">
      <c r="A252" s="221">
        <v>45957</v>
      </c>
      <c r="B252" s="129">
        <v>4.2462999999999997</v>
      </c>
      <c r="C252" s="129">
        <v>4.5868000000000002</v>
      </c>
      <c r="D252" s="129">
        <v>6.3015999999999996</v>
      </c>
      <c r="E252" s="129">
        <v>1.8013999999999999</v>
      </c>
      <c r="F252" s="129">
        <v>6.3362999999999996</v>
      </c>
    </row>
    <row r="253" spans="1:6" x14ac:dyDescent="0.25">
      <c r="A253" s="221">
        <v>45958</v>
      </c>
      <c r="B253" s="129">
        <v>4.2435</v>
      </c>
      <c r="C253" s="129">
        <v>4.5839999999999996</v>
      </c>
      <c r="D253" s="129">
        <v>6.2986000000000004</v>
      </c>
      <c r="E253" s="129">
        <v>1.7987</v>
      </c>
      <c r="F253" s="129">
        <v>6.3342999999999998</v>
      </c>
    </row>
    <row r="254" spans="1:6" x14ac:dyDescent="0.25">
      <c r="A254" s="221">
        <v>45959</v>
      </c>
      <c r="B254" s="129">
        <v>4.2412000000000001</v>
      </c>
      <c r="C254" s="129">
        <v>4.5816999999999997</v>
      </c>
      <c r="D254" s="129">
        <v>6.2972000000000001</v>
      </c>
      <c r="E254" s="129">
        <v>1.7962</v>
      </c>
      <c r="F254" s="129">
        <v>6.3319999999999999</v>
      </c>
    </row>
    <row r="255" spans="1:6" x14ac:dyDescent="0.25">
      <c r="A255" s="221">
        <v>45960</v>
      </c>
      <c r="B255" s="129">
        <v>4.2324999999999999</v>
      </c>
      <c r="C255" s="129">
        <v>4.5730000000000004</v>
      </c>
      <c r="D255" s="129">
        <v>6.4145000000000003</v>
      </c>
      <c r="E255" s="129">
        <v>1.7878000000000001</v>
      </c>
      <c r="F255" s="129">
        <v>6.3236999999999997</v>
      </c>
    </row>
    <row r="256" spans="1:6" x14ac:dyDescent="0.25">
      <c r="A256" s="221">
        <v>45961</v>
      </c>
      <c r="B256" s="129">
        <v>4.2302999999999997</v>
      </c>
      <c r="C256" s="129">
        <v>4.5708000000000002</v>
      </c>
      <c r="D256" s="129">
        <v>6.4131</v>
      </c>
      <c r="E256" s="129">
        <v>1.7853000000000001</v>
      </c>
      <c r="F256" s="129">
        <v>6.3205999999999998</v>
      </c>
    </row>
    <row r="257" spans="1:6" x14ac:dyDescent="0.25">
      <c r="A257" s="221">
        <v>45964</v>
      </c>
      <c r="B257" s="129">
        <v>4.2270000000000003</v>
      </c>
      <c r="C257" s="129">
        <v>4.5674999999999999</v>
      </c>
      <c r="D257" s="129">
        <v>6.4085999999999999</v>
      </c>
      <c r="E257" s="129">
        <v>1.7825</v>
      </c>
      <c r="F257" s="129">
        <v>6.3178000000000001</v>
      </c>
    </row>
    <row r="258" spans="1:6" x14ac:dyDescent="0.25">
      <c r="A258" s="221">
        <v>45965</v>
      </c>
      <c r="B258" s="129">
        <v>4.2244000000000002</v>
      </c>
      <c r="C258" s="129">
        <v>4.5648999999999997</v>
      </c>
      <c r="D258" s="129">
        <v>6.4062999999999999</v>
      </c>
      <c r="E258" s="129">
        <v>1.7798</v>
      </c>
      <c r="F258" s="129">
        <v>6.3155000000000001</v>
      </c>
    </row>
    <row r="259" spans="1:6" x14ac:dyDescent="0.25">
      <c r="A259" s="221">
        <v>45966</v>
      </c>
      <c r="B259" s="129">
        <v>4.2210999999999999</v>
      </c>
      <c r="C259" s="129">
        <v>4.5616000000000003</v>
      </c>
      <c r="D259" s="129">
        <v>6.4020000000000001</v>
      </c>
      <c r="E259" s="129">
        <v>1.7767999999999999</v>
      </c>
      <c r="F259" s="129">
        <v>6.3127000000000004</v>
      </c>
    </row>
    <row r="260" spans="1:6" x14ac:dyDescent="0.25">
      <c r="A260" s="221">
        <v>45967</v>
      </c>
      <c r="B260" s="129">
        <v>4.2133000000000003</v>
      </c>
      <c r="C260" s="129">
        <v>4.5537000000000001</v>
      </c>
      <c r="D260" s="129">
        <v>6.3948</v>
      </c>
      <c r="E260" s="129">
        <v>1.7690999999999999</v>
      </c>
      <c r="F260" s="129">
        <v>6.3052999999999999</v>
      </c>
    </row>
    <row r="261" spans="1:6" x14ac:dyDescent="0.25">
      <c r="A261" s="221">
        <v>45968</v>
      </c>
      <c r="B261" s="129">
        <v>4.2103000000000002</v>
      </c>
      <c r="C261" s="129">
        <v>4.5507</v>
      </c>
      <c r="D261" s="129">
        <v>6.3910999999999998</v>
      </c>
      <c r="E261" s="129">
        <v>1.7662</v>
      </c>
      <c r="F261" s="129">
        <v>6.3022</v>
      </c>
    </row>
    <row r="262" spans="1:6" x14ac:dyDescent="0.25">
      <c r="A262" s="221">
        <v>45971</v>
      </c>
      <c r="B262" s="129">
        <v>4.2076000000000002</v>
      </c>
      <c r="C262" s="129">
        <v>4.5480999999999998</v>
      </c>
      <c r="D262" s="129">
        <v>6.3891999999999998</v>
      </c>
      <c r="E262" s="129">
        <v>1.7635000000000001</v>
      </c>
      <c r="F262" s="129">
        <v>6.2991999999999999</v>
      </c>
    </row>
    <row r="263" spans="1:6" x14ac:dyDescent="0.25">
      <c r="A263" s="221">
        <v>45972</v>
      </c>
      <c r="B263" s="129">
        <v>4.2050999999999998</v>
      </c>
      <c r="C263" s="129">
        <v>4.5456000000000003</v>
      </c>
      <c r="D263" s="129">
        <v>6.3872999999999998</v>
      </c>
      <c r="E263" s="129">
        <v>1.7607999999999999</v>
      </c>
      <c r="F263" s="129">
        <v>6.2969999999999997</v>
      </c>
    </row>
  </sheetData>
  <pageMargins left="0.7" right="0.7" top="0.75" bottom="0.75" header="0.3" footer="0.3"/>
  <customProperties>
    <customPr name="REFI_OFFICE_FUNCTION_DATA" r:id="rId1"/>
  </customPropertie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C8A91-E8F1-4585-971B-6744B537DE80}">
  <sheetPr codeName="Foglio20"/>
  <dimension ref="A1:H19"/>
  <sheetViews>
    <sheetView topLeftCell="A3" zoomScale="160" zoomScaleNormal="160" workbookViewId="0">
      <selection activeCell="A3" sqref="A3:G12"/>
    </sheetView>
  </sheetViews>
  <sheetFormatPr defaultColWidth="9.1796875" defaultRowHeight="12.5" x14ac:dyDescent="0.25"/>
  <cols>
    <col min="1" max="1" width="28.453125" style="80" bestFit="1" customWidth="1"/>
    <col min="2" max="2" width="13.453125" style="80" customWidth="1"/>
    <col min="3" max="3" width="13.54296875" style="80" bestFit="1" customWidth="1"/>
    <col min="4" max="4" width="9.1796875" style="80"/>
    <col min="5" max="5" width="2.7265625" style="80" customWidth="1"/>
    <col min="6" max="6" width="18.453125" style="80" bestFit="1" customWidth="1"/>
    <col min="7" max="16384" width="9.1796875" style="80"/>
  </cols>
  <sheetData>
    <row r="1" spans="1:8" ht="13.5" customHeight="1" x14ac:dyDescent="0.3">
      <c r="A1" s="231" t="s">
        <v>363</v>
      </c>
      <c r="B1" s="143">
        <f>'Capital Allocation'!C12</f>
        <v>248069.46917841694</v>
      </c>
    </row>
    <row r="4" spans="1:8" x14ac:dyDescent="0.25">
      <c r="B4" s="144" t="s">
        <v>428</v>
      </c>
      <c r="C4" s="144" t="s">
        <v>429</v>
      </c>
      <c r="D4" s="144" t="s">
        <v>430</v>
      </c>
    </row>
    <row r="5" spans="1:8" x14ac:dyDescent="0.25">
      <c r="A5" s="79" t="s">
        <v>431</v>
      </c>
      <c r="B5" s="145">
        <v>17500000</v>
      </c>
      <c r="C5" s="171">
        <f>0.25/(1+D5)</f>
        <v>0.24777006937561946</v>
      </c>
      <c r="D5" s="147">
        <v>8.9999999999999993E-3</v>
      </c>
    </row>
    <row r="6" spans="1:8" x14ac:dyDescent="0.25">
      <c r="A6" s="79" t="s">
        <v>458</v>
      </c>
      <c r="B6" s="145">
        <v>16000000</v>
      </c>
      <c r="C6" s="146">
        <f>10/(1+D6)</f>
        <v>9.6107640557424325</v>
      </c>
      <c r="D6" s="147">
        <v>4.0500000000000001E-2</v>
      </c>
    </row>
    <row r="7" spans="1:8" ht="13" x14ac:dyDescent="0.3">
      <c r="A7" s="88" t="s">
        <v>368</v>
      </c>
      <c r="B7" s="148">
        <f>B6+B5</f>
        <v>33500000</v>
      </c>
      <c r="C7" s="149"/>
    </row>
    <row r="8" spans="1:8" x14ac:dyDescent="0.25">
      <c r="A8" s="91"/>
      <c r="B8" s="91"/>
    </row>
    <row r="9" spans="1:8" x14ac:dyDescent="0.25">
      <c r="A9" s="79" t="s">
        <v>370</v>
      </c>
      <c r="B9" s="92">
        <v>0.99</v>
      </c>
    </row>
    <row r="10" spans="1:8" x14ac:dyDescent="0.25">
      <c r="A10" s="93"/>
      <c r="B10" s="94"/>
    </row>
    <row r="11" spans="1:8" ht="13" x14ac:dyDescent="0.3">
      <c r="A11" s="95" t="s">
        <v>371</v>
      </c>
      <c r="B11" s="77" t="s">
        <v>432</v>
      </c>
      <c r="C11" s="77" t="s">
        <v>433</v>
      </c>
    </row>
    <row r="12" spans="1:8" ht="13" x14ac:dyDescent="0.3">
      <c r="A12" s="96" t="s">
        <v>434</v>
      </c>
      <c r="B12" s="97"/>
      <c r="C12" s="97"/>
      <c r="F12" s="84" t="s">
        <v>372</v>
      </c>
      <c r="G12" s="77" t="s">
        <v>436</v>
      </c>
      <c r="H12" s="77" t="s">
        <v>437</v>
      </c>
    </row>
    <row r="13" spans="1:8" ht="13" x14ac:dyDescent="0.3">
      <c r="A13" s="96" t="s">
        <v>435</v>
      </c>
      <c r="B13" s="97">
        <v>3.3E-3</v>
      </c>
      <c r="C13" s="97">
        <v>1E-3</v>
      </c>
      <c r="D13" s="150"/>
      <c r="F13" s="77" t="s">
        <v>436</v>
      </c>
      <c r="G13" s="98">
        <v>1</v>
      </c>
      <c r="H13" s="99"/>
    </row>
    <row r="14" spans="1:8" ht="13" x14ac:dyDescent="0.3">
      <c r="A14" s="96" t="s">
        <v>374</v>
      </c>
      <c r="B14" s="100">
        <f>NORMSINV($B$9)</f>
        <v>2.3263478740408408</v>
      </c>
      <c r="C14" s="100">
        <f>NORMSINV($B$9)</f>
        <v>2.3263478740408408</v>
      </c>
      <c r="F14" s="77" t="s">
        <v>437</v>
      </c>
      <c r="G14" s="99">
        <v>0.15</v>
      </c>
      <c r="H14" s="98">
        <v>1</v>
      </c>
    </row>
    <row r="15" spans="1:8" x14ac:dyDescent="0.25">
      <c r="A15" s="101" t="s">
        <v>375</v>
      </c>
      <c r="B15" s="151">
        <f>B5*B14*C5*B13</f>
        <v>33287.063856753855</v>
      </c>
      <c r="C15" s="102">
        <f>B6*C14*C6*C13</f>
        <v>357727.68846375257</v>
      </c>
    </row>
    <row r="17" spans="1:6" x14ac:dyDescent="0.25">
      <c r="A17" s="104" t="s">
        <v>376</v>
      </c>
      <c r="B17" s="152">
        <f>SQRT(B15^2+C15^2+2*B15*C15*G14)</f>
        <v>364210.70692195446</v>
      </c>
      <c r="C17" s="105" t="str">
        <f>IF($B$1&lt;ABS(B17),"No rispetto limite",IF($B$1*95%&lt;ABS(B17),"Si è vicini al limite","ok"))</f>
        <v>No rispetto limite</v>
      </c>
    </row>
    <row r="19" spans="1:6" x14ac:dyDescent="0.25">
      <c r="F19" s="153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18A6-1D77-4CC7-BA25-678DA6FEF27F}">
  <sheetPr>
    <tabColor theme="4" tint="0.79998168889431442"/>
  </sheetPr>
  <dimension ref="A1:J20"/>
  <sheetViews>
    <sheetView topLeftCell="B1" zoomScale="150" zoomScaleNormal="150" workbookViewId="0">
      <selection sqref="A1:K19"/>
    </sheetView>
  </sheetViews>
  <sheetFormatPr defaultColWidth="9.1796875" defaultRowHeight="12.5" x14ac:dyDescent="0.25"/>
  <cols>
    <col min="1" max="1" width="28.453125" style="80" bestFit="1" customWidth="1"/>
    <col min="2" max="2" width="13.453125" style="80" customWidth="1"/>
    <col min="3" max="3" width="13.54296875" style="80" bestFit="1" customWidth="1"/>
    <col min="4" max="4" width="12.36328125" style="80" bestFit="1" customWidth="1"/>
    <col min="5" max="5" width="2.6328125" style="80" customWidth="1"/>
    <col min="6" max="7" width="12.1796875" style="80" customWidth="1"/>
    <col min="8" max="16384" width="9.1796875" style="80"/>
  </cols>
  <sheetData>
    <row r="1" spans="1:10" ht="13.5" customHeight="1" x14ac:dyDescent="0.3">
      <c r="A1" s="231" t="s">
        <v>363</v>
      </c>
      <c r="B1" s="143">
        <f>'Capital Allocation'!C12</f>
        <v>248069.46917841694</v>
      </c>
    </row>
    <row r="2" spans="1:10" ht="5.5" customHeight="1" x14ac:dyDescent="0.25"/>
    <row r="3" spans="1:10" ht="13" x14ac:dyDescent="0.3">
      <c r="B3" s="144" t="s">
        <v>428</v>
      </c>
      <c r="C3" s="144" t="s">
        <v>429</v>
      </c>
      <c r="D3" s="144" t="s">
        <v>430</v>
      </c>
      <c r="F3" s="277" t="s">
        <v>512</v>
      </c>
      <c r="G3" s="277"/>
    </row>
    <row r="4" spans="1:10" ht="13" x14ac:dyDescent="0.3">
      <c r="A4" s="79" t="s">
        <v>431</v>
      </c>
      <c r="B4" s="145">
        <v>17500000</v>
      </c>
      <c r="C4" s="171">
        <f>0.25/(1+D4)</f>
        <v>0.24777006937561946</v>
      </c>
      <c r="D4" s="147">
        <v>8.9999999999999993E-3</v>
      </c>
      <c r="F4" s="235" t="s">
        <v>513</v>
      </c>
      <c r="G4" s="235" t="s">
        <v>514</v>
      </c>
    </row>
    <row r="5" spans="1:10" x14ac:dyDescent="0.25">
      <c r="A5" s="232" t="s">
        <v>508</v>
      </c>
      <c r="B5" s="238">
        <v>16000000</v>
      </c>
      <c r="C5" s="146">
        <f>8.5/(1+D5)</f>
        <v>8.1770081770081759</v>
      </c>
      <c r="D5" s="147">
        <v>3.95E-2</v>
      </c>
      <c r="F5" s="236">
        <f>B5*((C5-D12)/(C12-D12))</f>
        <v>12027234.756007209</v>
      </c>
      <c r="G5" s="236">
        <f>B5*((C12-C5)/(C12-D12))</f>
        <v>3972765.2439927906</v>
      </c>
    </row>
    <row r="6" spans="1:10" ht="13" x14ac:dyDescent="0.3">
      <c r="A6" s="88" t="s">
        <v>368</v>
      </c>
      <c r="B6" s="148">
        <f>B5+B4</f>
        <v>33500000</v>
      </c>
    </row>
    <row r="7" spans="1:10" ht="8.5" customHeight="1" x14ac:dyDescent="0.25">
      <c r="A7" s="91"/>
      <c r="B7" s="91"/>
    </row>
    <row r="8" spans="1:10" x14ac:dyDescent="0.25">
      <c r="A8" s="79" t="s">
        <v>370</v>
      </c>
      <c r="B8" s="92">
        <v>0.99</v>
      </c>
    </row>
    <row r="9" spans="1:10" ht="7.5" customHeight="1" x14ac:dyDescent="0.25">
      <c r="A9" s="93"/>
      <c r="B9" s="94"/>
    </row>
    <row r="10" spans="1:10" ht="13" x14ac:dyDescent="0.3">
      <c r="A10" s="95" t="s">
        <v>371</v>
      </c>
      <c r="B10" s="77" t="s">
        <v>432</v>
      </c>
      <c r="C10" s="77" t="s">
        <v>509</v>
      </c>
      <c r="D10" s="77" t="s">
        <v>433</v>
      </c>
    </row>
    <row r="11" spans="1:10" x14ac:dyDescent="0.25">
      <c r="A11" s="233" t="s">
        <v>510</v>
      </c>
      <c r="B11" s="234">
        <f>D4</f>
        <v>8.9999999999999993E-3</v>
      </c>
      <c r="C11" s="234">
        <v>3.85E-2</v>
      </c>
      <c r="D11" s="234">
        <v>4.0500000000000001E-2</v>
      </c>
    </row>
    <row r="12" spans="1:10" x14ac:dyDescent="0.25">
      <c r="A12" s="233" t="s">
        <v>511</v>
      </c>
      <c r="B12" s="237">
        <f>0.25/(1+B11)</f>
        <v>0.24777006937561946</v>
      </c>
      <c r="C12" s="237">
        <f>8/(1+C11)</f>
        <v>7.703418391911411</v>
      </c>
      <c r="D12" s="237">
        <f>10/(1+D11)</f>
        <v>9.6107640557424325</v>
      </c>
    </row>
    <row r="13" spans="1:10" ht="11" customHeight="1" x14ac:dyDescent="0.3">
      <c r="A13" s="96" t="s">
        <v>434</v>
      </c>
      <c r="B13" s="97"/>
      <c r="C13" s="97"/>
      <c r="D13" s="97"/>
      <c r="G13" s="84" t="s">
        <v>372</v>
      </c>
      <c r="H13" s="77" t="s">
        <v>436</v>
      </c>
      <c r="I13" s="77" t="s">
        <v>515</v>
      </c>
      <c r="J13" s="77" t="s">
        <v>437</v>
      </c>
    </row>
    <row r="14" spans="1:10" ht="13" x14ac:dyDescent="0.3">
      <c r="A14" s="96" t="s">
        <v>435</v>
      </c>
      <c r="B14" s="97">
        <v>3.3E-3</v>
      </c>
      <c r="C14" s="97">
        <v>1.1999999999999999E-3</v>
      </c>
      <c r="D14" s="97">
        <v>1E-3</v>
      </c>
      <c r="E14" s="150"/>
      <c r="G14" s="77" t="s">
        <v>436</v>
      </c>
      <c r="H14" s="98">
        <v>1</v>
      </c>
      <c r="I14" s="99">
        <f>H15</f>
        <v>0.22</v>
      </c>
      <c r="J14" s="99">
        <f>H16</f>
        <v>0.15</v>
      </c>
    </row>
    <row r="15" spans="1:10" ht="13" x14ac:dyDescent="0.3">
      <c r="A15" s="96" t="s">
        <v>374</v>
      </c>
      <c r="B15" s="100">
        <f>NORMSINV($B$8)</f>
        <v>2.3263478740408408</v>
      </c>
      <c r="C15" s="100">
        <f>NORMSINV($B$8)</f>
        <v>2.3263478740408408</v>
      </c>
      <c r="D15" s="100">
        <f>NORMSINV($B$8)</f>
        <v>2.3263478740408408</v>
      </c>
      <c r="G15" s="77" t="s">
        <v>515</v>
      </c>
      <c r="H15" s="99">
        <v>0.22</v>
      </c>
      <c r="I15" s="98">
        <v>1</v>
      </c>
      <c r="J15" s="99">
        <f>I16</f>
        <v>0.85</v>
      </c>
    </row>
    <row r="16" spans="1:10" ht="13" x14ac:dyDescent="0.3">
      <c r="A16" s="101" t="s">
        <v>375</v>
      </c>
      <c r="B16" s="151">
        <f>B4*B15*C4*B14</f>
        <v>33287.063856753855</v>
      </c>
      <c r="C16" s="151">
        <f>F5*C15*C12*C14</f>
        <v>258645.64973537196</v>
      </c>
      <c r="D16" s="102">
        <f>G5*D15*D12*D14</f>
        <v>88823.007971417304</v>
      </c>
      <c r="G16" s="77" t="s">
        <v>437</v>
      </c>
      <c r="H16" s="99">
        <v>0.15</v>
      </c>
      <c r="I16" s="99">
        <v>0.85</v>
      </c>
      <c r="J16" s="98">
        <v>1</v>
      </c>
    </row>
    <row r="17" spans="1:6" ht="9" customHeight="1" x14ac:dyDescent="0.25"/>
    <row r="18" spans="1:6" x14ac:dyDescent="0.25">
      <c r="A18" s="104" t="s">
        <v>376</v>
      </c>
      <c r="B18" s="239">
        <f>SQRT(B16^2+C16^2+D16^2+2*B16*C16*H15+2*B16*D16*H16+2*C16*D16*I16)</f>
        <v>345869.32842006965</v>
      </c>
      <c r="C18" s="105" t="str">
        <f>IF($B$1&lt;ABS(B18),"No rispetto limite",IF($B$1*95%&lt;ABS(B18),"Si è vicini al limite","ok"))</f>
        <v>No rispetto limite</v>
      </c>
    </row>
    <row r="20" spans="1:6" x14ac:dyDescent="0.25">
      <c r="F20" s="153"/>
    </row>
  </sheetData>
  <mergeCells count="1">
    <mergeCell ref="F3:G3"/>
  </mergeCells>
  <pageMargins left="0.75" right="0.75" top="1" bottom="1" header="0.5" footer="0.5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45057" r:id="rId4">
          <objectPr defaultSize="0" autoPict="0" r:id="rId5">
            <anchor moveWithCells="1" sizeWithCells="1">
              <from>
                <xdr:col>5</xdr:col>
                <xdr:colOff>44450</xdr:colOff>
                <xdr:row>5</xdr:row>
                <xdr:rowOff>95250</xdr:rowOff>
              </from>
              <to>
                <xdr:col>6</xdr:col>
                <xdr:colOff>800100</xdr:colOff>
                <xdr:row>10</xdr:row>
                <xdr:rowOff>114300</xdr:rowOff>
              </to>
            </anchor>
          </objectPr>
        </oleObject>
      </mc:Choice>
      <mc:Fallback>
        <oleObject progId="Equation.3" shapeId="45057" r:id="rId4"/>
      </mc:Fallback>
    </mc:AlternateContent>
  </oleObjec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2928-0BFF-4B53-8255-2DEE40FCCDBA}">
  <sheetPr codeName="Foglio22"/>
  <dimension ref="A1:L301"/>
  <sheetViews>
    <sheetView topLeftCell="A3" zoomScale="160" zoomScaleNormal="160" workbookViewId="0">
      <selection activeCell="F5" sqref="F5"/>
    </sheetView>
  </sheetViews>
  <sheetFormatPr defaultColWidth="9.1796875" defaultRowHeight="12.5" x14ac:dyDescent="0.25"/>
  <cols>
    <col min="1" max="1" width="11.1796875" style="91" customWidth="1"/>
    <col min="2" max="2" width="9.453125" style="91" bestFit="1" customWidth="1"/>
    <col min="3" max="3" width="7.81640625" style="91" customWidth="1"/>
    <col min="4" max="4" width="3.7265625" style="80" customWidth="1"/>
    <col min="5" max="5" width="25.54296875" style="80" customWidth="1"/>
    <col min="6" max="6" width="16.7265625" style="80" customWidth="1"/>
    <col min="7" max="7" width="13.54296875" style="80" bestFit="1" customWidth="1"/>
    <col min="8" max="8" width="1" style="80" customWidth="1"/>
    <col min="9" max="9" width="1.1796875" style="80" customWidth="1"/>
    <col min="10" max="10" width="11.1796875" style="80" customWidth="1"/>
    <col min="11" max="11" width="12.453125" style="80" bestFit="1" customWidth="1"/>
    <col min="12" max="12" width="13.54296875" style="80" bestFit="1" customWidth="1"/>
    <col min="13" max="16384" width="9.1796875" style="80"/>
  </cols>
  <sheetData>
    <row r="1" spans="1:12" ht="13" x14ac:dyDescent="0.3">
      <c r="A1" s="77" t="s">
        <v>0</v>
      </c>
      <c r="B1" s="77" t="s">
        <v>361</v>
      </c>
      <c r="C1" s="77" t="s">
        <v>362</v>
      </c>
      <c r="D1" s="78"/>
      <c r="E1" s="79" t="s">
        <v>363</v>
      </c>
      <c r="F1" s="106">
        <f>'Capital Allocation'!C13</f>
        <v>18605.210188381268</v>
      </c>
    </row>
    <row r="2" spans="1:12" ht="13" x14ac:dyDescent="0.3">
      <c r="A2" s="81" t="s">
        <v>60</v>
      </c>
      <c r="B2" s="72">
        <v>9.5231616896814355E-4</v>
      </c>
      <c r="C2" s="72">
        <v>5.6911786730569069E-3</v>
      </c>
      <c r="D2" s="82"/>
      <c r="E2" s="240" t="s">
        <v>364</v>
      </c>
      <c r="F2" s="83">
        <v>1.17</v>
      </c>
    </row>
    <row r="3" spans="1:12" ht="13" x14ac:dyDescent="0.3">
      <c r="A3" s="81" t="s">
        <v>61</v>
      </c>
      <c r="B3" s="72">
        <v>4.4411041268105703E-3</v>
      </c>
      <c r="C3" s="72">
        <v>3.6828260052610344E-3</v>
      </c>
      <c r="D3" s="82"/>
      <c r="E3" s="240" t="s">
        <v>516</v>
      </c>
      <c r="F3" s="83">
        <v>180</v>
      </c>
    </row>
    <row r="4" spans="1:12" ht="13" x14ac:dyDescent="0.3">
      <c r="A4" s="81" t="s">
        <v>62</v>
      </c>
      <c r="B4" s="72">
        <v>8.8901046296934892E-4</v>
      </c>
      <c r="C4" s="72">
        <v>1.3547076089411214E-3</v>
      </c>
      <c r="D4" s="82"/>
      <c r="G4" s="84" t="s">
        <v>365</v>
      </c>
    </row>
    <row r="5" spans="1:12" ht="13" x14ac:dyDescent="0.3">
      <c r="A5" s="81" t="s">
        <v>63</v>
      </c>
      <c r="B5" s="72">
        <v>3.2244785949505535E-3</v>
      </c>
      <c r="C5" s="72">
        <v>7.5832259042996888E-3</v>
      </c>
      <c r="D5" s="82"/>
      <c r="E5" s="79" t="s">
        <v>366</v>
      </c>
      <c r="F5" s="85">
        <v>1000000</v>
      </c>
      <c r="G5" s="86">
        <f>F5/F2</f>
        <v>854700.85470085475</v>
      </c>
    </row>
    <row r="6" spans="1:12" ht="13" x14ac:dyDescent="0.3">
      <c r="A6" s="81" t="s">
        <v>64</v>
      </c>
      <c r="B6" s="72">
        <v>-1.0280309780001759E-3</v>
      </c>
      <c r="C6" s="72">
        <v>-1.574861919689495E-2</v>
      </c>
      <c r="D6" s="82"/>
      <c r="E6" s="79" t="s">
        <v>367</v>
      </c>
      <c r="F6" s="87">
        <v>-60000000</v>
      </c>
      <c r="G6" s="86">
        <f>F6/F3</f>
        <v>-333333.33333333331</v>
      </c>
    </row>
    <row r="7" spans="1:12" ht="13" x14ac:dyDescent="0.3">
      <c r="A7" s="81" t="s">
        <v>65</v>
      </c>
      <c r="B7" s="72">
        <v>1.2351609140190927E-3</v>
      </c>
      <c r="C7" s="72">
        <v>0</v>
      </c>
      <c r="D7" s="82"/>
      <c r="E7" s="88" t="s">
        <v>368</v>
      </c>
      <c r="F7" s="89" t="s">
        <v>369</v>
      </c>
      <c r="G7" s="90"/>
    </row>
    <row r="8" spans="1:12" ht="13" x14ac:dyDescent="0.3">
      <c r="A8" s="81" t="s">
        <v>67</v>
      </c>
      <c r="B8" s="72">
        <v>3.7192644121496463E-3</v>
      </c>
      <c r="C8" s="72">
        <v>1.1956359288596368E-3</v>
      </c>
      <c r="D8" s="82"/>
      <c r="E8" s="91"/>
      <c r="F8" s="91"/>
    </row>
    <row r="9" spans="1:12" ht="13" x14ac:dyDescent="0.3">
      <c r="A9" s="81" t="s">
        <v>68</v>
      </c>
      <c r="B9" s="72">
        <v>1.2765066964285702E-2</v>
      </c>
      <c r="C9" s="72">
        <v>4.7300848412042606E-3</v>
      </c>
      <c r="D9" s="82"/>
      <c r="E9" s="79" t="s">
        <v>370</v>
      </c>
      <c r="F9" s="92">
        <v>0.99</v>
      </c>
    </row>
    <row r="10" spans="1:12" ht="13" x14ac:dyDescent="0.3">
      <c r="A10" s="81" t="s">
        <v>69</v>
      </c>
      <c r="B10" s="72">
        <v>2.0269798000977861E-3</v>
      </c>
      <c r="C10" s="72">
        <v>1.5791848398255977E-3</v>
      </c>
      <c r="D10" s="82"/>
      <c r="E10" s="93"/>
      <c r="F10" s="94"/>
    </row>
    <row r="11" spans="1:12" ht="13" x14ac:dyDescent="0.3">
      <c r="A11" s="81" t="s">
        <v>70</v>
      </c>
      <c r="B11" s="72">
        <v>3.3662949715969827E-3</v>
      </c>
      <c r="C11" s="72">
        <v>7.7296150348589096E-3</v>
      </c>
      <c r="D11" s="82"/>
      <c r="E11" s="95" t="s">
        <v>371</v>
      </c>
      <c r="F11" s="77" t="s">
        <v>361</v>
      </c>
      <c r="G11" s="77" t="s">
        <v>362</v>
      </c>
    </row>
    <row r="12" spans="1:12" ht="13" x14ac:dyDescent="0.3">
      <c r="A12" s="81" t="s">
        <v>71</v>
      </c>
      <c r="B12" s="72">
        <v>-1.9598236158746662E-3</v>
      </c>
      <c r="C12" s="72">
        <v>2.3547284466388322E-3</v>
      </c>
      <c r="D12" s="82"/>
      <c r="E12" s="96" t="s">
        <v>373</v>
      </c>
      <c r="F12" s="155">
        <f>STDEV(B2:B301)</f>
        <v>9.6301308949718212E-3</v>
      </c>
      <c r="G12" s="155">
        <f>STDEV(C2:C301)</f>
        <v>1.3277065440126056E-2</v>
      </c>
      <c r="J12" s="84" t="s">
        <v>372</v>
      </c>
      <c r="K12" s="77" t="s">
        <v>456</v>
      </c>
      <c r="L12" s="77" t="s">
        <v>457</v>
      </c>
    </row>
    <row r="13" spans="1:12" ht="13" x14ac:dyDescent="0.3">
      <c r="A13" s="81" t="s">
        <v>72</v>
      </c>
      <c r="B13" s="72">
        <v>3.8645306351883504E-3</v>
      </c>
      <c r="C13" s="72">
        <v>-6.190080773005157E-3</v>
      </c>
      <c r="D13" s="82"/>
      <c r="E13" s="96" t="s">
        <v>374</v>
      </c>
      <c r="F13" s="100">
        <f>NORMSINV($F$9)</f>
        <v>2.3263478740408408</v>
      </c>
      <c r="G13" s="100">
        <f>NORMSINV($F$9)</f>
        <v>2.3263478740408408</v>
      </c>
      <c r="J13" s="77" t="s">
        <v>456</v>
      </c>
      <c r="K13" s="98">
        <v>1</v>
      </c>
      <c r="L13" s="99">
        <f>K14</f>
        <v>0.68402697979939264</v>
      </c>
    </row>
    <row r="14" spans="1:12" ht="13" x14ac:dyDescent="0.3">
      <c r="A14" s="81" t="s">
        <v>73</v>
      </c>
      <c r="B14" s="72">
        <v>-7.6697810626132337E-3</v>
      </c>
      <c r="C14" s="72">
        <v>-4.9575602794260992E-3</v>
      </c>
      <c r="D14" s="82"/>
      <c r="E14" s="101" t="s">
        <v>375</v>
      </c>
      <c r="F14" s="102">
        <f>G5*F13*F12</f>
        <v>19147.89276431856</v>
      </c>
      <c r="G14" s="102">
        <f>G6*G13*G12</f>
        <v>-10295.690986712789</v>
      </c>
      <c r="J14" s="77" t="s">
        <v>457</v>
      </c>
      <c r="K14" s="99">
        <f>CORREL(B2:B301,C2:C301)</f>
        <v>0.68402697979939264</v>
      </c>
      <c r="L14" s="98">
        <v>1</v>
      </c>
    </row>
    <row r="15" spans="1:12" ht="13" x14ac:dyDescent="0.3">
      <c r="A15" s="81" t="s">
        <v>74</v>
      </c>
      <c r="B15" s="72">
        <v>9.7710776102725126E-4</v>
      </c>
      <c r="C15" s="72">
        <v>-6.9371923019543999E-3</v>
      </c>
      <c r="D15" s="82"/>
    </row>
    <row r="16" spans="1:12" ht="13" x14ac:dyDescent="0.3">
      <c r="A16" s="81" t="s">
        <v>75</v>
      </c>
      <c r="B16" s="72">
        <v>4.2756010373589358E-3</v>
      </c>
      <c r="C16" s="72">
        <v>3.743635819107517E-3</v>
      </c>
      <c r="D16" s="82"/>
      <c r="E16" s="104" t="s">
        <v>376</v>
      </c>
      <c r="F16" s="110">
        <f>SQRT(F14^2+(G14)^2+2*F14*(G14)*K14)</f>
        <v>14245.835041334074</v>
      </c>
      <c r="G16" s="105" t="str">
        <f>IF($F$1&lt;ABS(F16),"No rispetto limite",IF($F$1*95%&lt;ABS(F16),"Si è vicini al limite","ok"))</f>
        <v>ok</v>
      </c>
      <c r="K16" s="103"/>
      <c r="L16" s="103"/>
    </row>
    <row r="17" spans="1:12" ht="13" x14ac:dyDescent="0.3">
      <c r="A17" s="81" t="s">
        <v>76</v>
      </c>
      <c r="B17" s="72">
        <v>1.8960674157304403E-3</v>
      </c>
      <c r="C17" s="72">
        <v>-5.1396648044692572E-3</v>
      </c>
      <c r="D17" s="82"/>
      <c r="K17" s="103"/>
      <c r="L17" s="103"/>
    </row>
    <row r="18" spans="1:12" ht="13" x14ac:dyDescent="0.3">
      <c r="A18" s="81" t="s">
        <v>77</v>
      </c>
      <c r="B18" s="72">
        <v>-5.6560296068710264E-3</v>
      </c>
      <c r="C18" s="72">
        <v>-5.3345187819515364E-3</v>
      </c>
      <c r="D18" s="82"/>
    </row>
    <row r="19" spans="1:12" ht="13" x14ac:dyDescent="0.3">
      <c r="A19" s="81" t="s">
        <v>78</v>
      </c>
      <c r="B19" s="72">
        <v>-4.1878969777354362E-4</v>
      </c>
      <c r="C19" s="72">
        <v>-3.2493907392363765E-3</v>
      </c>
      <c r="D19" s="82"/>
    </row>
    <row r="20" spans="1:12" ht="13" x14ac:dyDescent="0.3">
      <c r="A20" s="81" t="s">
        <v>79</v>
      </c>
      <c r="B20" s="72">
        <v>4.1896515606462957E-4</v>
      </c>
      <c r="C20" s="72">
        <v>1.4772139744449541E-4</v>
      </c>
      <c r="D20" s="82"/>
    </row>
    <row r="21" spans="1:12" ht="13" x14ac:dyDescent="0.3">
      <c r="A21" s="81" t="s">
        <v>80</v>
      </c>
      <c r="B21" s="72">
        <v>5.9707783085135935E-3</v>
      </c>
      <c r="C21" s="72">
        <v>1.0297738974703347E-2</v>
      </c>
      <c r="D21" s="82"/>
    </row>
    <row r="22" spans="1:12" ht="13" x14ac:dyDescent="0.3">
      <c r="A22" s="81" t="s">
        <v>81</v>
      </c>
      <c r="B22" s="72">
        <v>-1.2628034236004096E-3</v>
      </c>
      <c r="C22" s="72">
        <v>1.5695067264572459E-3</v>
      </c>
      <c r="D22" s="82"/>
    </row>
    <row r="23" spans="1:12" ht="13" x14ac:dyDescent="0.3">
      <c r="A23" s="81" t="s">
        <v>82</v>
      </c>
      <c r="B23" s="72">
        <v>9.275649649507816E-3</v>
      </c>
      <c r="C23" s="72">
        <v>-2.2416498542928443E-4</v>
      </c>
      <c r="D23" s="82"/>
    </row>
    <row r="24" spans="1:12" ht="13" x14ac:dyDescent="0.3">
      <c r="A24" s="81" t="s">
        <v>83</v>
      </c>
      <c r="B24" s="72">
        <v>2.840303912518642E-3</v>
      </c>
      <c r="C24" s="72">
        <v>6.9219772778573163E-3</v>
      </c>
      <c r="D24" s="82"/>
    </row>
    <row r="25" spans="1:12" ht="13" x14ac:dyDescent="0.3">
      <c r="A25" s="81" t="s">
        <v>84</v>
      </c>
      <c r="B25" s="72">
        <v>-1.026073511842009E-2</v>
      </c>
      <c r="C25" s="72">
        <v>-1.4386355209492012E-2</v>
      </c>
      <c r="D25" s="82"/>
    </row>
    <row r="26" spans="1:12" ht="13" x14ac:dyDescent="0.3">
      <c r="A26" s="81" t="s">
        <v>85</v>
      </c>
      <c r="B26" s="72">
        <v>-3.3620508510190626E-3</v>
      </c>
      <c r="C26" s="72">
        <v>-9.6937651465079915E-3</v>
      </c>
      <c r="D26" s="82"/>
    </row>
    <row r="27" spans="1:12" ht="13" x14ac:dyDescent="0.3">
      <c r="A27" s="81" t="s">
        <v>86</v>
      </c>
      <c r="B27" s="72">
        <v>4.0084388185654277E-3</v>
      </c>
      <c r="C27" s="72">
        <v>-3.949967083607786E-3</v>
      </c>
      <c r="D27" s="82"/>
    </row>
    <row r="28" spans="1:12" ht="13" x14ac:dyDescent="0.3">
      <c r="A28" s="81" t="s">
        <v>87</v>
      </c>
      <c r="B28" s="72">
        <v>4.3082138569107949E-3</v>
      </c>
      <c r="C28" s="72">
        <v>7.2944297082228786E-3</v>
      </c>
      <c r="D28" s="82"/>
    </row>
    <row r="29" spans="1:12" ht="13" x14ac:dyDescent="0.3">
      <c r="A29" s="81" t="s">
        <v>88</v>
      </c>
      <c r="B29" s="72">
        <v>1.3437057991513529E-3</v>
      </c>
      <c r="C29" s="72">
        <v>-1.0065645514223162E-2</v>
      </c>
      <c r="D29" s="82"/>
    </row>
    <row r="30" spans="1:12" ht="13" x14ac:dyDescent="0.3">
      <c r="A30" s="81" t="s">
        <v>89</v>
      </c>
      <c r="B30" s="72">
        <v>-2.8911924405895162E-3</v>
      </c>
      <c r="C30" s="72">
        <v>-9.1066782307026532E-3</v>
      </c>
      <c r="D30" s="82"/>
    </row>
    <row r="31" spans="1:12" ht="13" x14ac:dyDescent="0.3">
      <c r="A31" s="81" t="s">
        <v>90</v>
      </c>
      <c r="B31" s="72">
        <v>-1.1225770464370384E-2</v>
      </c>
      <c r="C31" s="72">
        <v>9.5585552717986303E-3</v>
      </c>
      <c r="D31" s="82"/>
    </row>
    <row r="32" spans="1:12" ht="13" x14ac:dyDescent="0.3">
      <c r="A32" s="81" t="s">
        <v>91</v>
      </c>
      <c r="B32" s="72">
        <v>-5.2021918568357231E-3</v>
      </c>
      <c r="C32" s="72">
        <v>1.3151165339373625E-3</v>
      </c>
      <c r="D32" s="82"/>
    </row>
    <row r="33" spans="1:4" ht="13" x14ac:dyDescent="0.3">
      <c r="A33" s="81" t="s">
        <v>92</v>
      </c>
      <c r="B33" s="72">
        <v>-8.3165846559019323E-4</v>
      </c>
      <c r="C33" s="72">
        <v>-5.8109973124136193E-3</v>
      </c>
      <c r="D33" s="82"/>
    </row>
    <row r="34" spans="1:4" ht="13" x14ac:dyDescent="0.3">
      <c r="A34" s="81" t="s">
        <v>93</v>
      </c>
      <c r="B34" s="72">
        <v>1.7356289919467987E-3</v>
      </c>
      <c r="C34" s="72">
        <v>3.3525253261422602E-3</v>
      </c>
      <c r="D34" s="82"/>
    </row>
    <row r="35" spans="1:4" ht="13" x14ac:dyDescent="0.3">
      <c r="A35" s="81" t="s">
        <v>94</v>
      </c>
      <c r="B35" s="72">
        <v>1.1303798357087537E-2</v>
      </c>
      <c r="C35" s="72">
        <v>1.8029381213829996E-2</v>
      </c>
      <c r="D35" s="82"/>
    </row>
    <row r="36" spans="1:4" ht="13" x14ac:dyDescent="0.3">
      <c r="A36" s="81" t="s">
        <v>95</v>
      </c>
      <c r="B36" s="72">
        <v>1.2223722549925452E-2</v>
      </c>
      <c r="C36" s="72">
        <v>0</v>
      </c>
      <c r="D36" s="82"/>
    </row>
    <row r="37" spans="1:4" ht="13" x14ac:dyDescent="0.3">
      <c r="A37" s="81" t="s">
        <v>96</v>
      </c>
      <c r="B37" s="72">
        <v>2.7079028005415986E-3</v>
      </c>
      <c r="C37" s="72">
        <v>9.5880149812734173E-3</v>
      </c>
      <c r="D37" s="82"/>
    </row>
    <row r="38" spans="1:4" ht="13" x14ac:dyDescent="0.3">
      <c r="A38" s="81" t="s">
        <v>97</v>
      </c>
      <c r="B38" s="72">
        <v>-9.1788462896279892E-3</v>
      </c>
      <c r="C38" s="72">
        <v>1.500375093773358E-3</v>
      </c>
      <c r="D38" s="82"/>
    </row>
    <row r="39" spans="1:4" ht="13" x14ac:dyDescent="0.3">
      <c r="A39" s="81" t="s">
        <v>98</v>
      </c>
      <c r="B39" s="72">
        <v>-4.288526434195721E-3</v>
      </c>
      <c r="C39" s="72">
        <v>-1.6236162361623532E-2</v>
      </c>
      <c r="D39" s="82"/>
    </row>
    <row r="40" spans="1:4" ht="13" x14ac:dyDescent="0.3">
      <c r="A40" s="81" t="s">
        <v>99</v>
      </c>
      <c r="B40" s="72">
        <v>2.1095562899950006E-4</v>
      </c>
      <c r="C40" s="72">
        <v>4.5966785290629045E-3</v>
      </c>
      <c r="D40" s="82"/>
    </row>
    <row r="41" spans="1:4" ht="13" x14ac:dyDescent="0.3">
      <c r="A41" s="81" t="s">
        <v>100</v>
      </c>
      <c r="B41" s="72">
        <v>-1.7548785624034444E-3</v>
      </c>
      <c r="C41" s="72">
        <v>-2.8094041106017705E-3</v>
      </c>
      <c r="D41" s="82"/>
    </row>
    <row r="42" spans="1:4" ht="13" x14ac:dyDescent="0.3">
      <c r="A42" s="81" t="s">
        <v>101</v>
      </c>
      <c r="B42" s="72">
        <v>7.7274323849657806E-4</v>
      </c>
      <c r="C42" s="72">
        <v>1.4323209598800126E-2</v>
      </c>
      <c r="D42" s="82"/>
    </row>
    <row r="43" spans="1:4" ht="13" x14ac:dyDescent="0.3">
      <c r="A43" s="81" t="s">
        <v>102</v>
      </c>
      <c r="B43" s="72">
        <v>3.8079119949228344E-3</v>
      </c>
      <c r="C43" s="72">
        <v>6.1872783520711778E-3</v>
      </c>
      <c r="D43" s="82"/>
    </row>
    <row r="44" spans="1:4" ht="13" x14ac:dyDescent="0.3">
      <c r="A44" s="81" t="s">
        <v>103</v>
      </c>
      <c r="B44" s="72">
        <v>-3.4434293745608758E-3</v>
      </c>
      <c r="C44" s="72">
        <v>-1.2885446149262549E-2</v>
      </c>
      <c r="D44" s="82"/>
    </row>
    <row r="45" spans="1:4" ht="13" x14ac:dyDescent="0.3">
      <c r="A45" s="81" t="s">
        <v>104</v>
      </c>
      <c r="B45" s="72">
        <v>6.7921324465827458E-3</v>
      </c>
      <c r="C45" s="72">
        <v>1.0005265929436425E-2</v>
      </c>
      <c r="D45" s="82"/>
    </row>
    <row r="46" spans="1:4" ht="13" x14ac:dyDescent="0.3">
      <c r="A46" s="81" t="s">
        <v>105</v>
      </c>
      <c r="B46" s="72">
        <v>1.2751487673562083E-3</v>
      </c>
      <c r="C46" s="72">
        <v>5.9785076434086615E-3</v>
      </c>
      <c r="D46" s="82"/>
    </row>
    <row r="47" spans="1:4" ht="13" x14ac:dyDescent="0.3">
      <c r="A47" s="81" t="s">
        <v>106</v>
      </c>
      <c r="B47" s="72">
        <v>1.6320158944156452E-3</v>
      </c>
      <c r="C47" s="72">
        <v>-5.9429775069587036E-3</v>
      </c>
      <c r="D47" s="82"/>
    </row>
    <row r="48" spans="1:4" ht="13" x14ac:dyDescent="0.3">
      <c r="A48" s="81" t="s">
        <v>107</v>
      </c>
      <c r="B48" s="72">
        <v>9.8165663513901154E-3</v>
      </c>
      <c r="C48" s="72">
        <v>2.2695799353746864E-2</v>
      </c>
      <c r="D48" s="82"/>
    </row>
    <row r="49" spans="1:4" ht="13" x14ac:dyDescent="0.3">
      <c r="A49" s="81" t="s">
        <v>108</v>
      </c>
      <c r="B49" s="72">
        <v>-6.4446831364133397E-4</v>
      </c>
      <c r="C49" s="72">
        <v>5.4146039603959516E-3</v>
      </c>
      <c r="D49" s="82"/>
    </row>
    <row r="50" spans="1:4" ht="13" x14ac:dyDescent="0.3">
      <c r="A50" s="81" t="s">
        <v>109</v>
      </c>
      <c r="B50" s="72">
        <v>7.165890361878265E-4</v>
      </c>
      <c r="C50" s="72">
        <v>3.1036623215394609E-3</v>
      </c>
      <c r="D50" s="82"/>
    </row>
    <row r="51" spans="1:4" ht="13" x14ac:dyDescent="0.3">
      <c r="A51" s="81" t="s">
        <v>110</v>
      </c>
      <c r="B51" s="72">
        <v>-6.7615658362989777E-3</v>
      </c>
      <c r="C51" s="72">
        <v>-1.4377485469562523E-2</v>
      </c>
      <c r="D51" s="82"/>
    </row>
    <row r="52" spans="1:4" ht="13" x14ac:dyDescent="0.3">
      <c r="A52" s="81" t="s">
        <v>111</v>
      </c>
      <c r="B52" s="72">
        <v>1.4367193704425693E-2</v>
      </c>
      <c r="C52" s="72">
        <v>2.3001095290251902E-2</v>
      </c>
      <c r="D52" s="82"/>
    </row>
    <row r="53" spans="1:4" ht="13" x14ac:dyDescent="0.3">
      <c r="A53" s="81" t="s">
        <v>112</v>
      </c>
      <c r="B53" s="72">
        <v>-6.6695352839931769E-3</v>
      </c>
      <c r="C53" s="72">
        <v>-3.3497164461247689E-2</v>
      </c>
      <c r="D53" s="82"/>
    </row>
    <row r="54" spans="1:4" ht="13" x14ac:dyDescent="0.3">
      <c r="A54" s="81" t="s">
        <v>113</v>
      </c>
      <c r="B54" s="72">
        <v>8.6132644272185607E-4</v>
      </c>
      <c r="C54" s="72">
        <v>-2.0374283127075929E-3</v>
      </c>
      <c r="D54" s="82"/>
    </row>
    <row r="55" spans="1:4" ht="13" x14ac:dyDescent="0.3">
      <c r="A55" s="81" t="s">
        <v>114</v>
      </c>
      <c r="B55" s="72">
        <v>-3.8610038610039118E-3</v>
      </c>
      <c r="C55" s="72">
        <v>-1.2592206243946037E-2</v>
      </c>
      <c r="D55" s="82"/>
    </row>
    <row r="56" spans="1:4" ht="13" x14ac:dyDescent="0.3">
      <c r="A56" s="81" t="s">
        <v>115</v>
      </c>
      <c r="B56" s="72">
        <v>-1.8555523836710931E-3</v>
      </c>
      <c r="C56" s="72">
        <v>-2.6751876346881565E-3</v>
      </c>
      <c r="D56" s="82"/>
    </row>
    <row r="57" spans="1:4" ht="13" x14ac:dyDescent="0.3">
      <c r="A57" s="81" t="s">
        <v>116</v>
      </c>
      <c r="B57" s="72">
        <v>-1.0521855801144082E-2</v>
      </c>
      <c r="C57" s="72">
        <v>-1.4933021008711076E-2</v>
      </c>
      <c r="D57" s="82"/>
    </row>
    <row r="58" spans="1:4" ht="13" x14ac:dyDescent="0.3">
      <c r="A58" s="81" t="s">
        <v>117</v>
      </c>
      <c r="B58" s="72">
        <v>7.9003558718861982E-3</v>
      </c>
      <c r="C58" s="72">
        <v>9.6075678072574926E-3</v>
      </c>
      <c r="D58" s="82"/>
    </row>
    <row r="59" spans="1:4" ht="13" x14ac:dyDescent="0.3">
      <c r="A59" s="81" t="s">
        <v>118</v>
      </c>
      <c r="B59" s="72">
        <v>-1.6343352519007808E-3</v>
      </c>
      <c r="C59" s="72">
        <v>2.2220576253611686E-3</v>
      </c>
      <c r="D59" s="82"/>
    </row>
    <row r="60" spans="1:4" ht="13" x14ac:dyDescent="0.3">
      <c r="A60" s="81" t="s">
        <v>119</v>
      </c>
      <c r="B60" s="72">
        <v>-1.2774111134767042E-3</v>
      </c>
      <c r="C60" s="72">
        <v>7.3117958665969542E-3</v>
      </c>
      <c r="D60" s="82"/>
    </row>
    <row r="61" spans="1:4" ht="13" x14ac:dyDescent="0.3">
      <c r="A61" s="81" t="s">
        <v>120</v>
      </c>
      <c r="B61" s="72">
        <v>1.0687132405680614E-2</v>
      </c>
      <c r="C61" s="72">
        <v>7.4615728995604418E-5</v>
      </c>
      <c r="D61" s="82"/>
    </row>
    <row r="62" spans="1:4" ht="13" x14ac:dyDescent="0.3">
      <c r="A62" s="81" t="s">
        <v>121</v>
      </c>
      <c r="B62" s="72">
        <v>-3.1460031460031168E-3</v>
      </c>
      <c r="C62" s="72">
        <v>2.6183885688637895E-3</v>
      </c>
      <c r="D62" s="82"/>
    </row>
    <row r="63" spans="1:4" ht="13" x14ac:dyDescent="0.3">
      <c r="A63" s="81" t="s">
        <v>122</v>
      </c>
      <c r="B63" s="72">
        <v>-7.5924217696728387E-3</v>
      </c>
      <c r="C63" s="72">
        <v>-1.5685688676427246E-3</v>
      </c>
      <c r="D63" s="82"/>
    </row>
    <row r="64" spans="1:4" ht="13" x14ac:dyDescent="0.3">
      <c r="A64" s="81" t="s">
        <v>123</v>
      </c>
      <c r="B64" s="72">
        <v>1.5784921435779177E-2</v>
      </c>
      <c r="C64" s="72">
        <v>6.0870218681896918E-3</v>
      </c>
      <c r="D64" s="82"/>
    </row>
    <row r="65" spans="1:4" ht="13" x14ac:dyDescent="0.3">
      <c r="A65" s="81" t="s">
        <v>124</v>
      </c>
      <c r="B65" s="72">
        <v>-6.3739883979088514E-3</v>
      </c>
      <c r="C65" s="72">
        <v>-9.0848164420284372E-3</v>
      </c>
      <c r="D65" s="82"/>
    </row>
    <row r="66" spans="1:4" ht="13" x14ac:dyDescent="0.3">
      <c r="A66" s="81" t="s">
        <v>125</v>
      </c>
      <c r="B66" s="72">
        <v>-5.7261470188240782E-4</v>
      </c>
      <c r="C66" s="72">
        <v>-2.4513445253306529E-3</v>
      </c>
      <c r="D66" s="82"/>
    </row>
    <row r="67" spans="1:4" ht="13" x14ac:dyDescent="0.3">
      <c r="A67" s="81" t="s">
        <v>126</v>
      </c>
      <c r="B67" s="72">
        <v>7.3545316893791814E-3</v>
      </c>
      <c r="C67" s="72">
        <v>1.4163025463311702E-2</v>
      </c>
      <c r="D67" s="82"/>
    </row>
    <row r="68" spans="1:4" ht="13" x14ac:dyDescent="0.3">
      <c r="A68" s="81" t="s">
        <v>127</v>
      </c>
      <c r="B68" s="72">
        <v>1.8782055912735212E-3</v>
      </c>
      <c r="C68" s="72">
        <v>-5.618398381901266E-3</v>
      </c>
      <c r="D68" s="82"/>
    </row>
    <row r="69" spans="1:4" ht="13" x14ac:dyDescent="0.3">
      <c r="A69" s="81" t="s">
        <v>128</v>
      </c>
      <c r="B69" s="72">
        <v>4.2074718897352394E-3</v>
      </c>
      <c r="C69" s="72">
        <v>-1.2063351095322642E-2</v>
      </c>
      <c r="D69" s="82"/>
    </row>
    <row r="70" spans="1:4" ht="13" x14ac:dyDescent="0.3">
      <c r="A70" s="81" t="s">
        <v>129</v>
      </c>
      <c r="B70" s="72">
        <v>-1.7042213348545374E-2</v>
      </c>
      <c r="C70" s="72">
        <v>-1.9377313302852077E-2</v>
      </c>
      <c r="D70" s="82"/>
    </row>
    <row r="71" spans="1:4" ht="13" x14ac:dyDescent="0.3">
      <c r="A71" s="81" t="s">
        <v>130</v>
      </c>
      <c r="B71" s="72">
        <v>-5.0372472507980732E-3</v>
      </c>
      <c r="C71" s="72">
        <v>-1.0150076125572012E-3</v>
      </c>
      <c r="D71" s="82"/>
    </row>
    <row r="72" spans="1:4" ht="13" x14ac:dyDescent="0.3">
      <c r="A72" s="81" t="s">
        <v>131</v>
      </c>
      <c r="B72" s="72">
        <v>7.4333500107211523E-3</v>
      </c>
      <c r="C72" s="72">
        <v>3.7842951750237264E-3</v>
      </c>
      <c r="D72" s="82"/>
    </row>
    <row r="73" spans="1:4" ht="13" x14ac:dyDescent="0.3">
      <c r="A73" s="81" t="s">
        <v>132</v>
      </c>
      <c r="B73" s="72">
        <v>-2.6375819788993704E-3</v>
      </c>
      <c r="C73" s="72">
        <v>3.9453496018118797E-3</v>
      </c>
      <c r="D73" s="82"/>
    </row>
    <row r="74" spans="1:4" ht="13" x14ac:dyDescent="0.3">
      <c r="A74" s="81" t="s">
        <v>133</v>
      </c>
      <c r="B74" s="72">
        <v>9.2086330935252838E-3</v>
      </c>
      <c r="C74" s="72">
        <v>6.5799093434715174E-4</v>
      </c>
      <c r="D74" s="82"/>
    </row>
    <row r="75" spans="1:4" ht="13" x14ac:dyDescent="0.3">
      <c r="A75" s="81" t="s">
        <v>134</v>
      </c>
      <c r="B75" s="72">
        <v>-8.488479920108441E-3</v>
      </c>
      <c r="C75" s="72">
        <v>-6.6090493136756233E-3</v>
      </c>
      <c r="D75" s="82"/>
    </row>
    <row r="76" spans="1:4" ht="13" x14ac:dyDescent="0.3">
      <c r="A76" s="81" t="s">
        <v>135</v>
      </c>
      <c r="B76" s="72">
        <v>-1.0586491636671694E-2</v>
      </c>
      <c r="C76" s="72">
        <v>6.5058479532162736E-3</v>
      </c>
      <c r="D76" s="82"/>
    </row>
    <row r="77" spans="1:4" ht="13" x14ac:dyDescent="0.3">
      <c r="A77" s="81" t="s">
        <v>136</v>
      </c>
      <c r="B77" s="72">
        <v>2.9730303673815963E-3</v>
      </c>
      <c r="C77" s="72">
        <v>8.7751640734458937E-3</v>
      </c>
      <c r="D77" s="82"/>
    </row>
    <row r="78" spans="1:4" ht="13" x14ac:dyDescent="0.3">
      <c r="A78" s="81" t="s">
        <v>137</v>
      </c>
      <c r="B78" s="72">
        <v>-1.1475753971030697E-2</v>
      </c>
      <c r="C78" s="72">
        <v>-8.7712886484905238E-3</v>
      </c>
      <c r="D78" s="82"/>
    </row>
    <row r="79" spans="1:4" ht="13" x14ac:dyDescent="0.3">
      <c r="A79" s="81" t="s">
        <v>138</v>
      </c>
      <c r="B79" s="72">
        <v>7.4726824109976496E-3</v>
      </c>
      <c r="C79" s="72">
        <v>-1.1681390085419917E-3</v>
      </c>
      <c r="D79" s="82"/>
    </row>
    <row r="80" spans="1:4" ht="13" x14ac:dyDescent="0.3">
      <c r="A80" s="81" t="s">
        <v>139</v>
      </c>
      <c r="B80" s="72">
        <v>4.6745520220978394E-3</v>
      </c>
      <c r="C80" s="72">
        <v>1.4893301719027792E-2</v>
      </c>
      <c r="D80" s="82"/>
    </row>
    <row r="81" spans="1:4" ht="13" x14ac:dyDescent="0.3">
      <c r="A81" s="81" t="s">
        <v>140</v>
      </c>
      <c r="B81" s="72">
        <v>1.4368848336805656E-2</v>
      </c>
      <c r="C81" s="72">
        <v>-7.4090538638148519E-5</v>
      </c>
      <c r="D81" s="82"/>
    </row>
    <row r="82" spans="1:4" ht="13" x14ac:dyDescent="0.3">
      <c r="A82" s="81" t="s">
        <v>141</v>
      </c>
      <c r="B82" s="72">
        <v>-2.1548628070661179E-4</v>
      </c>
      <c r="C82" s="72">
        <v>2.0489944049599335E-2</v>
      </c>
      <c r="D82" s="82"/>
    </row>
    <row r="83" spans="1:4" ht="13" x14ac:dyDescent="0.3">
      <c r="A83" s="81" t="s">
        <v>142</v>
      </c>
      <c r="B83" s="72">
        <v>-4.3624401058428054E-3</v>
      </c>
      <c r="C83" s="72">
        <v>-3.3157498116051076E-3</v>
      </c>
      <c r="D83" s="82"/>
    </row>
    <row r="84" spans="1:4" ht="13" x14ac:dyDescent="0.3">
      <c r="A84" s="81" t="s">
        <v>143</v>
      </c>
      <c r="B84" s="72">
        <v>-1.998429805153191E-3</v>
      </c>
      <c r="C84" s="72">
        <v>0</v>
      </c>
      <c r="D84" s="82"/>
    </row>
    <row r="85" spans="1:4" ht="13" x14ac:dyDescent="0.3">
      <c r="A85" s="81" t="s">
        <v>144</v>
      </c>
      <c r="B85" s="72">
        <v>-5.7065411227613379E-4</v>
      </c>
      <c r="C85" s="72">
        <v>2.3415665835788374E-3</v>
      </c>
      <c r="D85" s="82"/>
    </row>
    <row r="86" spans="1:4" ht="13" x14ac:dyDescent="0.3">
      <c r="A86" s="81" t="s">
        <v>145</v>
      </c>
      <c r="B86" s="72">
        <v>8.9966892183676091E-3</v>
      </c>
      <c r="C86" s="72">
        <v>9.3009072196386291E-3</v>
      </c>
      <c r="D86" s="82"/>
    </row>
    <row r="87" spans="1:4" ht="13" x14ac:dyDescent="0.3">
      <c r="A87" s="81" t="s">
        <v>146</v>
      </c>
      <c r="B87" s="72">
        <v>9.8117595755504352E-3</v>
      </c>
      <c r="C87" s="72">
        <v>3.6728135281964172E-3</v>
      </c>
      <c r="D87" s="82"/>
    </row>
    <row r="88" spans="1:4" ht="13" x14ac:dyDescent="0.3">
      <c r="A88" s="81" t="s">
        <v>147</v>
      </c>
      <c r="B88" s="72">
        <v>1.1468058516503754E-2</v>
      </c>
      <c r="C88" s="72">
        <v>-3.8243842741327342E-4</v>
      </c>
      <c r="D88" s="82"/>
    </row>
    <row r="89" spans="1:4" ht="13" x14ac:dyDescent="0.3">
      <c r="A89" s="81" t="s">
        <v>148</v>
      </c>
      <c r="B89" s="72">
        <v>4.2820228866740691E-3</v>
      </c>
      <c r="C89" s="72">
        <v>2.5304807913504525E-3</v>
      </c>
      <c r="D89" s="82"/>
    </row>
    <row r="90" spans="1:4" ht="13" x14ac:dyDescent="0.3">
      <c r="A90" s="81" t="s">
        <v>149</v>
      </c>
      <c r="B90" s="72">
        <v>5.1706308169590992E-4</v>
      </c>
      <c r="C90" s="72">
        <v>1.5654205607476563E-2</v>
      </c>
      <c r="D90" s="82"/>
    </row>
    <row r="91" spans="1:4" ht="13" x14ac:dyDescent="0.3">
      <c r="A91" s="81" t="s">
        <v>150</v>
      </c>
      <c r="B91" s="72">
        <v>-5.8745777647231656E-3</v>
      </c>
      <c r="C91" s="72">
        <v>-1.3294397909782447E-2</v>
      </c>
      <c r="D91" s="82"/>
    </row>
    <row r="92" spans="1:4" ht="13" x14ac:dyDescent="0.3">
      <c r="A92" s="81" t="s">
        <v>151</v>
      </c>
      <c r="B92" s="72">
        <v>5.8780308596629975E-4</v>
      </c>
      <c r="C92" s="72">
        <v>-1.6877637130801601E-3</v>
      </c>
      <c r="D92" s="82"/>
    </row>
    <row r="93" spans="1:4" ht="13" x14ac:dyDescent="0.3">
      <c r="A93" s="81" t="s">
        <v>152</v>
      </c>
      <c r="B93" s="72">
        <v>3.6751194413814402E-4</v>
      </c>
      <c r="C93" s="72">
        <v>-3.7450321002752145E-3</v>
      </c>
      <c r="D93" s="82"/>
    </row>
    <row r="94" spans="1:4" ht="13" x14ac:dyDescent="0.3">
      <c r="A94" s="81" t="s">
        <v>153</v>
      </c>
      <c r="B94" s="72">
        <v>4.4120891241998224E-4</v>
      </c>
      <c r="C94" s="72">
        <v>-1.2453770095856333E-2</v>
      </c>
      <c r="D94" s="82"/>
    </row>
    <row r="95" spans="1:4" ht="13" x14ac:dyDescent="0.3">
      <c r="A95" s="81" t="s">
        <v>154</v>
      </c>
      <c r="B95" s="72">
        <v>3.5421740092983081E-3</v>
      </c>
      <c r="C95" s="72">
        <v>-9.9387236586458236E-3</v>
      </c>
      <c r="D95" s="82"/>
    </row>
    <row r="96" spans="1:4" ht="13" x14ac:dyDescent="0.3">
      <c r="A96" s="81" t="s">
        <v>155</v>
      </c>
      <c r="B96" s="72">
        <v>1.157061809495377E-2</v>
      </c>
      <c r="C96" s="72">
        <v>8.2881253767329282E-3</v>
      </c>
      <c r="D96" s="82"/>
    </row>
    <row r="97" spans="1:4" ht="13" x14ac:dyDescent="0.3">
      <c r="A97" s="81" t="s">
        <v>156</v>
      </c>
      <c r="B97" s="72">
        <v>6.9909043072990031E-3</v>
      </c>
      <c r="C97" s="72">
        <v>1.2202562538132964E-2</v>
      </c>
      <c r="D97" s="82"/>
    </row>
    <row r="98" spans="1:4" ht="13" x14ac:dyDescent="0.3">
      <c r="A98" s="81" t="s">
        <v>157</v>
      </c>
      <c r="B98" s="72">
        <v>-4.0428239874223783E-3</v>
      </c>
      <c r="C98" s="72">
        <v>-5.9889318474717007E-3</v>
      </c>
      <c r="D98" s="82"/>
    </row>
    <row r="99" spans="1:4" ht="13" x14ac:dyDescent="0.3">
      <c r="A99" s="81" t="s">
        <v>158</v>
      </c>
      <c r="B99" s="72">
        <v>-1.2711230746222618E-3</v>
      </c>
      <c r="C99" s="72">
        <v>-3.3245183226293749E-3</v>
      </c>
      <c r="D99" s="82"/>
    </row>
    <row r="100" spans="1:4" ht="13" x14ac:dyDescent="0.3">
      <c r="A100" s="81" t="s">
        <v>159</v>
      </c>
      <c r="B100" s="72">
        <v>8.8255261371351316E-3</v>
      </c>
      <c r="C100" s="72">
        <v>4.1729893778450905E-3</v>
      </c>
      <c r="D100" s="82"/>
    </row>
    <row r="101" spans="1:4" ht="13" x14ac:dyDescent="0.3">
      <c r="A101" s="81" t="s">
        <v>160</v>
      </c>
      <c r="B101" s="72">
        <v>3.6338859868270995E-3</v>
      </c>
      <c r="C101" s="72">
        <v>9.0338386158322365E-3</v>
      </c>
      <c r="D101" s="82"/>
    </row>
    <row r="102" spans="1:4" ht="13" x14ac:dyDescent="0.3">
      <c r="A102" s="81" t="s">
        <v>161</v>
      </c>
      <c r="B102" s="72">
        <v>-8.6310417292104966E-3</v>
      </c>
      <c r="C102" s="72">
        <v>1.1303809228863487E-2</v>
      </c>
      <c r="D102" s="82"/>
    </row>
    <row r="103" spans="1:4" ht="13" x14ac:dyDescent="0.3">
      <c r="A103" s="81" t="s">
        <v>162</v>
      </c>
      <c r="B103" s="72">
        <v>1.6245900388986424E-2</v>
      </c>
      <c r="C103" s="72">
        <v>2.1269866371471477E-2</v>
      </c>
      <c r="D103" s="82"/>
    </row>
    <row r="104" spans="1:4" ht="13" x14ac:dyDescent="0.3">
      <c r="A104" s="81" t="s">
        <v>163</v>
      </c>
      <c r="B104" s="72">
        <v>-1.1427700746610215E-3</v>
      </c>
      <c r="C104" s="72">
        <v>-2.3664904945964911E-3</v>
      </c>
      <c r="D104" s="82"/>
    </row>
    <row r="105" spans="1:4" ht="13" x14ac:dyDescent="0.3">
      <c r="A105" s="81" t="s">
        <v>164</v>
      </c>
      <c r="B105" s="72">
        <v>-1.114961579026663E-2</v>
      </c>
      <c r="C105" s="72">
        <v>-1.5302159391020762E-2</v>
      </c>
      <c r="D105" s="82"/>
    </row>
    <row r="106" spans="1:4" ht="13" x14ac:dyDescent="0.3">
      <c r="A106" s="81" t="s">
        <v>165</v>
      </c>
      <c r="B106" s="72">
        <v>1.5375200795532611E-2</v>
      </c>
      <c r="C106" s="72">
        <v>6.4102564102564681E-3</v>
      </c>
      <c r="D106" s="82"/>
    </row>
    <row r="107" spans="1:4" ht="13" x14ac:dyDescent="0.3">
      <c r="A107" s="81" t="s">
        <v>166</v>
      </c>
      <c r="B107" s="72">
        <v>5.6927455958151185E-3</v>
      </c>
      <c r="C107" s="72">
        <v>5.1862329090051592E-3</v>
      </c>
      <c r="D107" s="82"/>
    </row>
    <row r="108" spans="1:4" ht="13" x14ac:dyDescent="0.3">
      <c r="A108" s="81" t="s">
        <v>167</v>
      </c>
      <c r="B108" s="72">
        <v>2.6224450443502272E-3</v>
      </c>
      <c r="C108" s="72">
        <v>-4.7704700086024822E-3</v>
      </c>
      <c r="D108" s="82"/>
    </row>
    <row r="109" spans="1:4" ht="13" x14ac:dyDescent="0.3">
      <c r="A109" s="81" t="s">
        <v>168</v>
      </c>
      <c r="B109" s="72">
        <v>2.7068832173240982E-3</v>
      </c>
      <c r="C109" s="72">
        <v>9.5531343754935109E-3</v>
      </c>
      <c r="D109" s="82"/>
    </row>
    <row r="110" spans="1:4" ht="13" x14ac:dyDescent="0.3">
      <c r="A110" s="81" t="s">
        <v>169</v>
      </c>
      <c r="B110" s="72">
        <v>-8.5116172072694646E-3</v>
      </c>
      <c r="C110" s="72">
        <v>-2.0796289137997664E-2</v>
      </c>
      <c r="D110" s="82"/>
    </row>
    <row r="111" spans="1:4" ht="13" x14ac:dyDescent="0.3">
      <c r="A111" s="81" t="s">
        <v>170</v>
      </c>
      <c r="B111" s="72">
        <v>-1.1820868379177129E-2</v>
      </c>
      <c r="C111" s="72">
        <v>-1.2444648037868343E-2</v>
      </c>
      <c r="D111" s="82"/>
    </row>
    <row r="112" spans="1:4" ht="13" x14ac:dyDescent="0.3">
      <c r="A112" s="81" t="s">
        <v>171</v>
      </c>
      <c r="B112" s="72">
        <v>-2.4943310657595304E-3</v>
      </c>
      <c r="C112" s="72">
        <v>-3.3480444376807013E-3</v>
      </c>
      <c r="D112" s="82"/>
    </row>
    <row r="113" spans="1:4" ht="13" x14ac:dyDescent="0.3">
      <c r="A113" s="81" t="s">
        <v>172</v>
      </c>
      <c r="B113" s="72">
        <v>-3.7650602409639421E-3</v>
      </c>
      <c r="C113" s="72">
        <v>-7.6086129498739453E-5</v>
      </c>
      <c r="D113" s="82"/>
    </row>
    <row r="114" spans="1:4" ht="13" x14ac:dyDescent="0.3">
      <c r="A114" s="81" t="s">
        <v>173</v>
      </c>
      <c r="B114" s="72">
        <v>-5.9880239520958131E-3</v>
      </c>
      <c r="C114" s="72">
        <v>-1.6978309648466583E-2</v>
      </c>
      <c r="D114" s="82"/>
    </row>
    <row r="115" spans="1:4" ht="13" x14ac:dyDescent="0.3">
      <c r="A115" s="81" t="s">
        <v>174</v>
      </c>
      <c r="B115" s="72">
        <v>1.6510690101194592E-2</v>
      </c>
      <c r="C115" s="72">
        <v>1.3646702047005178E-2</v>
      </c>
      <c r="D115" s="82"/>
    </row>
    <row r="116" spans="1:4" ht="13" x14ac:dyDescent="0.3">
      <c r="A116" s="81" t="s">
        <v>175</v>
      </c>
      <c r="B116" s="72">
        <v>-1.5214910612398476E-4</v>
      </c>
      <c r="C116" s="72">
        <v>-1.2115704982583416E-3</v>
      </c>
      <c r="D116" s="82"/>
    </row>
    <row r="117" spans="1:4" ht="13" x14ac:dyDescent="0.3">
      <c r="A117" s="81" t="s">
        <v>176</v>
      </c>
      <c r="B117" s="72">
        <v>-1.1431149883432265E-2</v>
      </c>
      <c r="C117" s="72">
        <v>-4.4477949491142357E-3</v>
      </c>
      <c r="D117" s="82"/>
    </row>
    <row r="118" spans="1:4" ht="13" x14ac:dyDescent="0.3">
      <c r="A118" s="81" t="s">
        <v>177</v>
      </c>
      <c r="B118" s="72">
        <v>2.0346646571212696E-3</v>
      </c>
      <c r="C118" s="72">
        <v>-5.1747412629368356E-3</v>
      </c>
      <c r="D118" s="82"/>
    </row>
    <row r="119" spans="1:4" ht="13" x14ac:dyDescent="0.3">
      <c r="A119" s="81" t="s">
        <v>178</v>
      </c>
      <c r="B119" s="72">
        <v>-8.8878930465307506E-3</v>
      </c>
      <c r="C119" s="72">
        <v>-1.1270947649414283E-2</v>
      </c>
      <c r="D119" s="82"/>
    </row>
    <row r="120" spans="1:4" ht="13" x14ac:dyDescent="0.3">
      <c r="A120" s="81" t="s">
        <v>179</v>
      </c>
      <c r="B120" s="72">
        <v>-3.9428656449933654E-3</v>
      </c>
      <c r="C120" s="72">
        <v>4.0202501488983064E-3</v>
      </c>
      <c r="D120" s="82"/>
    </row>
    <row r="121" spans="1:4" ht="13" x14ac:dyDescent="0.3">
      <c r="A121" s="81" t="s">
        <v>180</v>
      </c>
      <c r="B121" s="72">
        <v>-3.1148027291604727E-3</v>
      </c>
      <c r="C121" s="72">
        <v>2.9119689389978821E-3</v>
      </c>
      <c r="D121" s="82"/>
    </row>
    <row r="122" spans="1:4" ht="13" x14ac:dyDescent="0.3">
      <c r="A122" s="81" t="s">
        <v>181</v>
      </c>
      <c r="B122" s="72">
        <v>2.0819138466197352E-2</v>
      </c>
      <c r="C122" s="72">
        <v>2.9122483479330111E-2</v>
      </c>
      <c r="D122" s="82"/>
    </row>
    <row r="123" spans="1:4" ht="13" x14ac:dyDescent="0.3">
      <c r="A123" s="81" t="s">
        <v>182</v>
      </c>
      <c r="B123" s="72">
        <v>-1.5118300703000998E-3</v>
      </c>
      <c r="C123" s="72">
        <v>-9.8151107053185763E-3</v>
      </c>
      <c r="D123" s="82"/>
    </row>
    <row r="124" spans="1:4" ht="13" x14ac:dyDescent="0.3">
      <c r="A124" s="81" t="s">
        <v>183</v>
      </c>
      <c r="B124" s="72">
        <v>4.8613748575768792E-3</v>
      </c>
      <c r="C124" s="72">
        <v>2.4715421799469953E-2</v>
      </c>
      <c r="D124" s="82"/>
    </row>
    <row r="125" spans="1:4" ht="13" x14ac:dyDescent="0.3">
      <c r="A125" s="81" t="s">
        <v>184</v>
      </c>
      <c r="B125" s="72">
        <v>-1.0150375939849673E-2</v>
      </c>
      <c r="C125" s="72">
        <v>-1.5731716675619765E-2</v>
      </c>
      <c r="D125" s="82"/>
    </row>
    <row r="126" spans="1:4" ht="13" x14ac:dyDescent="0.3">
      <c r="A126" s="81" t="s">
        <v>185</v>
      </c>
      <c r="B126" s="72">
        <v>-1.7652706994608032E-2</v>
      </c>
      <c r="C126" s="72">
        <v>-2.2137175446495488E-2</v>
      </c>
      <c r="D126" s="82"/>
    </row>
    <row r="127" spans="1:4" ht="13" x14ac:dyDescent="0.3">
      <c r="A127" s="81" t="s">
        <v>186</v>
      </c>
      <c r="B127" s="72">
        <v>-2.0638313554950508E-3</v>
      </c>
      <c r="C127" s="72">
        <v>6.4194547239634038E-3</v>
      </c>
      <c r="D127" s="82"/>
    </row>
    <row r="128" spans="1:4" ht="13" x14ac:dyDescent="0.3">
      <c r="A128" s="81" t="s">
        <v>187</v>
      </c>
      <c r="B128" s="72">
        <v>5.3353093738422348E-3</v>
      </c>
      <c r="C128" s="72">
        <v>3.0218327415571536E-4</v>
      </c>
      <c r="D128" s="82"/>
    </row>
    <row r="129" spans="1:4" ht="13" x14ac:dyDescent="0.3">
      <c r="A129" s="81" t="s">
        <v>188</v>
      </c>
      <c r="B129" s="72">
        <v>-9.0321633132620059E-3</v>
      </c>
      <c r="C129" s="72">
        <v>5.3926781102841253E-3</v>
      </c>
      <c r="D129" s="82"/>
    </row>
    <row r="130" spans="1:4" ht="13" x14ac:dyDescent="0.3">
      <c r="A130" s="81" t="s">
        <v>189</v>
      </c>
      <c r="B130" s="72">
        <v>2.7982326951399303E-3</v>
      </c>
      <c r="C130" s="72">
        <v>1.2379853902345138E-2</v>
      </c>
      <c r="D130" s="82"/>
    </row>
    <row r="131" spans="1:4" ht="13" x14ac:dyDescent="0.3">
      <c r="A131" s="81" t="s">
        <v>190</v>
      </c>
      <c r="B131" s="72">
        <v>-4.1798049424360472E-3</v>
      </c>
      <c r="C131" s="72">
        <v>8.6868843558520481E-3</v>
      </c>
      <c r="D131" s="82"/>
    </row>
    <row r="132" spans="1:4" ht="13" x14ac:dyDescent="0.3">
      <c r="A132" s="81" t="s">
        <v>191</v>
      </c>
      <c r="B132" s="72">
        <v>3.9405487804878105E-2</v>
      </c>
      <c r="C132" s="72">
        <v>2.8000311114569003E-3</v>
      </c>
      <c r="D132" s="82"/>
    </row>
    <row r="133" spans="1:4" ht="13" x14ac:dyDescent="0.3">
      <c r="A133" s="81" t="s">
        <v>192</v>
      </c>
      <c r="B133" s="72">
        <v>1.0241010241010311E-2</v>
      </c>
      <c r="C133" s="72">
        <v>3.5123321885731237E-3</v>
      </c>
      <c r="D133" s="82"/>
    </row>
    <row r="134" spans="1:4" ht="13" x14ac:dyDescent="0.3">
      <c r="A134" s="81" t="s">
        <v>193</v>
      </c>
      <c r="B134" s="72">
        <v>-8.4628404369910823E-4</v>
      </c>
      <c r="C134" s="72">
        <v>3.5247121485078941E-3</v>
      </c>
      <c r="D134" s="82"/>
    </row>
    <row r="135" spans="1:4" ht="13" x14ac:dyDescent="0.3">
      <c r="A135" s="81" t="s">
        <v>194</v>
      </c>
      <c r="B135" s="72">
        <v>7.5187969924812355E-3</v>
      </c>
      <c r="C135" s="72">
        <v>9.5682429226633565E-3</v>
      </c>
      <c r="D135" s="82"/>
    </row>
    <row r="136" spans="1:4" ht="13" x14ac:dyDescent="0.3">
      <c r="A136" s="81" t="s">
        <v>195</v>
      </c>
      <c r="B136" s="72">
        <v>4.8290365293247005E-3</v>
      </c>
      <c r="C136" s="72">
        <v>7.0074852683547975E-3</v>
      </c>
      <c r="D136" s="82"/>
    </row>
    <row r="137" spans="1:4" ht="13" x14ac:dyDescent="0.3">
      <c r="A137" s="81" t="s">
        <v>196</v>
      </c>
      <c r="B137" s="72">
        <v>4.3022528160200722E-3</v>
      </c>
      <c r="C137" s="72">
        <v>7.8651685393258744E-3</v>
      </c>
      <c r="D137" s="82"/>
    </row>
    <row r="138" spans="1:4" ht="13" x14ac:dyDescent="0.3">
      <c r="A138" s="81" t="s">
        <v>197</v>
      </c>
      <c r="B138" s="72">
        <v>7.4074074074072906E-3</v>
      </c>
      <c r="C138" s="72">
        <v>-4.7923322683706754E-3</v>
      </c>
      <c r="D138" s="82"/>
    </row>
    <row r="139" spans="1:4" ht="13" x14ac:dyDescent="0.3">
      <c r="A139" s="81" t="s">
        <v>198</v>
      </c>
      <c r="B139" s="72">
        <v>3.9556962025317369E-3</v>
      </c>
      <c r="C139" s="72">
        <v>2.6427484583967189E-3</v>
      </c>
      <c r="D139" s="82"/>
    </row>
    <row r="140" spans="1:4" ht="13" x14ac:dyDescent="0.3">
      <c r="A140" s="81" t="s">
        <v>199</v>
      </c>
      <c r="B140" s="72">
        <v>-2.8400126222783584E-3</v>
      </c>
      <c r="C140" s="72">
        <v>7.1785771898693384E-3</v>
      </c>
      <c r="D140" s="82"/>
    </row>
    <row r="141" spans="1:4" ht="13" x14ac:dyDescent="0.3">
      <c r="A141" s="81" t="s">
        <v>200</v>
      </c>
      <c r="B141" s="72">
        <v>1.0603523877860233E-2</v>
      </c>
      <c r="C141" s="72">
        <v>4.4559669448270044E-3</v>
      </c>
      <c r="D141" s="82"/>
    </row>
    <row r="142" spans="1:4" ht="13" x14ac:dyDescent="0.3">
      <c r="A142" s="81" t="s">
        <v>201</v>
      </c>
      <c r="B142" s="72">
        <v>-5.5498295409497312E-3</v>
      </c>
      <c r="C142" s="72">
        <v>-1.3901094511464367E-2</v>
      </c>
      <c r="D142" s="82"/>
    </row>
    <row r="143" spans="1:4" ht="13" x14ac:dyDescent="0.3">
      <c r="A143" s="81" t="s">
        <v>202</v>
      </c>
      <c r="B143" s="72">
        <v>3.3410229894200796E-3</v>
      </c>
      <c r="C143" s="72">
        <v>1.2456523497533012E-2</v>
      </c>
      <c r="D143" s="82"/>
    </row>
    <row r="144" spans="1:4" ht="13" x14ac:dyDescent="0.3">
      <c r="A144" s="81" t="s">
        <v>203</v>
      </c>
      <c r="B144" s="72">
        <v>-7.9484937604332878E-4</v>
      </c>
      <c r="C144" s="72">
        <v>9.2244897959183302E-3</v>
      </c>
      <c r="D144" s="82"/>
    </row>
    <row r="145" spans="1:4" ht="13" x14ac:dyDescent="0.3">
      <c r="A145" s="81" t="s">
        <v>204</v>
      </c>
      <c r="B145" s="72">
        <v>-1.0616546083674164E-2</v>
      </c>
      <c r="C145" s="72">
        <v>-1.6696098892278039E-2</v>
      </c>
      <c r="D145" s="82"/>
    </row>
    <row r="146" spans="1:4" ht="13" x14ac:dyDescent="0.3">
      <c r="A146" s="81" t="s">
        <v>205</v>
      </c>
      <c r="B146" s="72">
        <v>-2.9794574251213769E-3</v>
      </c>
      <c r="C146" s="72">
        <v>-9.0677696468342388E-3</v>
      </c>
      <c r="D146" s="82"/>
    </row>
    <row r="147" spans="1:4" ht="13" x14ac:dyDescent="0.3">
      <c r="A147" s="81" t="s">
        <v>206</v>
      </c>
      <c r="B147" s="72">
        <v>6.2764788953390232E-4</v>
      </c>
      <c r="C147" s="72">
        <v>1.5016954626190857E-2</v>
      </c>
      <c r="D147" s="82"/>
    </row>
    <row r="148" spans="1:4" ht="13" x14ac:dyDescent="0.3">
      <c r="A148" s="81" t="s">
        <v>207</v>
      </c>
      <c r="B148" s="72">
        <v>-2.5823616871430322E-3</v>
      </c>
      <c r="C148" s="72">
        <v>3.2399157621902292E-3</v>
      </c>
      <c r="D148" s="82"/>
    </row>
    <row r="149" spans="1:4" ht="13" x14ac:dyDescent="0.3">
      <c r="A149" s="81" t="s">
        <v>208</v>
      </c>
      <c r="B149" s="72">
        <v>3.1399638904152627E-3</v>
      </c>
      <c r="C149" s="72">
        <v>2.3799651712413883E-2</v>
      </c>
      <c r="D149" s="82"/>
    </row>
    <row r="150" spans="1:4" ht="13" x14ac:dyDescent="0.3">
      <c r="A150" s="81" t="s">
        <v>209</v>
      </c>
      <c r="B150" s="72">
        <v>-1.880435634255236E-3</v>
      </c>
      <c r="C150" s="72">
        <v>8.5305678681944497E-3</v>
      </c>
      <c r="D150" s="82"/>
    </row>
    <row r="151" spans="1:4" ht="13" x14ac:dyDescent="0.3">
      <c r="A151" s="81" t="s">
        <v>210</v>
      </c>
      <c r="B151" s="72">
        <v>6.6251281646817275E-3</v>
      </c>
      <c r="C151" s="72">
        <v>6.6951209306216673E-4</v>
      </c>
      <c r="D151" s="82"/>
    </row>
    <row r="152" spans="1:4" ht="13" x14ac:dyDescent="0.3">
      <c r="A152" s="81" t="s">
        <v>211</v>
      </c>
      <c r="B152" s="72">
        <v>9.0728213290887996E-3</v>
      </c>
      <c r="C152" s="72">
        <v>1.434634974533105E-2</v>
      </c>
      <c r="D152" s="82"/>
    </row>
    <row r="153" spans="1:4" ht="13" x14ac:dyDescent="0.3">
      <c r="A153" s="81" t="s">
        <v>212</v>
      </c>
      <c r="B153" s="72">
        <v>-1.6685205784204599E-3</v>
      </c>
      <c r="C153" s="72">
        <v>1.2636465228230026E-2</v>
      </c>
      <c r="D153" s="82"/>
    </row>
    <row r="154" spans="1:4" ht="13" x14ac:dyDescent="0.3">
      <c r="A154" s="81" t="s">
        <v>213</v>
      </c>
      <c r="B154" s="72">
        <v>-1.4640256791669881E-2</v>
      </c>
      <c r="C154" s="72">
        <v>-7.931093296947014E-3</v>
      </c>
      <c r="D154" s="82"/>
    </row>
    <row r="155" spans="1:4" ht="13" x14ac:dyDescent="0.3">
      <c r="A155" s="81" t="s">
        <v>214</v>
      </c>
      <c r="B155" s="72">
        <v>-8.3074534161491874E-3</v>
      </c>
      <c r="C155" s="72">
        <v>-8.1204533919809994E-3</v>
      </c>
      <c r="D155" s="82"/>
    </row>
    <row r="156" spans="1:4" ht="13" x14ac:dyDescent="0.3">
      <c r="A156" s="81" t="s">
        <v>215</v>
      </c>
      <c r="B156" s="72">
        <v>4.3668122270742746E-3</v>
      </c>
      <c r="C156" s="72">
        <v>1.7208742040956806E-2</v>
      </c>
      <c r="D156" s="82"/>
    </row>
    <row r="157" spans="1:4" ht="13" x14ac:dyDescent="0.3">
      <c r="A157" s="81" t="s">
        <v>216</v>
      </c>
      <c r="B157" s="72">
        <v>-2.5666951855021236E-3</v>
      </c>
      <c r="C157" s="72">
        <v>-1.0314595152140669E-3</v>
      </c>
      <c r="D157" s="82"/>
    </row>
    <row r="158" spans="1:4" ht="13" x14ac:dyDescent="0.3">
      <c r="A158" s="81" t="s">
        <v>217</v>
      </c>
      <c r="B158" s="72">
        <v>-7.9475308641975117E-3</v>
      </c>
      <c r="C158" s="72">
        <v>-1.0546011226399005E-2</v>
      </c>
      <c r="D158" s="82"/>
    </row>
    <row r="159" spans="1:4" ht="13" x14ac:dyDescent="0.3">
      <c r="A159" s="81" t="s">
        <v>218</v>
      </c>
      <c r="B159" s="72">
        <v>-7.5049777913922732E-3</v>
      </c>
      <c r="C159" s="72">
        <v>-1.7300459674049373E-2</v>
      </c>
      <c r="D159" s="82"/>
    </row>
    <row r="160" spans="1:4" ht="13" x14ac:dyDescent="0.3">
      <c r="A160" s="81" t="s">
        <v>219</v>
      </c>
      <c r="B160" s="72">
        <v>1.2405024034734077E-2</v>
      </c>
      <c r="C160" s="72">
        <v>7.9184567433241686E-3</v>
      </c>
      <c r="D160" s="82"/>
    </row>
    <row r="161" spans="1:4" ht="13" x14ac:dyDescent="0.3">
      <c r="A161" s="81" t="s">
        <v>220</v>
      </c>
      <c r="B161" s="72">
        <v>2.0977391034107096E-3</v>
      </c>
      <c r="C161" s="72">
        <v>6.4434082238235772E-3</v>
      </c>
      <c r="D161" s="82"/>
    </row>
    <row r="162" spans="1:4" ht="13" x14ac:dyDescent="0.3">
      <c r="A162" s="81" t="s">
        <v>221</v>
      </c>
      <c r="B162" s="72">
        <v>1.4783691254279588E-3</v>
      </c>
      <c r="C162" s="72">
        <v>2.3516140229087192E-2</v>
      </c>
      <c r="D162" s="82"/>
    </row>
    <row r="163" spans="1:4" ht="13" x14ac:dyDescent="0.3">
      <c r="A163" s="81" t="s">
        <v>222</v>
      </c>
      <c r="B163" s="72">
        <v>-6.7238581034082465E-3</v>
      </c>
      <c r="C163" s="72">
        <v>-1.2999393361643615E-3</v>
      </c>
      <c r="D163" s="82"/>
    </row>
    <row r="164" spans="1:4" ht="13" x14ac:dyDescent="0.3">
      <c r="A164" s="81" t="s">
        <v>223</v>
      </c>
      <c r="B164" s="72">
        <v>5.6738691123893086E-3</v>
      </c>
      <c r="C164" s="72">
        <v>-1.7302534821351573E-3</v>
      </c>
      <c r="D164" s="82"/>
    </row>
    <row r="165" spans="1:4" ht="13" x14ac:dyDescent="0.3">
      <c r="A165" s="81" t="s">
        <v>224</v>
      </c>
      <c r="B165" s="72">
        <v>3.118665211289571E-3</v>
      </c>
      <c r="C165" s="72">
        <v>2.2544004161970444E-3</v>
      </c>
      <c r="D165" s="82"/>
    </row>
    <row r="166" spans="1:4" ht="13" x14ac:dyDescent="0.3">
      <c r="A166" s="81" t="s">
        <v>225</v>
      </c>
      <c r="B166" s="72">
        <v>-1.0797470306956665E-2</v>
      </c>
      <c r="C166" s="72">
        <v>-7.145316804407699E-3</v>
      </c>
      <c r="D166" s="82"/>
    </row>
    <row r="167" spans="1:4" ht="13" x14ac:dyDescent="0.3">
      <c r="A167" s="81" t="s">
        <v>226</v>
      </c>
      <c r="B167" s="72">
        <v>-2.2908816880180847E-2</v>
      </c>
      <c r="C167" s="72">
        <v>-2.435746682345041E-2</v>
      </c>
      <c r="D167" s="82"/>
    </row>
    <row r="168" spans="1:4" ht="13" x14ac:dyDescent="0.3">
      <c r="A168" s="81" t="s">
        <v>227</v>
      </c>
      <c r="B168" s="72">
        <v>6.9813325239033806E-3</v>
      </c>
      <c r="C168" s="72">
        <v>1.6564207650273204E-2</v>
      </c>
      <c r="D168" s="82"/>
    </row>
    <row r="169" spans="1:4" ht="13" x14ac:dyDescent="0.3">
      <c r="A169" s="81" t="s">
        <v>228</v>
      </c>
      <c r="B169" s="72">
        <v>2.5104602510460866E-3</v>
      </c>
      <c r="C169" s="72">
        <v>8.5389804457391481E-5</v>
      </c>
      <c r="D169" s="82"/>
    </row>
    <row r="170" spans="1:4" ht="13" x14ac:dyDescent="0.3">
      <c r="A170" s="81" t="s">
        <v>229</v>
      </c>
      <c r="B170" s="72">
        <v>1.7493614056815505E-2</v>
      </c>
      <c r="C170" s="72">
        <v>2.0566448801742913E-2</v>
      </c>
      <c r="D170" s="82"/>
    </row>
    <row r="171" spans="1:4" ht="13" x14ac:dyDescent="0.3">
      <c r="A171" s="81" t="s">
        <v>230</v>
      </c>
      <c r="B171" s="72">
        <v>-3.8553473667976663E-3</v>
      </c>
      <c r="C171" s="72">
        <v>-6.4074811672005794E-3</v>
      </c>
      <c r="D171" s="82"/>
    </row>
    <row r="172" spans="1:4" ht="13" x14ac:dyDescent="0.3">
      <c r="A172" s="81" t="s">
        <v>231</v>
      </c>
      <c r="B172" s="72">
        <v>7.8489275722723028E-3</v>
      </c>
      <c r="C172" s="72">
        <v>1.9509180790960395E-2</v>
      </c>
      <c r="D172" s="82"/>
    </row>
    <row r="173" spans="1:4" ht="13" x14ac:dyDescent="0.3">
      <c r="A173" s="81" t="s">
        <v>232</v>
      </c>
      <c r="B173" s="72">
        <v>-5.2566481137910782E-3</v>
      </c>
      <c r="C173" s="72">
        <v>-2.8306742151312379E-2</v>
      </c>
      <c r="D173" s="82"/>
    </row>
    <row r="174" spans="1:4" ht="13" x14ac:dyDescent="0.3">
      <c r="A174" s="81" t="s">
        <v>233</v>
      </c>
      <c r="B174" s="72">
        <v>-1.5674935321868779E-2</v>
      </c>
      <c r="C174" s="72">
        <v>-1.9759522408139312E-2</v>
      </c>
      <c r="D174" s="82"/>
    </row>
    <row r="175" spans="1:4" ht="13" x14ac:dyDescent="0.3">
      <c r="A175" s="81" t="s">
        <v>234</v>
      </c>
      <c r="B175" s="72">
        <v>-7.101843457237726E-3</v>
      </c>
      <c r="C175" s="72">
        <v>-6.1006184188533326E-3</v>
      </c>
      <c r="D175" s="82"/>
    </row>
    <row r="176" spans="1:4" ht="13" x14ac:dyDescent="0.3">
      <c r="A176" s="81" t="s">
        <v>235</v>
      </c>
      <c r="B176" s="72">
        <v>1.3398667789602518E-2</v>
      </c>
      <c r="C176" s="72">
        <v>2.4837273038711815E-2</v>
      </c>
      <c r="D176" s="82"/>
    </row>
    <row r="177" spans="1:4" ht="13" x14ac:dyDescent="0.3">
      <c r="A177" s="81" t="s">
        <v>236</v>
      </c>
      <c r="B177" s="72">
        <v>-8.4269662921347462E-3</v>
      </c>
      <c r="C177" s="72">
        <v>-6.6360387953037355E-3</v>
      </c>
      <c r="D177" s="82"/>
    </row>
    <row r="178" spans="1:4" ht="13" x14ac:dyDescent="0.3">
      <c r="A178" s="81" t="s">
        <v>237</v>
      </c>
      <c r="B178" s="72">
        <v>-2.272382972277014E-3</v>
      </c>
      <c r="C178" s="72">
        <v>-5.4996192571282803E-3</v>
      </c>
      <c r="D178" s="82"/>
    </row>
    <row r="179" spans="1:4" ht="13" x14ac:dyDescent="0.3">
      <c r="A179" s="81" t="s">
        <v>238</v>
      </c>
      <c r="B179" s="72">
        <v>-1.5657620041753584E-2</v>
      </c>
      <c r="C179" s="72">
        <v>-1.0796786072982978E-2</v>
      </c>
      <c r="D179" s="82"/>
    </row>
    <row r="180" spans="1:4" ht="13" x14ac:dyDescent="0.3">
      <c r="A180" s="81" t="s">
        <v>239</v>
      </c>
      <c r="B180" s="72">
        <v>-4.6753246753246554E-3</v>
      </c>
      <c r="C180" s="72">
        <v>-1.6949152542372899E-2</v>
      </c>
      <c r="D180" s="82"/>
    </row>
    <row r="181" spans="1:4" ht="13" x14ac:dyDescent="0.3">
      <c r="A181" s="81" t="s">
        <v>240</v>
      </c>
      <c r="B181" s="72">
        <v>-1.6566924536564123E-2</v>
      </c>
      <c r="C181" s="72">
        <v>-2.6277840089729106E-2</v>
      </c>
      <c r="D181" s="82"/>
    </row>
    <row r="182" spans="1:4" ht="13" x14ac:dyDescent="0.3">
      <c r="A182" s="81" t="s">
        <v>241</v>
      </c>
      <c r="B182" s="72">
        <v>2.634274842675287E-3</v>
      </c>
      <c r="C182" s="72">
        <v>-1.3670485973923382E-2</v>
      </c>
      <c r="D182" s="82"/>
    </row>
    <row r="183" spans="1:4" ht="13" x14ac:dyDescent="0.3">
      <c r="A183" s="81" t="s">
        <v>242</v>
      </c>
      <c r="B183" s="72">
        <v>1.252130102985859E-2</v>
      </c>
      <c r="C183" s="72">
        <v>-3.0723176303765606E-3</v>
      </c>
      <c r="D183" s="82"/>
    </row>
    <row r="184" spans="1:4" ht="13" x14ac:dyDescent="0.3">
      <c r="A184" s="81" t="s">
        <v>243</v>
      </c>
      <c r="B184" s="72">
        <v>-6.1119293078057404E-3</v>
      </c>
      <c r="C184" s="72">
        <v>2.0524155352067484E-3</v>
      </c>
      <c r="D184" s="82"/>
    </row>
    <row r="185" spans="1:4" ht="13" x14ac:dyDescent="0.3">
      <c r="A185" s="81" t="s">
        <v>244</v>
      </c>
      <c r="B185" s="72">
        <v>-2.2177419354838666E-2</v>
      </c>
      <c r="C185" s="72">
        <v>-1.7336485421591715E-3</v>
      </c>
      <c r="D185" s="82"/>
    </row>
    <row r="186" spans="1:4" ht="13" x14ac:dyDescent="0.3">
      <c r="A186" s="81" t="s">
        <v>245</v>
      </c>
      <c r="B186" s="72">
        <v>-5.0150451354061439E-3</v>
      </c>
      <c r="C186" s="72">
        <v>1.9739439399921043E-3</v>
      </c>
      <c r="D186" s="82"/>
    </row>
    <row r="187" spans="1:4" ht="13" x14ac:dyDescent="0.3">
      <c r="A187" s="81" t="s">
        <v>246</v>
      </c>
      <c r="B187" s="72">
        <v>3.5834587543893422E-4</v>
      </c>
      <c r="C187" s="72">
        <v>-1.5789058182676263E-4</v>
      </c>
      <c r="D187" s="82"/>
    </row>
    <row r="188" spans="1:4" ht="13" x14ac:dyDescent="0.3">
      <c r="A188" s="81" t="s">
        <v>247</v>
      </c>
      <c r="B188" s="72">
        <v>-1.1407113504321952E-2</v>
      </c>
      <c r="C188" s="72">
        <v>-6.3539378726074859E-3</v>
      </c>
      <c r="D188" s="82"/>
    </row>
    <row r="189" spans="1:4" ht="13" x14ac:dyDescent="0.3">
      <c r="A189" s="81" t="s">
        <v>248</v>
      </c>
      <c r="B189" s="72">
        <v>-3.9520112914608677E-3</v>
      </c>
      <c r="C189" s="72">
        <v>-1.6446080350849225E-3</v>
      </c>
      <c r="D189" s="82"/>
    </row>
    <row r="190" spans="1:4" ht="13" x14ac:dyDescent="0.3">
      <c r="A190" s="81" t="s">
        <v>249</v>
      </c>
      <c r="B190" s="72">
        <v>7.4653394952009788E-3</v>
      </c>
      <c r="C190" s="72">
        <v>7.053291536050424E-4</v>
      </c>
      <c r="D190" s="82"/>
    </row>
    <row r="191" spans="1:4" ht="13" x14ac:dyDescent="0.3">
      <c r="A191" s="81" t="s">
        <v>250</v>
      </c>
      <c r="B191" s="72">
        <v>1.0676156583628717E-3</v>
      </c>
      <c r="C191" s="72">
        <v>-5.0682261208577443E-3</v>
      </c>
      <c r="D191" s="82"/>
    </row>
    <row r="192" spans="1:4" ht="13" x14ac:dyDescent="0.3">
      <c r="A192" s="81" t="s">
        <v>251</v>
      </c>
      <c r="B192" s="72">
        <v>5.7985539408690646E-3</v>
      </c>
      <c r="C192" s="72">
        <v>1.2153736879488645E-2</v>
      </c>
      <c r="D192" s="82"/>
    </row>
    <row r="193" spans="1:4" ht="13" x14ac:dyDescent="0.3">
      <c r="A193" s="81" t="s">
        <v>252</v>
      </c>
      <c r="B193" s="72">
        <v>7.8807852127819238E-4</v>
      </c>
      <c r="C193" s="72">
        <v>1.5786565632643478E-4</v>
      </c>
      <c r="D193" s="82"/>
    </row>
    <row r="194" spans="1:4" ht="13" x14ac:dyDescent="0.3">
      <c r="A194" s="81" t="s">
        <v>253</v>
      </c>
      <c r="B194" s="72">
        <v>1.2912482065995708E-3</v>
      </c>
      <c r="C194" s="72">
        <v>9.3212237093690392E-3</v>
      </c>
      <c r="D194" s="82"/>
    </row>
    <row r="195" spans="1:4" ht="13" x14ac:dyDescent="0.3">
      <c r="A195" s="81" t="s">
        <v>254</v>
      </c>
      <c r="B195" s="72">
        <v>4.6846846846848094E-3</v>
      </c>
      <c r="C195" s="72">
        <v>9.0032154340835228E-3</v>
      </c>
      <c r="D195" s="82"/>
    </row>
    <row r="196" spans="1:4" ht="13" x14ac:dyDescent="0.3">
      <c r="A196" s="81" t="s">
        <v>255</v>
      </c>
      <c r="B196" s="72">
        <v>-2.8701435071753687E-2</v>
      </c>
      <c r="C196" s="72">
        <v>-2.8580352959550182E-2</v>
      </c>
      <c r="D196" s="82"/>
    </row>
    <row r="197" spans="1:4" ht="13" x14ac:dyDescent="0.3">
      <c r="A197" s="81" t="s">
        <v>256</v>
      </c>
      <c r="B197" s="72">
        <v>-4.945667316801257E-3</v>
      </c>
      <c r="C197" s="72">
        <v>1.6026658203744812E-2</v>
      </c>
      <c r="D197" s="82"/>
    </row>
    <row r="198" spans="1:4" ht="13" x14ac:dyDescent="0.3">
      <c r="A198" s="81" t="s">
        <v>257</v>
      </c>
      <c r="B198" s="72">
        <v>4.0139110273873436E-2</v>
      </c>
      <c r="C198" s="72">
        <v>1.4079974253761365E-2</v>
      </c>
      <c r="D198" s="82"/>
    </row>
    <row r="199" spans="1:4" ht="13" x14ac:dyDescent="0.3">
      <c r="A199" s="81" t="s">
        <v>258</v>
      </c>
      <c r="B199" s="72">
        <v>1.0543271342802566E-2</v>
      </c>
      <c r="C199" s="72">
        <v>3.7147702495357181E-3</v>
      </c>
      <c r="D199" s="82"/>
    </row>
    <row r="200" spans="1:4" ht="13" x14ac:dyDescent="0.3">
      <c r="A200" s="81" t="s">
        <v>259</v>
      </c>
      <c r="B200" s="72">
        <v>2.3377791098456554E-2</v>
      </c>
      <c r="C200" s="72">
        <v>1.6082711085582947E-2</v>
      </c>
      <c r="D200" s="82"/>
    </row>
    <row r="201" spans="1:4" ht="13" x14ac:dyDescent="0.3">
      <c r="A201" s="81" t="s">
        <v>260</v>
      </c>
      <c r="B201" s="72">
        <v>-2.7647014869610974E-3</v>
      </c>
      <c r="C201" s="72">
        <v>-5.7110222729867726E-3</v>
      </c>
      <c r="D201" s="82"/>
    </row>
    <row r="202" spans="1:4" ht="13" x14ac:dyDescent="0.3">
      <c r="A202" s="81" t="s">
        <v>261</v>
      </c>
      <c r="B202" s="72">
        <v>2.8591192068250039E-2</v>
      </c>
      <c r="C202" s="72">
        <v>1.4400397252337953E-2</v>
      </c>
      <c r="D202" s="82"/>
    </row>
    <row r="203" spans="1:4" ht="13" x14ac:dyDescent="0.3">
      <c r="A203" s="81" t="s">
        <v>262</v>
      </c>
      <c r="B203" s="72">
        <v>2.9291605642488444E-3</v>
      </c>
      <c r="C203" s="72">
        <v>9.2716338122285288E-3</v>
      </c>
      <c r="D203" s="82"/>
    </row>
    <row r="204" spans="1:4" ht="13" x14ac:dyDescent="0.3">
      <c r="A204" s="81" t="s">
        <v>263</v>
      </c>
      <c r="B204" s="72">
        <v>4.3353719904001137E-3</v>
      </c>
      <c r="C204" s="72">
        <v>-6.677796327211878E-4</v>
      </c>
      <c r="D204" s="82"/>
    </row>
    <row r="205" spans="1:4" ht="13" x14ac:dyDescent="0.3">
      <c r="A205" s="81" t="s">
        <v>264</v>
      </c>
      <c r="B205" s="72">
        <v>2.0945305090104303E-2</v>
      </c>
      <c r="C205" s="72">
        <v>2.8502747252747193E-2</v>
      </c>
      <c r="D205" s="82"/>
    </row>
    <row r="206" spans="1:4" ht="13" x14ac:dyDescent="0.3">
      <c r="A206" s="81" t="s">
        <v>265</v>
      </c>
      <c r="B206" s="72">
        <v>-1.0867015870533986E-2</v>
      </c>
      <c r="C206" s="72">
        <v>-1.820633850303436E-2</v>
      </c>
      <c r="D206" s="82"/>
    </row>
    <row r="207" spans="1:4" ht="13" x14ac:dyDescent="0.3">
      <c r="A207" s="81" t="s">
        <v>266</v>
      </c>
      <c r="B207" s="72">
        <v>9.9486774575603364E-3</v>
      </c>
      <c r="C207" s="72">
        <v>6.9597691393651967E-3</v>
      </c>
      <c r="D207" s="82"/>
    </row>
    <row r="208" spans="1:4" ht="13" x14ac:dyDescent="0.3">
      <c r="A208" s="81" t="s">
        <v>267</v>
      </c>
      <c r="B208" s="72">
        <v>-4.167321905960121E-3</v>
      </c>
      <c r="C208" s="72">
        <v>-9.9159663865546789E-3</v>
      </c>
      <c r="D208" s="82"/>
    </row>
    <row r="209" spans="1:4" ht="13" x14ac:dyDescent="0.3">
      <c r="A209" s="81" t="s">
        <v>268</v>
      </c>
      <c r="B209" s="72">
        <v>7.3663366336634345E-3</v>
      </c>
      <c r="C209" s="72">
        <v>1.1732698520659713E-2</v>
      </c>
      <c r="D209" s="82"/>
    </row>
    <row r="210" spans="1:4" ht="13" x14ac:dyDescent="0.3">
      <c r="A210" s="81" t="s">
        <v>269</v>
      </c>
      <c r="B210" s="72">
        <v>-6.2967335694608479E-3</v>
      </c>
      <c r="C210" s="72">
        <v>-3.1296326799538768E-2</v>
      </c>
      <c r="D210" s="82"/>
    </row>
    <row r="211" spans="1:4" ht="13" x14ac:dyDescent="0.3">
      <c r="A211" s="81" t="s">
        <v>270</v>
      </c>
      <c r="B211" s="72">
        <v>-1.4810794044665102E-2</v>
      </c>
      <c r="C211" s="72">
        <v>-1.3567308473474708E-2</v>
      </c>
      <c r="D211" s="82"/>
    </row>
    <row r="212" spans="1:4" ht="13" x14ac:dyDescent="0.3">
      <c r="A212" s="81" t="s">
        <v>271</v>
      </c>
      <c r="B212" s="72">
        <v>1.2422360248447561E-3</v>
      </c>
      <c r="C212" s="72">
        <v>9.7584776774826824E-4</v>
      </c>
      <c r="D212" s="82"/>
    </row>
    <row r="213" spans="1:4" ht="13" x14ac:dyDescent="0.3">
      <c r="A213" s="81" t="s">
        <v>272</v>
      </c>
      <c r="B213" s="72">
        <v>-8.0862533692722012E-3</v>
      </c>
      <c r="C213" s="72">
        <v>-4.5333117461345603E-3</v>
      </c>
      <c r="D213" s="82"/>
    </row>
    <row r="214" spans="1:4" ht="13" x14ac:dyDescent="0.3">
      <c r="A214" s="81" t="s">
        <v>273</v>
      </c>
      <c r="B214" s="72">
        <v>7.6045627376426098E-3</v>
      </c>
      <c r="C214" s="72">
        <v>-5.9547758912045943E-3</v>
      </c>
      <c r="D214" s="82"/>
    </row>
    <row r="215" spans="1:4" ht="13" x14ac:dyDescent="0.3">
      <c r="A215" s="81" t="s">
        <v>274</v>
      </c>
      <c r="B215" s="72">
        <v>2.7671451355661843E-2</v>
      </c>
      <c r="C215" s="72">
        <v>3.9394446303111355E-2</v>
      </c>
      <c r="D215" s="82"/>
    </row>
    <row r="216" spans="1:4" ht="13" x14ac:dyDescent="0.3">
      <c r="A216" s="81" t="s">
        <v>275</v>
      </c>
      <c r="B216" s="72">
        <v>-2.227880330999295E-3</v>
      </c>
      <c r="C216" s="72">
        <v>-8.7057457922228437E-3</v>
      </c>
      <c r="D216" s="82"/>
    </row>
    <row r="217" spans="1:4" ht="13" x14ac:dyDescent="0.3">
      <c r="A217" s="81" t="s">
        <v>276</v>
      </c>
      <c r="B217" s="72">
        <v>-1.7474185861794916E-3</v>
      </c>
      <c r="C217" s="72">
        <v>-8.2230079763177377E-3</v>
      </c>
      <c r="D217" s="82"/>
    </row>
    <row r="218" spans="1:4" ht="13" x14ac:dyDescent="0.3">
      <c r="A218" s="81" t="s">
        <v>277</v>
      </c>
      <c r="B218" s="72">
        <v>-6.627741833675386E-3</v>
      </c>
      <c r="C218" s="72">
        <v>-1.04963384865745E-2</v>
      </c>
      <c r="D218" s="82"/>
    </row>
    <row r="219" spans="1:4" ht="13" x14ac:dyDescent="0.3">
      <c r="A219" s="81" t="s">
        <v>278</v>
      </c>
      <c r="B219" s="72">
        <v>-3.9295818924865557E-3</v>
      </c>
      <c r="C219" s="72">
        <v>-4.293931783196963E-3</v>
      </c>
      <c r="D219" s="82"/>
    </row>
    <row r="220" spans="1:4" ht="13" x14ac:dyDescent="0.3">
      <c r="A220" s="81" t="s">
        <v>279</v>
      </c>
      <c r="B220" s="72">
        <v>-1.5715857300013986E-4</v>
      </c>
      <c r="C220" s="72">
        <v>3.2512395350727924E-3</v>
      </c>
      <c r="D220" s="82"/>
    </row>
    <row r="221" spans="1:4" ht="13" x14ac:dyDescent="0.3">
      <c r="A221" s="81" t="s">
        <v>280</v>
      </c>
      <c r="B221" s="72">
        <v>2.2004497269514832E-2</v>
      </c>
      <c r="C221" s="72">
        <v>3.6565843794759488E-2</v>
      </c>
      <c r="D221" s="82"/>
    </row>
    <row r="222" spans="1:4" ht="13" x14ac:dyDescent="0.3">
      <c r="A222" s="81" t="s">
        <v>281</v>
      </c>
      <c r="B222" s="72">
        <v>-8.2828926409684329E-3</v>
      </c>
      <c r="C222" s="72">
        <v>-1.4611872146118764E-2</v>
      </c>
      <c r="D222" s="82"/>
    </row>
    <row r="223" spans="1:4" ht="13" x14ac:dyDescent="0.3">
      <c r="A223" s="81" t="s">
        <v>282</v>
      </c>
      <c r="B223" s="72">
        <v>0</v>
      </c>
      <c r="C223" s="72">
        <v>-1.8177372024779946E-2</v>
      </c>
      <c r="D223" s="82"/>
    </row>
    <row r="224" spans="1:4" ht="13" x14ac:dyDescent="0.3">
      <c r="A224" s="81" t="s">
        <v>283</v>
      </c>
      <c r="B224" s="72">
        <v>-1.6372894633764137E-2</v>
      </c>
      <c r="C224" s="72">
        <v>-1.6750821511581224E-2</v>
      </c>
      <c r="D224" s="82"/>
    </row>
    <row r="225" spans="1:4" ht="13" x14ac:dyDescent="0.3">
      <c r="A225" s="81" t="s">
        <v>284</v>
      </c>
      <c r="B225" s="72">
        <v>3.1345505838097012E-4</v>
      </c>
      <c r="C225" s="72">
        <v>-2.7176085045160533E-3</v>
      </c>
      <c r="D225" s="82"/>
    </row>
    <row r="226" spans="1:4" ht="13" x14ac:dyDescent="0.3">
      <c r="A226" s="81" t="s">
        <v>285</v>
      </c>
      <c r="B226" s="72">
        <v>1.4911316904724634E-3</v>
      </c>
      <c r="C226" s="72">
        <v>1.6813450760607986E-3</v>
      </c>
      <c r="D226" s="82"/>
    </row>
    <row r="227" spans="1:4" ht="13" x14ac:dyDescent="0.3">
      <c r="A227" s="81" t="s">
        <v>286</v>
      </c>
      <c r="B227" s="72">
        <v>-1.9921544496577213E-2</v>
      </c>
      <c r="C227" s="72">
        <v>-2.929975907359899E-2</v>
      </c>
      <c r="D227" s="82"/>
    </row>
    <row r="228" spans="1:4" ht="13" x14ac:dyDescent="0.3">
      <c r="A228" s="81" t="s">
        <v>287</v>
      </c>
      <c r="B228" s="72">
        <v>1.3093037584719924E-3</v>
      </c>
      <c r="C228" s="72">
        <v>-1.1143559790962319E-2</v>
      </c>
      <c r="D228" s="82"/>
    </row>
    <row r="229" spans="1:4" ht="13" x14ac:dyDescent="0.3">
      <c r="A229" s="81" t="s">
        <v>288</v>
      </c>
      <c r="B229" s="72">
        <v>2.6322029879061033E-2</v>
      </c>
      <c r="C229" s="72">
        <v>3.813626934737515E-2</v>
      </c>
      <c r="D229" s="82"/>
    </row>
    <row r="230" spans="1:4" ht="13" x14ac:dyDescent="0.3">
      <c r="A230" s="81" t="s">
        <v>289</v>
      </c>
      <c r="B230" s="72">
        <v>-5.8153241650295276E-3</v>
      </c>
      <c r="C230" s="72">
        <v>2.6397888168946345E-3</v>
      </c>
      <c r="D230" s="82"/>
    </row>
    <row r="231" spans="1:4" ht="13" x14ac:dyDescent="0.3">
      <c r="A231" s="81" t="s">
        <v>290</v>
      </c>
      <c r="B231" s="72">
        <v>-1.5397709687403303E-2</v>
      </c>
      <c r="C231" s="72">
        <v>-1.504884966908286E-2</v>
      </c>
      <c r="D231" s="82"/>
    </row>
    <row r="232" spans="1:4" ht="13" x14ac:dyDescent="0.3">
      <c r="A232" s="81" t="s">
        <v>291</v>
      </c>
      <c r="B232" s="72">
        <v>2.0935101186321816E-3</v>
      </c>
      <c r="C232" s="72">
        <v>1.3738019169329064E-2</v>
      </c>
      <c r="D232" s="82"/>
    </row>
    <row r="233" spans="1:4" ht="13" x14ac:dyDescent="0.3">
      <c r="A233" s="81" t="s">
        <v>292</v>
      </c>
      <c r="B233" s="72">
        <v>3.415924945874426E-2</v>
      </c>
      <c r="C233" s="72">
        <v>4.0991103350794103E-2</v>
      </c>
      <c r="D233" s="82"/>
    </row>
    <row r="234" spans="1:4" ht="13" x14ac:dyDescent="0.3">
      <c r="A234" s="81" t="s">
        <v>293</v>
      </c>
      <c r="B234" s="72">
        <v>-7.8758949880668415E-3</v>
      </c>
      <c r="C234" s="72">
        <v>1.984227931823954E-2</v>
      </c>
      <c r="D234" s="82"/>
    </row>
    <row r="235" spans="1:4" ht="13" x14ac:dyDescent="0.3">
      <c r="A235" s="81" t="s">
        <v>294</v>
      </c>
      <c r="B235" s="72">
        <v>-8.7532528980363445E-3</v>
      </c>
      <c r="C235" s="72">
        <v>-1.3550815558343709E-2</v>
      </c>
      <c r="D235" s="82"/>
    </row>
    <row r="236" spans="1:4" ht="13" x14ac:dyDescent="0.3">
      <c r="A236" s="81" t="s">
        <v>295</v>
      </c>
      <c r="B236" s="72">
        <v>-1.0610907388624526E-2</v>
      </c>
      <c r="C236" s="72">
        <v>-3.9218837900827849E-2</v>
      </c>
      <c r="D236" s="82"/>
    </row>
    <row r="237" spans="1:4" ht="13" x14ac:dyDescent="0.3">
      <c r="A237" s="81" t="s">
        <v>296</v>
      </c>
      <c r="B237" s="72">
        <v>-4.5821683752718364E-3</v>
      </c>
      <c r="C237" s="72">
        <v>-2.0004725525714674E-2</v>
      </c>
      <c r="D237" s="82"/>
    </row>
    <row r="238" spans="1:4" ht="13" x14ac:dyDescent="0.3">
      <c r="A238" s="81" t="s">
        <v>297</v>
      </c>
      <c r="B238" s="72">
        <v>-1.7249274919859527E-2</v>
      </c>
      <c r="C238" s="72">
        <v>-3.5035719714242387E-2</v>
      </c>
      <c r="D238" s="82"/>
    </row>
    <row r="239" spans="1:4" ht="13" x14ac:dyDescent="0.3">
      <c r="A239" s="81" t="s">
        <v>298</v>
      </c>
      <c r="B239" s="72">
        <v>-1.510937382545291E-2</v>
      </c>
      <c r="C239" s="72">
        <v>-2.7206860860564681E-2</v>
      </c>
      <c r="D239" s="82"/>
    </row>
    <row r="240" spans="1:4" ht="13" x14ac:dyDescent="0.3">
      <c r="A240" s="81" t="s">
        <v>299</v>
      </c>
      <c r="B240" s="72">
        <v>-1.0782272456870879E-2</v>
      </c>
      <c r="C240" s="72">
        <v>-9.6646653975693483E-3</v>
      </c>
      <c r="D240" s="82"/>
    </row>
    <row r="241" spans="1:4" ht="13" x14ac:dyDescent="0.3">
      <c r="A241" s="81" t="s">
        <v>300</v>
      </c>
      <c r="B241" s="72">
        <v>3.7319002836245082E-3</v>
      </c>
      <c r="C241" s="72">
        <v>1.320474777448072E-2</v>
      </c>
      <c r="D241" s="82"/>
    </row>
    <row r="242" spans="1:4" ht="13" x14ac:dyDescent="0.3">
      <c r="A242" s="81" t="s">
        <v>301</v>
      </c>
      <c r="B242" s="72">
        <v>-9.9756151629350979E-3</v>
      </c>
      <c r="C242" s="72">
        <v>-1.8351296242353494E-2</v>
      </c>
      <c r="D242" s="82"/>
    </row>
    <row r="243" spans="1:4" ht="13" x14ac:dyDescent="0.3">
      <c r="A243" s="81" t="s">
        <v>302</v>
      </c>
      <c r="B243" s="72">
        <v>-8.644055380558225E-3</v>
      </c>
      <c r="C243" s="72">
        <v>-1.5415501541550195E-2</v>
      </c>
      <c r="D243" s="82"/>
    </row>
    <row r="244" spans="1:4" ht="13" x14ac:dyDescent="0.3">
      <c r="A244" s="81" t="s">
        <v>303</v>
      </c>
      <c r="B244" s="72">
        <v>1.0735969198874543E-2</v>
      </c>
      <c r="C244" s="72">
        <v>1.9741171309497613E-2</v>
      </c>
      <c r="D244" s="82"/>
    </row>
    <row r="245" spans="1:4" ht="13" x14ac:dyDescent="0.3">
      <c r="A245" s="81" t="s">
        <v>304</v>
      </c>
      <c r="B245" s="72">
        <v>3.3429908624916039E-3</v>
      </c>
      <c r="C245" s="72">
        <v>1.9682397673898566E-2</v>
      </c>
      <c r="D245" s="82"/>
    </row>
    <row r="246" spans="1:4" ht="13" x14ac:dyDescent="0.3">
      <c r="A246" s="81" t="s">
        <v>305</v>
      </c>
      <c r="B246" s="72">
        <v>-1.2254182565306675E-2</v>
      </c>
      <c r="C246" s="72">
        <v>-2.0305310057702149E-2</v>
      </c>
      <c r="D246" s="82"/>
    </row>
    <row r="247" spans="1:4" ht="13" x14ac:dyDescent="0.3">
      <c r="A247" s="81" t="s">
        <v>306</v>
      </c>
      <c r="B247" s="72">
        <v>-2.5616628851643551E-3</v>
      </c>
      <c r="C247" s="72">
        <v>7.5060710869086049E-3</v>
      </c>
      <c r="D247" s="82"/>
    </row>
    <row r="248" spans="1:4" ht="13" x14ac:dyDescent="0.3">
      <c r="A248" s="81" t="s">
        <v>307</v>
      </c>
      <c r="B248" s="72">
        <v>2.2740610328639251E-3</v>
      </c>
      <c r="C248" s="72">
        <v>-2.20926885434659E-2</v>
      </c>
      <c r="D248" s="82"/>
    </row>
    <row r="249" spans="1:4" ht="13" x14ac:dyDescent="0.3">
      <c r="A249" s="81" t="s">
        <v>308</v>
      </c>
      <c r="B249" s="72">
        <v>7.4643411425615236E-3</v>
      </c>
      <c r="C249" s="72">
        <v>1.7872839144447681E-2</v>
      </c>
      <c r="D249" s="82"/>
    </row>
    <row r="250" spans="1:4" ht="13" x14ac:dyDescent="0.3">
      <c r="A250" s="81" t="s">
        <v>309</v>
      </c>
      <c r="B250" s="72">
        <v>-1.9563799724657729E-2</v>
      </c>
      <c r="C250" s="72">
        <v>-6.7231484012025167E-2</v>
      </c>
      <c r="D250" s="82"/>
    </row>
    <row r="251" spans="1:4" ht="13" x14ac:dyDescent="0.3">
      <c r="A251" s="81" t="s">
        <v>310</v>
      </c>
      <c r="B251" s="72">
        <v>-2.0247306385132069E-3</v>
      </c>
      <c r="C251" s="72">
        <v>3.084092934000528E-3</v>
      </c>
      <c r="D251" s="82"/>
    </row>
    <row r="252" spans="1:4" ht="13" x14ac:dyDescent="0.3">
      <c r="A252" s="81" t="s">
        <v>311</v>
      </c>
      <c r="B252" s="72">
        <v>-1.5238909065014659E-2</v>
      </c>
      <c r="C252" s="72">
        <v>-1.9487937638599594E-2</v>
      </c>
      <c r="D252" s="82"/>
    </row>
    <row r="253" spans="1:4" ht="13" x14ac:dyDescent="0.3">
      <c r="A253" s="81" t="s">
        <v>312</v>
      </c>
      <c r="B253" s="72">
        <v>-1.5641663704228637E-3</v>
      </c>
      <c r="C253" s="72">
        <v>-3.5489487076469876E-3</v>
      </c>
      <c r="D253" s="82"/>
    </row>
    <row r="254" spans="1:4" ht="13" x14ac:dyDescent="0.3">
      <c r="A254" s="81" t="s">
        <v>313</v>
      </c>
      <c r="B254" s="72">
        <v>-2.306035979718005E-2</v>
      </c>
      <c r="C254" s="72">
        <v>-1.3671488012680756E-2</v>
      </c>
      <c r="D254" s="82"/>
    </row>
    <row r="255" spans="1:4" ht="13" x14ac:dyDescent="0.3">
      <c r="A255" s="81" t="s">
        <v>314</v>
      </c>
      <c r="B255" s="72">
        <v>-1.4376668720476571E-2</v>
      </c>
      <c r="C255" s="72">
        <v>-2.3224308109154213E-2</v>
      </c>
      <c r="D255" s="82"/>
    </row>
    <row r="256" spans="1:4" ht="13" x14ac:dyDescent="0.3">
      <c r="A256" s="81" t="s">
        <v>315</v>
      </c>
      <c r="B256" s="72">
        <v>2.1267837541164261E-3</v>
      </c>
      <c r="C256" s="72">
        <v>-3.9838077491486509E-3</v>
      </c>
      <c r="D256" s="82"/>
    </row>
    <row r="257" spans="1:4" ht="13" x14ac:dyDescent="0.3">
      <c r="A257" s="81" t="s">
        <v>316</v>
      </c>
      <c r="B257" s="72">
        <v>-5.4585152838427997E-3</v>
      </c>
      <c r="C257" s="72">
        <v>1.544500933136039E-3</v>
      </c>
      <c r="D257" s="82"/>
    </row>
    <row r="258" spans="1:4" ht="13" x14ac:dyDescent="0.3">
      <c r="A258" s="81" t="s">
        <v>317</v>
      </c>
      <c r="B258" s="72">
        <v>-1.3627691469065152E-3</v>
      </c>
      <c r="C258" s="72">
        <v>-2.5735057582204504E-4</v>
      </c>
      <c r="D258" s="82"/>
    </row>
    <row r="259" spans="1:4" ht="13" x14ac:dyDescent="0.3">
      <c r="A259" s="81" t="s">
        <v>318</v>
      </c>
      <c r="B259" s="72">
        <v>-3.9364734627392612E-3</v>
      </c>
      <c r="C259" s="72">
        <v>-7.5346401890045763E-3</v>
      </c>
      <c r="D259" s="82"/>
    </row>
    <row r="260" spans="1:4" ht="13" x14ac:dyDescent="0.3">
      <c r="A260" s="81" t="s">
        <v>319</v>
      </c>
      <c r="B260" s="72">
        <v>2.276829098986545E-2</v>
      </c>
      <c r="C260" s="72">
        <v>1.6354078785125643E-2</v>
      </c>
      <c r="D260" s="82"/>
    </row>
    <row r="261" spans="1:4" ht="13" x14ac:dyDescent="0.3">
      <c r="A261" s="81" t="s">
        <v>320</v>
      </c>
      <c r="B261" s="72">
        <v>-1.9398642095054285E-3</v>
      </c>
      <c r="C261" s="72">
        <v>2.6377139812162845E-2</v>
      </c>
      <c r="D261" s="82"/>
    </row>
    <row r="262" spans="1:4" ht="13" x14ac:dyDescent="0.3">
      <c r="A262" s="81" t="s">
        <v>321</v>
      </c>
      <c r="B262" s="72">
        <v>1.8630910374029624E-2</v>
      </c>
      <c r="C262" s="72">
        <v>1.3022941970310438E-2</v>
      </c>
      <c r="D262" s="82"/>
    </row>
    <row r="263" spans="1:4" ht="13" x14ac:dyDescent="0.3">
      <c r="A263" s="81" t="s">
        <v>322</v>
      </c>
      <c r="B263" s="72">
        <v>1.2719050310910287E-3</v>
      </c>
      <c r="C263" s="72">
        <v>-2.9601722282023529E-3</v>
      </c>
      <c r="D263" s="82"/>
    </row>
    <row r="264" spans="1:4" ht="13" x14ac:dyDescent="0.3">
      <c r="A264" s="81" t="s">
        <v>323</v>
      </c>
      <c r="B264" s="72">
        <v>-3.4504612351242197E-3</v>
      </c>
      <c r="C264" s="72">
        <v>-1.0912962470055994E-2</v>
      </c>
      <c r="D264" s="82"/>
    </row>
    <row r="265" spans="1:4" ht="13" x14ac:dyDescent="0.3">
      <c r="A265" s="81" t="s">
        <v>324</v>
      </c>
      <c r="B265" s="72">
        <v>8.457255620550199E-4</v>
      </c>
      <c r="C265" s="72">
        <v>-1.3910761154855672E-2</v>
      </c>
      <c r="D265" s="82"/>
    </row>
    <row r="266" spans="1:4" ht="13" x14ac:dyDescent="0.3">
      <c r="A266" s="81" t="s">
        <v>325</v>
      </c>
      <c r="B266" s="72">
        <v>1.7570281124497968E-2</v>
      </c>
      <c r="C266" s="72">
        <v>2.426238322467917E-2</v>
      </c>
      <c r="D266" s="82"/>
    </row>
    <row r="267" spans="1:4" ht="13" x14ac:dyDescent="0.3">
      <c r="A267" s="81" t="s">
        <v>326</v>
      </c>
      <c r="B267" s="72">
        <v>-8.1798136425064692E-3</v>
      </c>
      <c r="C267" s="72">
        <v>-1.8665083762036752E-2</v>
      </c>
      <c r="D267" s="82"/>
    </row>
    <row r="268" spans="1:4" ht="13" x14ac:dyDescent="0.3">
      <c r="A268" s="81" t="s">
        <v>327</v>
      </c>
      <c r="B268" s="72">
        <v>-9.7203634570684188E-3</v>
      </c>
      <c r="C268" s="72">
        <v>-6.6173098342396054E-3</v>
      </c>
      <c r="D268" s="82"/>
    </row>
    <row r="269" spans="1:4" ht="13" x14ac:dyDescent="0.3">
      <c r="A269" s="81" t="s">
        <v>328</v>
      </c>
      <c r="B269" s="72">
        <v>5.168507504956163E-3</v>
      </c>
      <c r="C269" s="72">
        <v>1.3105301094280721E-4</v>
      </c>
      <c r="D269" s="82"/>
    </row>
    <row r="270" spans="1:4" ht="13" x14ac:dyDescent="0.3">
      <c r="A270" s="81" t="s">
        <v>329</v>
      </c>
      <c r="B270" s="72">
        <v>-9.5371669004207967E-3</v>
      </c>
      <c r="C270" s="72">
        <v>-6.5483596359108321E-4</v>
      </c>
      <c r="D270" s="82"/>
    </row>
    <row r="271" spans="1:4" ht="13" x14ac:dyDescent="0.3">
      <c r="A271" s="81" t="s">
        <v>330</v>
      </c>
      <c r="B271" s="72">
        <v>-7.4476230249879262E-3</v>
      </c>
      <c r="C271" s="72">
        <v>-1.0561098872618864E-2</v>
      </c>
      <c r="D271" s="82"/>
    </row>
    <row r="272" spans="1:4" ht="13" x14ac:dyDescent="0.3">
      <c r="A272" s="81" t="s">
        <v>331</v>
      </c>
      <c r="B272" s="72">
        <v>-7.803867403314825E-3</v>
      </c>
      <c r="C272" s="72">
        <v>-1.6378815881715591E-2</v>
      </c>
      <c r="D272" s="82"/>
    </row>
    <row r="273" spans="1:4" ht="13" x14ac:dyDescent="0.3">
      <c r="A273" s="81" t="s">
        <v>332</v>
      </c>
      <c r="B273" s="72">
        <v>-3.3039647577091931E-3</v>
      </c>
      <c r="C273" s="72">
        <v>-7.0872619122951622E-3</v>
      </c>
      <c r="D273" s="82"/>
    </row>
    <row r="274" spans="1:4" ht="13" x14ac:dyDescent="0.3">
      <c r="A274" s="81" t="s">
        <v>333</v>
      </c>
      <c r="B274" s="72">
        <v>-4.4541903652437279E-3</v>
      </c>
      <c r="C274" s="72">
        <v>1.2671862130139303E-3</v>
      </c>
      <c r="D274" s="82"/>
    </row>
    <row r="275" spans="1:4" ht="13" x14ac:dyDescent="0.3">
      <c r="A275" s="81" t="s">
        <v>334</v>
      </c>
      <c r="B275" s="72">
        <v>-3.2784645857522818E-3</v>
      </c>
      <c r="C275" s="72">
        <v>-8.9790280045207744E-3</v>
      </c>
      <c r="D275" s="82"/>
    </row>
    <row r="276" spans="1:4" ht="13" x14ac:dyDescent="0.3">
      <c r="A276" s="81" t="s">
        <v>335</v>
      </c>
      <c r="B276" s="72">
        <v>-4.2845484221980231E-3</v>
      </c>
      <c r="C276" s="72">
        <v>-1.1114560695436326E-2</v>
      </c>
      <c r="D276" s="82"/>
    </row>
    <row r="277" spans="1:4" ht="13" x14ac:dyDescent="0.3">
      <c r="A277" s="81" t="s">
        <v>336</v>
      </c>
      <c r="B277" s="72">
        <v>1.6348773841961565E-3</v>
      </c>
      <c r="C277" s="72">
        <v>-1.1783676507070063E-3</v>
      </c>
      <c r="D277" s="82"/>
    </row>
    <row r="278" spans="1:4" ht="13" x14ac:dyDescent="0.3">
      <c r="A278" s="81" t="s">
        <v>337</v>
      </c>
      <c r="B278" s="72">
        <v>3.280481137233403E-3</v>
      </c>
      <c r="C278" s="72">
        <v>3.6101083032491752E-3</v>
      </c>
      <c r="D278" s="82"/>
    </row>
    <row r="279" spans="1:4" ht="13" x14ac:dyDescent="0.3">
      <c r="A279" s="81" t="s">
        <v>338</v>
      </c>
      <c r="B279" s="72">
        <v>-9.9465457744095914E-3</v>
      </c>
      <c r="C279" s="72">
        <v>-3.9060078120155962E-3</v>
      </c>
      <c r="D279" s="82"/>
    </row>
    <row r="280" spans="1:4" ht="13" x14ac:dyDescent="0.3">
      <c r="A280" s="81" t="s">
        <v>339</v>
      </c>
      <c r="B280" s="72">
        <v>-2.0257951245864769E-3</v>
      </c>
      <c r="C280" s="72">
        <v>-8.5443816080650031E-3</v>
      </c>
      <c r="D280" s="82"/>
    </row>
    <row r="281" spans="1:4" ht="13" x14ac:dyDescent="0.3">
      <c r="A281" s="81" t="s">
        <v>340</v>
      </c>
      <c r="B281" s="72">
        <v>-3.9682539682539793E-3</v>
      </c>
      <c r="C281" s="72">
        <v>8.9307864053584565E-3</v>
      </c>
      <c r="D281" s="82"/>
    </row>
    <row r="282" spans="1:4" ht="13" x14ac:dyDescent="0.3">
      <c r="A282" s="81" t="s">
        <v>341</v>
      </c>
      <c r="B282" s="72">
        <v>1.2117086453369817E-2</v>
      </c>
      <c r="C282" s="72">
        <v>-1.9806882891804478E-3</v>
      </c>
      <c r="D282" s="82"/>
    </row>
    <row r="283" spans="1:4" ht="13" x14ac:dyDescent="0.3">
      <c r="A283" s="81" t="s">
        <v>342</v>
      </c>
      <c r="B283" s="72">
        <v>-6.2910099438544861E-3</v>
      </c>
      <c r="C283" s="72">
        <v>-4.4367759428148804E-3</v>
      </c>
      <c r="D283" s="82"/>
    </row>
    <row r="284" spans="1:4" ht="13" x14ac:dyDescent="0.3">
      <c r="A284" s="81" t="s">
        <v>343</v>
      </c>
      <c r="B284" s="72">
        <v>3.2575500508991622E-3</v>
      </c>
      <c r="C284" s="72">
        <v>9.8692326671599175E-4</v>
      </c>
      <c r="D284" s="82"/>
    </row>
    <row r="285" spans="1:4" ht="13" x14ac:dyDescent="0.3">
      <c r="A285" s="81" t="s">
        <v>344</v>
      </c>
      <c r="B285" s="72">
        <v>3.8833628559749546E-3</v>
      </c>
      <c r="C285" s="72">
        <v>6.1686509160390504E-5</v>
      </c>
      <c r="D285" s="82"/>
    </row>
    <row r="286" spans="1:4" ht="13" x14ac:dyDescent="0.3">
      <c r="A286" s="81" t="s">
        <v>345</v>
      </c>
      <c r="B286" s="72">
        <v>-8.4442342768357471E-3</v>
      </c>
      <c r="C286" s="72">
        <v>-3.6875422530882815E-3</v>
      </c>
      <c r="D286" s="82"/>
    </row>
    <row r="287" spans="1:4" ht="13" x14ac:dyDescent="0.3">
      <c r="A287" s="81" t="s">
        <v>346</v>
      </c>
      <c r="B287" s="72">
        <v>-7.7753200616663678E-3</v>
      </c>
      <c r="C287" s="72">
        <v>9.2273622047247595E-4</v>
      </c>
      <c r="D287" s="82"/>
    </row>
    <row r="288" spans="1:4" ht="13" x14ac:dyDescent="0.3">
      <c r="A288" s="81" t="s">
        <v>347</v>
      </c>
      <c r="B288" s="72">
        <v>2.082213863514309E-3</v>
      </c>
      <c r="C288" s="72">
        <v>-5.3842388644150477E-3</v>
      </c>
      <c r="D288" s="82"/>
    </row>
    <row r="289" spans="1:4" ht="13" x14ac:dyDescent="0.3">
      <c r="A289" s="81" t="s">
        <v>348</v>
      </c>
      <c r="B289" s="72">
        <v>-3.4805890227577602E-3</v>
      </c>
      <c r="C289" s="72">
        <v>-7.1077091306725945E-3</v>
      </c>
      <c r="D289" s="82"/>
    </row>
    <row r="290" spans="1:4" ht="13" x14ac:dyDescent="0.3">
      <c r="A290" s="81" t="s">
        <v>349</v>
      </c>
      <c r="B290" s="72">
        <v>-6.9790628115652736E-3</v>
      </c>
      <c r="C290" s="72">
        <v>-7.416787264833513E-3</v>
      </c>
      <c r="D290" s="82"/>
    </row>
    <row r="291" spans="1:4" ht="13" x14ac:dyDescent="0.3">
      <c r="A291" s="81" t="s">
        <v>350</v>
      </c>
      <c r="B291" s="72">
        <v>-1.8142661358741791E-2</v>
      </c>
      <c r="C291" s="72">
        <v>-1.2328032874754292E-2</v>
      </c>
      <c r="D291" s="82"/>
    </row>
    <row r="292" spans="1:4" ht="13" x14ac:dyDescent="0.3">
      <c r="A292" s="81" t="s">
        <v>351</v>
      </c>
      <c r="B292" s="72">
        <v>-6.9345430978614078E-3</v>
      </c>
      <c r="C292" s="72">
        <v>-5.6259623356627797E-3</v>
      </c>
      <c r="D292" s="82"/>
    </row>
    <row r="293" spans="1:4" ht="13" x14ac:dyDescent="0.3">
      <c r="A293" s="81" t="s">
        <v>352</v>
      </c>
      <c r="B293" s="72">
        <v>-2.3921898234950632E-3</v>
      </c>
      <c r="C293" s="72">
        <v>8.5408827569731036E-3</v>
      </c>
      <c r="D293" s="82"/>
    </row>
    <row r="294" spans="1:4" ht="13" x14ac:dyDescent="0.3">
      <c r="A294" s="81" t="s">
        <v>353</v>
      </c>
      <c r="B294" s="72">
        <v>-7.3803106148120044E-3</v>
      </c>
      <c r="C294" s="72">
        <v>-6.2321937321936317E-3</v>
      </c>
      <c r="D294" s="82"/>
    </row>
    <row r="295" spans="1:4" ht="13" x14ac:dyDescent="0.3">
      <c r="A295" s="81" t="s">
        <v>354</v>
      </c>
      <c r="B295" s="72">
        <v>1.2851818532322334E-3</v>
      </c>
      <c r="C295" s="72">
        <v>6.1510898775754032E-3</v>
      </c>
      <c r="D295" s="82"/>
    </row>
    <row r="296" spans="1:4" ht="13" x14ac:dyDescent="0.3">
      <c r="A296" s="81" t="s">
        <v>355</v>
      </c>
      <c r="B296" s="72">
        <v>-1.8600474632800351E-3</v>
      </c>
      <c r="C296" s="72">
        <v>-5.3460053460053798E-3</v>
      </c>
      <c r="D296" s="82"/>
    </row>
    <row r="297" spans="1:4" ht="13" x14ac:dyDescent="0.3">
      <c r="A297" s="81" t="s">
        <v>356</v>
      </c>
      <c r="B297" s="72">
        <v>9.6302003081667753E-4</v>
      </c>
      <c r="C297" s="72">
        <v>-4.7497476696557918E-4</v>
      </c>
      <c r="D297" s="82"/>
    </row>
    <row r="298" spans="1:4" ht="13" x14ac:dyDescent="0.3">
      <c r="A298" s="81" t="s">
        <v>357</v>
      </c>
      <c r="B298" s="72">
        <v>-4.492074696785888E-4</v>
      </c>
      <c r="C298" s="72">
        <v>-4.7474927304008122E-4</v>
      </c>
      <c r="D298" s="82"/>
    </row>
    <row r="299" spans="1:4" ht="13" x14ac:dyDescent="0.3">
      <c r="A299" s="81" t="s">
        <v>358</v>
      </c>
      <c r="B299" s="72">
        <v>-1.0917169152649878E-2</v>
      </c>
      <c r="C299" s="72">
        <v>-4.1368713433013243E-3</v>
      </c>
      <c r="D299" s="82"/>
    </row>
    <row r="300" spans="1:4" ht="13" x14ac:dyDescent="0.3">
      <c r="A300" s="81" t="s">
        <v>359</v>
      </c>
      <c r="B300" s="72">
        <v>3.3114691460229711E-3</v>
      </c>
      <c r="C300" s="72">
        <v>-1.2984713450982638E-3</v>
      </c>
      <c r="D300" s="82"/>
    </row>
    <row r="301" spans="1:4" ht="13" x14ac:dyDescent="0.3">
      <c r="A301" s="81" t="s">
        <v>360</v>
      </c>
      <c r="B301" s="72">
        <v>3.5148261758691595E-3</v>
      </c>
      <c r="C301" s="72">
        <v>6.2358949994061729E-3</v>
      </c>
      <c r="D301" s="82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10D3-B010-44B0-B7C7-BC6B5C6DD2EF}">
  <sheetPr codeName="Foglio21"/>
  <dimension ref="A1:M301"/>
  <sheetViews>
    <sheetView topLeftCell="E1" zoomScale="140" zoomScaleNormal="140" workbookViewId="0">
      <selection activeCell="L9" sqref="L9"/>
    </sheetView>
  </sheetViews>
  <sheetFormatPr defaultRowHeight="12.5" x14ac:dyDescent="0.25"/>
  <cols>
    <col min="1" max="1" width="11.1796875" customWidth="1"/>
    <col min="2" max="3" width="9.54296875" bestFit="1" customWidth="1"/>
    <col min="4" max="4" width="11.1796875" customWidth="1"/>
    <col min="5" max="5" width="1.453125" customWidth="1"/>
    <col min="6" max="6" width="22.54296875" bestFit="1" customWidth="1"/>
    <col min="7" max="8" width="16" bestFit="1" customWidth="1"/>
    <col min="9" max="9" width="14.81640625" bestFit="1" customWidth="1"/>
    <col min="12" max="12" width="12.453125" bestFit="1" customWidth="1"/>
  </cols>
  <sheetData>
    <row r="1" spans="1:13" ht="13" x14ac:dyDescent="0.3">
      <c r="A1" s="2" t="s">
        <v>0</v>
      </c>
      <c r="B1" s="2" t="s">
        <v>438</v>
      </c>
      <c r="C1" s="2" t="s">
        <v>439</v>
      </c>
      <c r="D1" s="70" t="s">
        <v>440</v>
      </c>
      <c r="F1" s="27" t="s">
        <v>17</v>
      </c>
      <c r="G1" s="71">
        <f>'Capital Allocation'!C11</f>
        <v>43412.157106222963</v>
      </c>
      <c r="I1" s="83" t="s">
        <v>364</v>
      </c>
      <c r="J1" s="83">
        <v>1.17</v>
      </c>
    </row>
    <row r="2" spans="1:13" ht="13" x14ac:dyDescent="0.3">
      <c r="A2" s="3">
        <v>45481</v>
      </c>
      <c r="B2" s="13">
        <v>9.2034996023177829E-3</v>
      </c>
      <c r="C2" s="13">
        <v>6.538835380401121E-3</v>
      </c>
      <c r="D2" s="73">
        <v>1.0166708878268506E-3</v>
      </c>
      <c r="F2" s="28" t="s">
        <v>23</v>
      </c>
      <c r="G2" s="30">
        <v>0.99</v>
      </c>
    </row>
    <row r="3" spans="1:13" ht="13" x14ac:dyDescent="0.3">
      <c r="A3" s="3">
        <v>45482</v>
      </c>
      <c r="B3" s="13">
        <v>-6.5300607971177475E-3</v>
      </c>
      <c r="C3" s="13">
        <v>3.7749100166798951E-3</v>
      </c>
      <c r="D3" s="73">
        <v>7.4109297756070941E-4</v>
      </c>
      <c r="F3" s="29" t="s">
        <v>441</v>
      </c>
      <c r="G3" s="157">
        <f>H3/J1</f>
        <v>256410.25641025644</v>
      </c>
      <c r="H3" s="156">
        <v>300000</v>
      </c>
    </row>
    <row r="4" spans="1:13" ht="13" x14ac:dyDescent="0.3">
      <c r="A4" s="3">
        <v>45483</v>
      </c>
      <c r="B4" s="13">
        <v>7.7062556663645386E-3</v>
      </c>
      <c r="C4" s="13">
        <v>1.8803568305055023E-2</v>
      </c>
      <c r="D4" s="73">
        <v>1.0208033738690168E-2</v>
      </c>
      <c r="F4" s="29" t="s">
        <v>442</v>
      </c>
      <c r="G4" s="157">
        <f>H4/J1</f>
        <v>138461.53846153847</v>
      </c>
      <c r="H4" s="156">
        <v>162000</v>
      </c>
    </row>
    <row r="5" spans="1:13" ht="13" x14ac:dyDescent="0.3">
      <c r="A5" s="3">
        <v>45484</v>
      </c>
      <c r="B5" s="13">
        <v>2.6428250112460576E-3</v>
      </c>
      <c r="C5" s="13">
        <v>-2.3220877328526041E-2</v>
      </c>
      <c r="D5" s="73">
        <v>-8.7630082837673821E-3</v>
      </c>
      <c r="F5" s="29" t="s">
        <v>380</v>
      </c>
      <c r="G5" s="158">
        <f>H5/J1</f>
        <v>-213675.21367521369</v>
      </c>
      <c r="H5" s="156">
        <v>-250000</v>
      </c>
      <c r="L5" s="113" t="s">
        <v>448</v>
      </c>
    </row>
    <row r="6" spans="1:13" ht="13" x14ac:dyDescent="0.3">
      <c r="A6" s="3">
        <v>45485</v>
      </c>
      <c r="B6" s="13">
        <v>2.5349111098648479E-2</v>
      </c>
      <c r="C6" s="13">
        <v>1.3050929384365246E-2</v>
      </c>
      <c r="D6" s="73">
        <v>5.5170166208855882E-3</v>
      </c>
      <c r="G6" s="159">
        <f>SUM(G3:G5)</f>
        <v>181196.58119658119</v>
      </c>
      <c r="L6" s="160">
        <f>G6</f>
        <v>181196.58119658119</v>
      </c>
      <c r="M6" s="131" t="s">
        <v>450</v>
      </c>
    </row>
    <row r="7" spans="1:13" ht="13" x14ac:dyDescent="0.3">
      <c r="A7" s="3">
        <v>45488</v>
      </c>
      <c r="B7" s="13">
        <v>2.734780944045449E-4</v>
      </c>
      <c r="C7" s="13">
        <v>1.6743298343020793E-2</v>
      </c>
      <c r="D7" s="73">
        <v>2.8261818052302866E-3</v>
      </c>
      <c r="F7" s="75" t="s">
        <v>66</v>
      </c>
      <c r="G7" s="76">
        <f>STDEV(D2:D301)</f>
        <v>1.1649810524778842E-2</v>
      </c>
      <c r="H7" s="113" t="s">
        <v>447</v>
      </c>
      <c r="L7" s="129">
        <v>2.3260000000000001</v>
      </c>
      <c r="M7" s="131" t="s">
        <v>449</v>
      </c>
    </row>
    <row r="8" spans="1:13" ht="13" x14ac:dyDescent="0.3">
      <c r="A8" s="3">
        <v>45489</v>
      </c>
      <c r="B8" s="13">
        <v>1.6021434820647457E-2</v>
      </c>
      <c r="C8" s="13">
        <v>1.791808873720083E-3</v>
      </c>
      <c r="D8" s="73">
        <v>6.389379210899159E-3</v>
      </c>
      <c r="F8" t="s">
        <v>29</v>
      </c>
      <c r="G8" s="39">
        <f>NORMSINV(G2)</f>
        <v>2.3263478740408408</v>
      </c>
      <c r="L8" s="161">
        <f>'VaR Exchange'!F12</f>
        <v>9.6301308949718212E-3</v>
      </c>
      <c r="M8" s="131" t="s">
        <v>451</v>
      </c>
    </row>
    <row r="9" spans="1:13" ht="13" x14ac:dyDescent="0.3">
      <c r="A9" s="3">
        <v>45490</v>
      </c>
      <c r="B9" s="13">
        <v>8.826220332597742E-3</v>
      </c>
      <c r="C9" s="13">
        <v>-2.5295971382335396E-2</v>
      </c>
      <c r="D9" s="73">
        <v>-1.3927512704686508E-2</v>
      </c>
      <c r="F9" s="46" t="s">
        <v>443</v>
      </c>
      <c r="G9" s="241">
        <f>G3*G8*F15*G7</f>
        <v>4871.7829595456187</v>
      </c>
      <c r="L9" s="162">
        <f>L6*L7*L8</f>
        <v>4058.74624434303</v>
      </c>
      <c r="M9" s="141" t="s">
        <v>375</v>
      </c>
    </row>
    <row r="10" spans="1:13" ht="13" x14ac:dyDescent="0.3">
      <c r="A10" s="3">
        <v>45491</v>
      </c>
      <c r="B10" s="13">
        <v>-1.1896505734862577E-2</v>
      </c>
      <c r="C10" s="13">
        <v>-2.0534778049632947E-2</v>
      </c>
      <c r="D10" s="73">
        <v>-7.8163725088444703E-3</v>
      </c>
      <c r="F10" s="46" t="s">
        <v>444</v>
      </c>
      <c r="G10" s="241">
        <f>G4*G8*G15*G7</f>
        <v>4635.1046232343142</v>
      </c>
    </row>
    <row r="11" spans="1:13" ht="13" x14ac:dyDescent="0.3">
      <c r="A11" s="3">
        <v>45492</v>
      </c>
      <c r="B11" s="13">
        <v>-1.0636000431918794E-2</v>
      </c>
      <c r="C11" s="13">
        <v>5.7989115889015724E-4</v>
      </c>
      <c r="D11" s="73">
        <v>-7.1402935113326947E-3</v>
      </c>
      <c r="F11" s="46" t="s">
        <v>381</v>
      </c>
      <c r="G11" s="241">
        <f>G5*G8*1*G7</f>
        <v>-5790.921356260229</v>
      </c>
    </row>
    <row r="12" spans="1:13" ht="13" x14ac:dyDescent="0.3">
      <c r="A12" s="3">
        <v>45495</v>
      </c>
      <c r="B12" s="13">
        <v>4.9113233287858427E-3</v>
      </c>
      <c r="C12" s="13">
        <v>-1.5603406000623884E-3</v>
      </c>
      <c r="D12" s="73">
        <v>1.0792007266121681E-2</v>
      </c>
      <c r="F12" s="58" t="s">
        <v>31</v>
      </c>
      <c r="G12" s="241">
        <f>SUM(G9:G11)</f>
        <v>3715.9662265197039</v>
      </c>
    </row>
    <row r="13" spans="1:13" ht="13" x14ac:dyDescent="0.3">
      <c r="A13" s="3">
        <v>45496</v>
      </c>
      <c r="B13" s="13">
        <v>-2.7151778441494092E-4</v>
      </c>
      <c r="C13" s="13">
        <v>4.6883372030719012E-3</v>
      </c>
      <c r="D13" s="73">
        <v>-1.5581166736455569E-3</v>
      </c>
    </row>
    <row r="14" spans="1:13" ht="13" x14ac:dyDescent="0.3">
      <c r="A14" s="3">
        <v>45497</v>
      </c>
      <c r="B14" s="13">
        <v>-4.3454644215091843E-4</v>
      </c>
      <c r="C14" s="13">
        <v>-2.8754277587662767E-2</v>
      </c>
      <c r="D14" s="73">
        <v>-2.314903145215573E-2</v>
      </c>
      <c r="F14" s="154" t="s">
        <v>445</v>
      </c>
      <c r="G14" s="154" t="s">
        <v>446</v>
      </c>
    </row>
    <row r="15" spans="1:13" ht="13" x14ac:dyDescent="0.3">
      <c r="A15" s="3">
        <v>45498</v>
      </c>
      <c r="B15" s="13">
        <v>4.3256167807846857E-2</v>
      </c>
      <c r="C15" s="13">
        <v>-4.8046124279307358E-3</v>
      </c>
      <c r="D15" s="73">
        <v>-5.1426813066943033E-3</v>
      </c>
      <c r="F15" s="109">
        <f>COVAR(B2:B301,D2:D301)/VAR(D2:D301)</f>
        <v>0.70106618328806125</v>
      </c>
      <c r="G15" s="109">
        <f>COVAR(C2:C301,D2:D301)/VAR(D2:D301)</f>
        <v>1.2351988212814631</v>
      </c>
    </row>
    <row r="16" spans="1:13" ht="13" x14ac:dyDescent="0.3">
      <c r="A16" s="3">
        <v>45499</v>
      </c>
      <c r="B16" s="13">
        <v>-1.1980414626523064E-3</v>
      </c>
      <c r="C16" s="13">
        <v>2.1610188974205656E-3</v>
      </c>
      <c r="D16" s="73">
        <v>1.1090490848678162E-2</v>
      </c>
    </row>
    <row r="17" spans="1:4" ht="13" x14ac:dyDescent="0.3">
      <c r="A17" s="3">
        <v>45502</v>
      </c>
      <c r="B17" s="13">
        <v>-1.3037809647979139E-3</v>
      </c>
      <c r="C17" s="13">
        <v>1.2846393833731012E-3</v>
      </c>
      <c r="D17" s="73">
        <v>8.1332087706757511E-4</v>
      </c>
    </row>
    <row r="18" spans="1:4" ht="13" x14ac:dyDescent="0.3">
      <c r="A18" s="3">
        <v>45503</v>
      </c>
      <c r="B18" s="13">
        <v>-2.4020887728459944E-3</v>
      </c>
      <c r="C18" s="13">
        <v>2.5659824046920924E-3</v>
      </c>
      <c r="D18" s="73">
        <v>-4.960154039322557E-3</v>
      </c>
    </row>
    <row r="19" spans="1:4" ht="13" x14ac:dyDescent="0.3">
      <c r="A19" s="3">
        <v>45504</v>
      </c>
      <c r="B19" s="13">
        <v>5.7579564489111936E-3</v>
      </c>
      <c r="C19" s="13">
        <v>1.4990859232175507E-2</v>
      </c>
      <c r="D19" s="73">
        <v>1.5793423637527608E-2</v>
      </c>
    </row>
    <row r="20" spans="1:4" ht="13" x14ac:dyDescent="0.3">
      <c r="A20" s="3">
        <v>45505</v>
      </c>
      <c r="B20" s="13">
        <v>-1.290725512647023E-2</v>
      </c>
      <c r="C20" s="13">
        <v>-1.6750720461095096E-2</v>
      </c>
      <c r="D20" s="73">
        <v>-1.3693569708273706E-2</v>
      </c>
    </row>
    <row r="21" spans="1:4" ht="13" x14ac:dyDescent="0.3">
      <c r="A21" s="3">
        <v>45506</v>
      </c>
      <c r="B21" s="13">
        <v>-2.8472002530844252E-3</v>
      </c>
      <c r="C21" s="13">
        <v>6.8693899981681619E-3</v>
      </c>
      <c r="D21" s="73">
        <v>-1.8381839946536218E-2</v>
      </c>
    </row>
    <row r="22" spans="1:4" ht="13" x14ac:dyDescent="0.3">
      <c r="A22" s="3">
        <v>45509</v>
      </c>
      <c r="B22" s="13">
        <v>-3.0721235194585458E-2</v>
      </c>
      <c r="C22" s="13">
        <v>-4.8167015373419463E-2</v>
      </c>
      <c r="D22" s="73">
        <v>-2.9968802370122182E-2</v>
      </c>
    </row>
    <row r="23" spans="1:4" ht="13" x14ac:dyDescent="0.3">
      <c r="A23" s="3">
        <v>45510</v>
      </c>
      <c r="B23" s="13">
        <v>1.9038786754677916E-2</v>
      </c>
      <c r="C23" s="13">
        <v>-9.7481722177092771E-3</v>
      </c>
      <c r="D23" s="73">
        <v>1.0354142524675409E-2</v>
      </c>
    </row>
    <row r="24" spans="1:4" ht="13" x14ac:dyDescent="0.3">
      <c r="A24" s="3">
        <v>45511</v>
      </c>
      <c r="B24" s="13">
        <v>0</v>
      </c>
      <c r="C24" s="13">
        <v>1.2498190416445513E-2</v>
      </c>
      <c r="D24" s="73">
        <v>-7.7346885418594453E-3</v>
      </c>
    </row>
    <row r="25" spans="1:4" ht="13" x14ac:dyDescent="0.3">
      <c r="A25" s="3">
        <v>45512</v>
      </c>
      <c r="B25" s="13">
        <v>3.1102783725910074E-2</v>
      </c>
      <c r="C25" s="13">
        <v>1.6633304737394002E-2</v>
      </c>
      <c r="D25" s="73">
        <v>2.3042600250024119E-2</v>
      </c>
    </row>
    <row r="26" spans="1:4" ht="13" x14ac:dyDescent="0.3">
      <c r="A26" s="3">
        <v>45513</v>
      </c>
      <c r="B26" s="13">
        <v>-6.0225325787862773E-3</v>
      </c>
      <c r="C26" s="13">
        <v>1.3735877361586456E-2</v>
      </c>
      <c r="D26" s="73">
        <v>4.6716585421792403E-3</v>
      </c>
    </row>
    <row r="27" spans="1:4" ht="13" x14ac:dyDescent="0.3">
      <c r="A27" s="3">
        <v>45516</v>
      </c>
      <c r="B27" s="13">
        <v>-1.0289892922434051E-2</v>
      </c>
      <c r="C27" s="13">
        <v>5.9655937846836479E-3</v>
      </c>
      <c r="D27" s="73">
        <v>4.3037633603872814E-5</v>
      </c>
    </row>
    <row r="28" spans="1:4" ht="13" x14ac:dyDescent="0.3">
      <c r="A28" s="3">
        <v>45517</v>
      </c>
      <c r="B28" s="13">
        <v>7.9691788051510417E-3</v>
      </c>
      <c r="C28" s="13">
        <v>1.7193030846320088E-2</v>
      </c>
      <c r="D28" s="73">
        <v>1.6847572875482508E-2</v>
      </c>
    </row>
    <row r="29" spans="1:4" ht="13" x14ac:dyDescent="0.3">
      <c r="A29" s="3">
        <v>45518</v>
      </c>
      <c r="B29" s="13">
        <v>6.9637153777683857E-3</v>
      </c>
      <c r="C29" s="13">
        <v>2.0337144664888535E-3</v>
      </c>
      <c r="D29" s="73">
        <v>3.8237680860733776E-3</v>
      </c>
    </row>
    <row r="30" spans="1:4" ht="13" x14ac:dyDescent="0.3">
      <c r="A30" s="3">
        <v>45519</v>
      </c>
      <c r="B30" s="13">
        <v>8.4754575707154511E-3</v>
      </c>
      <c r="C30" s="13">
        <v>1.3530579108785856E-2</v>
      </c>
      <c r="D30" s="73">
        <v>1.6133201104998749E-2</v>
      </c>
    </row>
    <row r="31" spans="1:4" ht="13" x14ac:dyDescent="0.3">
      <c r="A31" s="3">
        <v>45520</v>
      </c>
      <c r="B31" s="13">
        <v>-8.765145656096288E-4</v>
      </c>
      <c r="C31" s="13">
        <v>5.9184763260947517E-3</v>
      </c>
      <c r="D31" s="73">
        <v>1.9898181923141685E-3</v>
      </c>
    </row>
    <row r="32" spans="1:4" ht="13" x14ac:dyDescent="0.3">
      <c r="A32" s="3">
        <v>45523</v>
      </c>
      <c r="B32" s="13">
        <v>4.9024667148311937E-3</v>
      </c>
      <c r="C32" s="13">
        <v>-7.0780800707819066E-4</v>
      </c>
      <c r="D32" s="73">
        <v>9.722284736913174E-3</v>
      </c>
    </row>
    <row r="33" spans="1:4" ht="13" x14ac:dyDescent="0.3">
      <c r="A33" s="3">
        <v>45524</v>
      </c>
      <c r="B33" s="13">
        <v>6.6759102346839799E-3</v>
      </c>
      <c r="C33" s="13">
        <v>2.7446987471778502E-3</v>
      </c>
      <c r="D33" s="73">
        <v>-1.9845762938528258E-3</v>
      </c>
    </row>
    <row r="34" spans="1:4" ht="13" x14ac:dyDescent="0.3">
      <c r="A34" s="3">
        <v>45525</v>
      </c>
      <c r="B34" s="13">
        <v>6.0194868132429054E-3</v>
      </c>
      <c r="C34" s="13">
        <v>-4.8562977351986769E-4</v>
      </c>
      <c r="D34" s="73">
        <v>4.2396804070665758E-3</v>
      </c>
    </row>
    <row r="35" spans="1:4" ht="13" x14ac:dyDescent="0.3">
      <c r="A35" s="3">
        <v>45526</v>
      </c>
      <c r="B35" s="13">
        <v>-6.338420972567314E-3</v>
      </c>
      <c r="C35" s="13">
        <v>-8.2597173144876527E-3</v>
      </c>
      <c r="D35" s="73">
        <v>-8.9328126528905837E-3</v>
      </c>
    </row>
    <row r="36" spans="1:4" ht="13" x14ac:dyDescent="0.3">
      <c r="A36" s="3">
        <v>45527</v>
      </c>
      <c r="B36" s="13">
        <v>7.1443151663597854E-4</v>
      </c>
      <c r="C36" s="13">
        <v>1.0288157484523237E-2</v>
      </c>
      <c r="D36" s="73">
        <v>1.1483420217425528E-2</v>
      </c>
    </row>
    <row r="37" spans="1:4" ht="13" x14ac:dyDescent="0.3">
      <c r="A37" s="3">
        <v>45530</v>
      </c>
      <c r="B37" s="13">
        <v>9.586945436002017E-3</v>
      </c>
      <c r="C37" s="13">
        <v>1.4988538176688565E-3</v>
      </c>
      <c r="D37" s="73">
        <v>-3.1537231503155549E-3</v>
      </c>
    </row>
    <row r="38" spans="1:4" ht="13" x14ac:dyDescent="0.3">
      <c r="A38" s="3">
        <v>45531</v>
      </c>
      <c r="B38" s="13">
        <v>3.7882614405495506E-3</v>
      </c>
      <c r="C38" s="13">
        <v>3.7415265428294492E-3</v>
      </c>
      <c r="D38" s="73">
        <v>1.5952029967027789E-3</v>
      </c>
    </row>
    <row r="39" spans="1:4" ht="13" x14ac:dyDescent="0.3">
      <c r="A39" s="3">
        <v>45532</v>
      </c>
      <c r="B39" s="13">
        <v>-1.3586272832485373E-3</v>
      </c>
      <c r="C39" s="13">
        <v>-6.7534973468402933E-3</v>
      </c>
      <c r="D39" s="73">
        <v>-5.9760389633474152E-3</v>
      </c>
    </row>
    <row r="40" spans="1:4" ht="13" x14ac:dyDescent="0.3">
      <c r="A40" s="3">
        <v>45533</v>
      </c>
      <c r="B40" s="13">
        <v>2.217071450166269E-3</v>
      </c>
      <c r="C40" s="13">
        <v>1.4570179698882878E-2</v>
      </c>
      <c r="D40" s="73">
        <v>-3.9340650694408023E-5</v>
      </c>
    </row>
    <row r="41" spans="1:4" ht="13" x14ac:dyDescent="0.3">
      <c r="A41" s="3">
        <v>45534</v>
      </c>
      <c r="B41" s="13">
        <v>1.6239316239316189E-2</v>
      </c>
      <c r="C41" s="13">
        <v>-3.4379215805735329E-3</v>
      </c>
      <c r="D41" s="73">
        <v>1.0093062182132849E-2</v>
      </c>
    </row>
    <row r="42" spans="1:4" ht="13" x14ac:dyDescent="0.3">
      <c r="A42" s="3">
        <v>45537</v>
      </c>
      <c r="B42" s="13">
        <v>0</v>
      </c>
      <c r="C42" s="13">
        <v>0</v>
      </c>
      <c r="D42" s="73">
        <v>0</v>
      </c>
    </row>
    <row r="43" spans="1:4" ht="13" x14ac:dyDescent="0.3">
      <c r="A43" s="3">
        <v>45538</v>
      </c>
      <c r="B43" s="13">
        <v>-4.2052144659377351E-3</v>
      </c>
      <c r="C43" s="13">
        <v>-2.7205240174672445E-2</v>
      </c>
      <c r="D43" s="73">
        <v>-2.1151122441753302E-2</v>
      </c>
    </row>
    <row r="44" spans="1:4" ht="13" x14ac:dyDescent="0.3">
      <c r="A44" s="3">
        <v>45539</v>
      </c>
      <c r="B44" s="13">
        <v>1.4060015898251255E-2</v>
      </c>
      <c r="C44" s="13">
        <v>-8.6187547694932705E-3</v>
      </c>
      <c r="D44" s="73">
        <v>-1.6024800458679313E-3</v>
      </c>
    </row>
    <row r="45" spans="1:4" ht="13" x14ac:dyDescent="0.3">
      <c r="A45" s="3">
        <v>45540</v>
      </c>
      <c r="B45" s="13">
        <v>-7.4469648718828579E-3</v>
      </c>
      <c r="C45" s="13">
        <v>6.9277790355444929E-3</v>
      </c>
      <c r="D45" s="73">
        <v>-3.018077669304892E-3</v>
      </c>
    </row>
    <row r="46" spans="1:4" ht="13" x14ac:dyDescent="0.3">
      <c r="A46" s="3">
        <v>45541</v>
      </c>
      <c r="B46" s="13">
        <v>-9.1317439162840932E-3</v>
      </c>
      <c r="C46" s="13">
        <v>-7.0150193362712582E-3</v>
      </c>
      <c r="D46" s="73">
        <v>-1.7260207762096552E-2</v>
      </c>
    </row>
    <row r="47" spans="1:4" ht="13" x14ac:dyDescent="0.3">
      <c r="A47" s="3">
        <v>45544</v>
      </c>
      <c r="B47" s="13">
        <v>1.3898575271495427E-2</v>
      </c>
      <c r="C47" s="13">
        <v>4.0757177791868223E-4</v>
      </c>
      <c r="D47" s="73">
        <v>1.1580091782812746E-2</v>
      </c>
    </row>
    <row r="48" spans="1:4" ht="13" x14ac:dyDescent="0.3">
      <c r="A48" s="3">
        <v>45545</v>
      </c>
      <c r="B48" s="13">
        <v>8.7947722694442683E-3</v>
      </c>
      <c r="C48" s="13">
        <v>-3.6213842741387122E-3</v>
      </c>
      <c r="D48" s="73">
        <v>4.4726332239698515E-3</v>
      </c>
    </row>
    <row r="49" spans="1:4" ht="13" x14ac:dyDescent="0.3">
      <c r="A49" s="3">
        <v>45546</v>
      </c>
      <c r="B49" s="13">
        <v>2.2257938827196538E-2</v>
      </c>
      <c r="C49" s="13">
        <v>1.1585116532642692E-2</v>
      </c>
      <c r="D49" s="73">
        <v>1.06650508050193E-2</v>
      </c>
    </row>
    <row r="50" spans="1:4" ht="13" x14ac:dyDescent="0.3">
      <c r="A50" s="3">
        <v>45547</v>
      </c>
      <c r="B50" s="13">
        <v>8.1947686883606999E-3</v>
      </c>
      <c r="C50" s="13">
        <v>4.9402676726854238E-4</v>
      </c>
      <c r="D50" s="73">
        <v>7.4953232999587886E-3</v>
      </c>
    </row>
    <row r="51" spans="1:4" ht="13" x14ac:dyDescent="0.3">
      <c r="A51" s="3">
        <v>45548</v>
      </c>
      <c r="B51" s="13">
        <v>1.5027645196351675E-2</v>
      </c>
      <c r="C51" s="13">
        <v>-1.2120123894600271E-3</v>
      </c>
      <c r="D51" s="73">
        <v>5.4076658041088644E-3</v>
      </c>
    </row>
    <row r="52" spans="1:4" ht="13" x14ac:dyDescent="0.3">
      <c r="A52" s="3">
        <v>45551</v>
      </c>
      <c r="B52" s="13">
        <v>1.1034033241771053E-2</v>
      </c>
      <c r="C52" s="13">
        <v>-2.7775280898876435E-2</v>
      </c>
      <c r="D52" s="73">
        <v>1.2566610143582334E-3</v>
      </c>
    </row>
    <row r="53" spans="1:4" ht="13" x14ac:dyDescent="0.3">
      <c r="A53" s="3">
        <v>45552</v>
      </c>
      <c r="B53" s="13">
        <v>-1.3952845827960955E-2</v>
      </c>
      <c r="C53" s="13">
        <v>2.1727071005917106E-3</v>
      </c>
      <c r="D53" s="73">
        <v>2.6450846693374004E-4</v>
      </c>
    </row>
    <row r="54" spans="1:4" ht="13" x14ac:dyDescent="0.3">
      <c r="A54" s="3">
        <v>45553</v>
      </c>
      <c r="B54" s="13">
        <v>3.782748797459498E-3</v>
      </c>
      <c r="C54" s="13">
        <v>1.7989759675261802E-2</v>
      </c>
      <c r="D54" s="73">
        <v>-2.8964004415590354E-3</v>
      </c>
    </row>
    <row r="55" spans="1:4" ht="13" x14ac:dyDescent="0.3">
      <c r="A55" s="3">
        <v>45554</v>
      </c>
      <c r="B55" s="13">
        <v>-4.8850842095469029E-3</v>
      </c>
      <c r="C55" s="13">
        <v>3.706556708505146E-2</v>
      </c>
      <c r="D55" s="73">
        <v>1.6976786407179464E-2</v>
      </c>
    </row>
    <row r="56" spans="1:4" ht="13" x14ac:dyDescent="0.3">
      <c r="A56" s="3">
        <v>45555</v>
      </c>
      <c r="B56" s="13">
        <v>1.7812894478470252E-2</v>
      </c>
      <c r="C56" s="13">
        <v>-2.9274260497226196E-3</v>
      </c>
      <c r="D56" s="73">
        <v>-1.9409693295342628E-3</v>
      </c>
    </row>
    <row r="57" spans="1:4" ht="13" x14ac:dyDescent="0.3">
      <c r="A57" s="3">
        <v>45558</v>
      </c>
      <c r="B57" s="13">
        <v>1.2861736334405198E-2</v>
      </c>
      <c r="C57" s="13">
        <v>-7.5810692375109104E-3</v>
      </c>
      <c r="D57" s="73">
        <v>2.8092695373121718E-3</v>
      </c>
    </row>
    <row r="58" spans="1:4" ht="13" x14ac:dyDescent="0.3">
      <c r="A58" s="3">
        <v>45559</v>
      </c>
      <c r="B58" s="13">
        <v>2.1315192743764119E-3</v>
      </c>
      <c r="C58" s="13">
        <v>3.9740362961981973E-3</v>
      </c>
      <c r="D58" s="73">
        <v>2.5111172898120652E-3</v>
      </c>
    </row>
    <row r="59" spans="1:4" ht="13" x14ac:dyDescent="0.3">
      <c r="A59" s="3">
        <v>45560</v>
      </c>
      <c r="B59" s="13">
        <v>1.1766303118069914E-3</v>
      </c>
      <c r="C59" s="13">
        <v>-4.3981176056647753E-3</v>
      </c>
      <c r="D59" s="73">
        <v>-1.8611774432968956E-3</v>
      </c>
    </row>
    <row r="60" spans="1:4" ht="13" x14ac:dyDescent="0.3">
      <c r="A60" s="3">
        <v>45561</v>
      </c>
      <c r="B60" s="13">
        <v>9.944401753830932E-3</v>
      </c>
      <c r="C60" s="13">
        <v>5.0801784688784104E-3</v>
      </c>
      <c r="D60" s="73">
        <v>4.03861411400385E-3</v>
      </c>
    </row>
    <row r="61" spans="1:4" ht="13" x14ac:dyDescent="0.3">
      <c r="A61" s="3">
        <v>45562</v>
      </c>
      <c r="B61" s="13">
        <v>-1.1591997493622179E-2</v>
      </c>
      <c r="C61" s="13">
        <v>1.1867088607594137E-3</v>
      </c>
      <c r="D61" s="73">
        <v>-1.2531829977877522E-3</v>
      </c>
    </row>
    <row r="62" spans="1:4" ht="13" x14ac:dyDescent="0.3">
      <c r="A62" s="3">
        <v>45565</v>
      </c>
      <c r="B62" s="13">
        <v>1.0867596449918905E-3</v>
      </c>
      <c r="C62" s="13">
        <v>2.2871943456692603E-2</v>
      </c>
      <c r="D62" s="73">
        <v>4.2365423122701995E-3</v>
      </c>
    </row>
    <row r="63" spans="1:4" ht="13" x14ac:dyDescent="0.3">
      <c r="A63" s="3">
        <v>45566</v>
      </c>
      <c r="B63" s="13">
        <v>-7.8252216392257021E-3</v>
      </c>
      <c r="C63" s="13">
        <v>-2.9141630901287519E-2</v>
      </c>
      <c r="D63" s="73">
        <v>-9.3241104524440111E-3</v>
      </c>
    </row>
    <row r="64" spans="1:4" ht="13" x14ac:dyDescent="0.3">
      <c r="A64" s="3">
        <v>45567</v>
      </c>
      <c r="B64" s="13">
        <v>1.7323911556872372E-3</v>
      </c>
      <c r="C64" s="13">
        <v>2.5197825029839227E-3</v>
      </c>
      <c r="D64" s="73">
        <v>1.3838405955769015E-4</v>
      </c>
    </row>
    <row r="65" spans="1:4" ht="13" x14ac:dyDescent="0.3">
      <c r="A65" s="3">
        <v>45568</v>
      </c>
      <c r="B65" s="13">
        <v>1.3607609338733943E-2</v>
      </c>
      <c r="C65" s="13">
        <v>-4.8946115177705869E-3</v>
      </c>
      <c r="D65" s="73">
        <v>-1.6813963997100228E-3</v>
      </c>
    </row>
    <row r="66" spans="1:4" ht="13" x14ac:dyDescent="0.3">
      <c r="A66" s="3">
        <v>45569</v>
      </c>
      <c r="B66" s="13">
        <v>1.4727011494252878E-2</v>
      </c>
      <c r="C66" s="13">
        <v>5.0073115611291887E-3</v>
      </c>
      <c r="D66" s="73">
        <v>8.9702698624897995E-3</v>
      </c>
    </row>
    <row r="67" spans="1:4" ht="13" x14ac:dyDescent="0.3">
      <c r="A67" s="3">
        <v>45572</v>
      </c>
      <c r="B67" s="13">
        <v>4.9557522123894002E-3</v>
      </c>
      <c r="C67" s="13">
        <v>-2.2530864197530923E-2</v>
      </c>
      <c r="D67" s="73">
        <v>-9.586042249529237E-3</v>
      </c>
    </row>
    <row r="68" spans="1:4" ht="13" x14ac:dyDescent="0.3">
      <c r="A68" s="3">
        <v>45573</v>
      </c>
      <c r="B68" s="13">
        <v>6.6044381824586123E-3</v>
      </c>
      <c r="C68" s="13">
        <v>1.8404077766250224E-2</v>
      </c>
      <c r="D68" s="73">
        <v>9.6893576828408507E-3</v>
      </c>
    </row>
    <row r="69" spans="1:4" ht="13" x14ac:dyDescent="0.3">
      <c r="A69" s="3">
        <v>45574</v>
      </c>
      <c r="B69" s="13">
        <v>2.4844720496894439E-2</v>
      </c>
      <c r="C69" s="13">
        <v>1.6698409886167258E-2</v>
      </c>
      <c r="D69" s="73">
        <v>7.1133846739683945E-3</v>
      </c>
    </row>
    <row r="70" spans="1:4" ht="13" x14ac:dyDescent="0.3">
      <c r="A70" s="3">
        <v>45575</v>
      </c>
      <c r="B70" s="13">
        <v>-5.4630815194195523E-3</v>
      </c>
      <c r="C70" s="13">
        <v>-2.178269582643548E-3</v>
      </c>
      <c r="D70" s="73">
        <v>-2.0700823889337402E-3</v>
      </c>
    </row>
    <row r="71" spans="1:4" ht="13" x14ac:dyDescent="0.3">
      <c r="A71" s="3">
        <v>45576</v>
      </c>
      <c r="B71" s="13">
        <v>1.0299545103423769E-3</v>
      </c>
      <c r="C71" s="13">
        <v>-6.5054139015018365E-3</v>
      </c>
      <c r="D71" s="73">
        <v>6.0518507625365809E-3</v>
      </c>
    </row>
    <row r="72" spans="1:4" ht="13" x14ac:dyDescent="0.3">
      <c r="A72" s="3">
        <v>45579</v>
      </c>
      <c r="B72" s="13">
        <v>8.5741232958929953E-3</v>
      </c>
      <c r="C72" s="13">
        <v>1.6479894528675015E-2</v>
      </c>
      <c r="D72" s="73">
        <v>7.7076128584032452E-3</v>
      </c>
    </row>
    <row r="73" spans="1:4" ht="13" x14ac:dyDescent="0.3">
      <c r="A73" s="3">
        <v>45580</v>
      </c>
      <c r="B73" s="13">
        <v>-9.7764175805491078E-3</v>
      </c>
      <c r="C73" s="13">
        <v>1.1024643320363091E-2</v>
      </c>
      <c r="D73" s="73">
        <v>-7.6094097971791327E-3</v>
      </c>
    </row>
    <row r="74" spans="1:4" ht="13" x14ac:dyDescent="0.3">
      <c r="A74" s="3">
        <v>45581</v>
      </c>
      <c r="B74" s="13">
        <v>3.0477335164834285E-3</v>
      </c>
      <c r="C74" s="13">
        <v>-8.8518280949326199E-3</v>
      </c>
      <c r="D74" s="73">
        <v>4.6790685197222537E-3</v>
      </c>
    </row>
    <row r="75" spans="1:4" ht="13" x14ac:dyDescent="0.3">
      <c r="A75" s="3">
        <v>45582</v>
      </c>
      <c r="B75" s="13">
        <v>-3.3808362220224767E-3</v>
      </c>
      <c r="C75" s="13">
        <v>1.5963413581845049E-3</v>
      </c>
      <c r="D75" s="73">
        <v>-1.7116048520574346E-4</v>
      </c>
    </row>
    <row r="76" spans="1:4" ht="13" x14ac:dyDescent="0.3">
      <c r="A76" s="3">
        <v>45583</v>
      </c>
      <c r="B76" s="13">
        <v>-2.9199587770525888E-3</v>
      </c>
      <c r="C76" s="13">
        <v>1.2276545337066527E-2</v>
      </c>
      <c r="D76" s="73">
        <v>3.9716030382762934E-3</v>
      </c>
    </row>
    <row r="77" spans="1:4" ht="13" x14ac:dyDescent="0.3">
      <c r="A77" s="3">
        <v>45586</v>
      </c>
      <c r="B77" s="13">
        <v>-1.9379844961239822E-3</v>
      </c>
      <c r="C77" s="13">
        <v>6.2978723404254885E-3</v>
      </c>
      <c r="D77" s="73">
        <v>-1.8227794573267566E-3</v>
      </c>
    </row>
    <row r="78" spans="1:4" ht="13" x14ac:dyDescent="0.3">
      <c r="A78" s="3">
        <v>45587</v>
      </c>
      <c r="B78" s="13">
        <v>2.1574973031283709E-3</v>
      </c>
      <c r="C78" s="13">
        <v>-2.6217861975641752E-3</v>
      </c>
      <c r="D78" s="73">
        <v>-4.748905872585396E-4</v>
      </c>
    </row>
    <row r="79" spans="1:4" ht="13" x14ac:dyDescent="0.3">
      <c r="A79" s="3">
        <v>45588</v>
      </c>
      <c r="B79" s="13">
        <v>2.1528525296017221E-3</v>
      </c>
      <c r="C79" s="13">
        <v>-2.1622996692953544E-2</v>
      </c>
      <c r="D79" s="73">
        <v>-9.1912770030078868E-3</v>
      </c>
    </row>
    <row r="80" spans="1:4" ht="13" x14ac:dyDescent="0.3">
      <c r="A80" s="3">
        <v>45589</v>
      </c>
      <c r="B80" s="13">
        <v>-6.1697099892588675E-2</v>
      </c>
      <c r="C80" s="13">
        <v>-8.2336626798404291E-4</v>
      </c>
      <c r="D80" s="73">
        <v>2.1457820892741251E-3</v>
      </c>
    </row>
    <row r="81" spans="1:4" ht="13" x14ac:dyDescent="0.3">
      <c r="A81" s="3">
        <v>45590</v>
      </c>
      <c r="B81" s="13">
        <v>-1.7033746966436187E-2</v>
      </c>
      <c r="C81" s="13">
        <v>3.6431452487314196E-3</v>
      </c>
      <c r="D81" s="73">
        <v>-2.9949086552856383E-4</v>
      </c>
    </row>
    <row r="82" spans="1:4" ht="13" x14ac:dyDescent="0.3">
      <c r="A82" s="3">
        <v>45593</v>
      </c>
      <c r="B82" s="13">
        <v>-8.198630456048777E-3</v>
      </c>
      <c r="C82" s="13">
        <v>8.599455511862102E-3</v>
      </c>
      <c r="D82" s="73">
        <v>2.6514603692762108E-3</v>
      </c>
    </row>
    <row r="83" spans="1:4" ht="13" x14ac:dyDescent="0.3">
      <c r="A83" s="3">
        <v>45594</v>
      </c>
      <c r="B83" s="13">
        <v>-1.1648114226668498E-2</v>
      </c>
      <c r="C83" s="13">
        <v>1.1568123393315415E-3</v>
      </c>
      <c r="D83" s="73">
        <v>1.6141440228589642E-3</v>
      </c>
    </row>
    <row r="84" spans="1:4" ht="13" x14ac:dyDescent="0.3">
      <c r="A84" s="3">
        <v>45595</v>
      </c>
      <c r="B84" s="13">
        <v>-2.6279522881718392E-2</v>
      </c>
      <c r="C84" s="13">
        <v>-1.5277956091924481E-2</v>
      </c>
      <c r="D84" s="73">
        <v>-3.3002338451410271E-3</v>
      </c>
    </row>
    <row r="85" spans="1:4" ht="13" x14ac:dyDescent="0.3">
      <c r="A85" s="3">
        <v>45596</v>
      </c>
      <c r="B85" s="13">
        <v>8.8823816495851304E-3</v>
      </c>
      <c r="C85" s="13">
        <v>-1.8209474141677524E-2</v>
      </c>
      <c r="D85" s="73">
        <v>-1.8614747655095704E-2</v>
      </c>
    </row>
    <row r="86" spans="1:4" ht="13" x14ac:dyDescent="0.3">
      <c r="A86" s="3">
        <v>45597</v>
      </c>
      <c r="B86" s="13">
        <v>7.4013157894736899E-3</v>
      </c>
      <c r="C86" s="13">
        <v>-1.3279624629277146E-2</v>
      </c>
      <c r="D86" s="73">
        <v>4.0925781489628979E-3</v>
      </c>
    </row>
    <row r="87" spans="1:4" ht="13" x14ac:dyDescent="0.3">
      <c r="A87" s="3">
        <v>45600</v>
      </c>
      <c r="B87" s="13">
        <v>-9.2677070828331657E-3</v>
      </c>
      <c r="C87" s="13">
        <v>-4.0375039253510644E-3</v>
      </c>
      <c r="D87" s="73">
        <v>-2.81210724759122E-3</v>
      </c>
    </row>
    <row r="88" spans="1:4" ht="13" x14ac:dyDescent="0.3">
      <c r="A88" s="3">
        <v>45601</v>
      </c>
      <c r="B88" s="13">
        <v>6.0585498255137649E-3</v>
      </c>
      <c r="C88" s="13">
        <v>6.4861943155713605E-3</v>
      </c>
      <c r="D88" s="73">
        <v>1.2265675189796861E-2</v>
      </c>
    </row>
    <row r="89" spans="1:4" ht="13" x14ac:dyDescent="0.3">
      <c r="A89" s="3">
        <v>45602</v>
      </c>
      <c r="B89" s="13">
        <v>2.9050440815146704E-2</v>
      </c>
      <c r="C89" s="13">
        <v>-3.2669501006936221E-3</v>
      </c>
      <c r="D89" s="73">
        <v>2.5295879476236217E-2</v>
      </c>
    </row>
    <row r="90" spans="1:4" ht="13" x14ac:dyDescent="0.3">
      <c r="A90" s="3">
        <v>45603</v>
      </c>
      <c r="B90" s="13">
        <v>4.2134831460675758E-4</v>
      </c>
      <c r="C90" s="13">
        <v>2.1372126436781567E-2</v>
      </c>
      <c r="D90" s="73">
        <v>7.4312198939457987E-3</v>
      </c>
    </row>
    <row r="91" spans="1:4" ht="13" x14ac:dyDescent="0.3">
      <c r="A91" s="3">
        <v>45604</v>
      </c>
      <c r="B91" s="13">
        <v>1.4039028499228384E-4</v>
      </c>
      <c r="C91" s="13">
        <v>-2.2859152452962099E-3</v>
      </c>
      <c r="D91" s="73">
        <v>3.7568431802580903E-3</v>
      </c>
    </row>
    <row r="92" spans="1:4" ht="13" x14ac:dyDescent="0.3">
      <c r="A92" s="3">
        <v>45607</v>
      </c>
      <c r="B92" s="13">
        <v>-7.0185289163394017E-4</v>
      </c>
      <c r="C92" s="13">
        <v>-1.2028551286570401E-2</v>
      </c>
      <c r="D92" s="73">
        <v>9.6905366322306251E-4</v>
      </c>
    </row>
    <row r="93" spans="1:4" ht="13" x14ac:dyDescent="0.3">
      <c r="A93" s="3">
        <v>45608</v>
      </c>
      <c r="B93" s="13">
        <v>-1.268904808727808E-2</v>
      </c>
      <c r="C93" s="13">
        <v>0</v>
      </c>
      <c r="D93" s="73">
        <v>-2.8926824797754808E-3</v>
      </c>
    </row>
    <row r="94" spans="1:4" ht="13" x14ac:dyDescent="0.3">
      <c r="A94" s="3">
        <v>45609</v>
      </c>
      <c r="B94" s="13">
        <v>2.8454898985096202E-4</v>
      </c>
      <c r="C94" s="13">
        <v>3.9691388306650087E-3</v>
      </c>
      <c r="D94" s="73">
        <v>2.3228648443602469E-4</v>
      </c>
    </row>
    <row r="95" spans="1:4" ht="13" x14ac:dyDescent="0.3">
      <c r="A95" s="3">
        <v>45610</v>
      </c>
      <c r="B95" s="13">
        <v>-9.1503887729943983E-3</v>
      </c>
      <c r="C95" s="13">
        <v>1.3770433546552925E-2</v>
      </c>
      <c r="D95" s="73">
        <v>-6.0497412027306595E-3</v>
      </c>
    </row>
    <row r="96" spans="1:4" ht="13" x14ac:dyDescent="0.3">
      <c r="A96" s="3">
        <v>45611</v>
      </c>
      <c r="B96" s="13">
        <v>-1.9139671754629408E-2</v>
      </c>
      <c r="C96" s="13">
        <v>-1.4109192884059237E-2</v>
      </c>
      <c r="D96" s="73">
        <v>-1.3203522508181844E-2</v>
      </c>
    </row>
    <row r="97" spans="1:4" ht="13" x14ac:dyDescent="0.3">
      <c r="A97" s="3">
        <v>45614</v>
      </c>
      <c r="B97" s="13">
        <v>1.5122688911654199E-2</v>
      </c>
      <c r="C97" s="13">
        <v>1.3422222222222268E-2</v>
      </c>
      <c r="D97" s="73">
        <v>3.9178144727473416E-3</v>
      </c>
    </row>
    <row r="98" spans="1:4" ht="13" x14ac:dyDescent="0.3">
      <c r="A98" s="3">
        <v>45615</v>
      </c>
      <c r="B98" s="13">
        <v>1.0380123984814247E-2</v>
      </c>
      <c r="C98" s="13">
        <v>1.1402508551881015E-3</v>
      </c>
      <c r="D98" s="73">
        <v>3.9636081050355597E-3</v>
      </c>
    </row>
    <row r="99" spans="1:4" ht="13" x14ac:dyDescent="0.3">
      <c r="A99" s="3">
        <v>45616</v>
      </c>
      <c r="B99" s="13">
        <v>2.0689655172413765E-2</v>
      </c>
      <c r="C99" s="13">
        <v>3.1540213772559963E-3</v>
      </c>
      <c r="D99" s="73">
        <v>2.1970667468896151E-5</v>
      </c>
    </row>
    <row r="100" spans="1:4" ht="13" x14ac:dyDescent="0.3">
      <c r="A100" s="3">
        <v>45617</v>
      </c>
      <c r="B100" s="13">
        <v>3.6346691519105363E-2</v>
      </c>
      <c r="C100" s="13">
        <v>-2.0960698689955885E-3</v>
      </c>
      <c r="D100" s="73">
        <v>5.3404449131417816E-3</v>
      </c>
    </row>
    <row r="101" spans="1:4" ht="13" x14ac:dyDescent="0.3">
      <c r="A101" s="3">
        <v>45618</v>
      </c>
      <c r="B101" s="13">
        <v>2.5629496402877392E-3</v>
      </c>
      <c r="C101" s="13">
        <v>5.907579205321172E-3</v>
      </c>
      <c r="D101" s="73">
        <v>3.4679787718682048E-3</v>
      </c>
    </row>
    <row r="102" spans="1:4" ht="13" x14ac:dyDescent="0.3">
      <c r="A102" s="3">
        <v>45621</v>
      </c>
      <c r="B102" s="13">
        <v>1.4172310176256881E-2</v>
      </c>
      <c r="C102" s="13">
        <v>1.3050854830991429E-2</v>
      </c>
      <c r="D102" s="73">
        <v>3.0204344198855727E-3</v>
      </c>
    </row>
    <row r="103" spans="1:4" ht="13" x14ac:dyDescent="0.3">
      <c r="A103" s="3">
        <v>45622</v>
      </c>
      <c r="B103" s="13">
        <v>1.1940034493433057E-2</v>
      </c>
      <c r="C103" s="13">
        <v>9.4043887147335324E-3</v>
      </c>
      <c r="D103" s="73">
        <v>5.7220449045240597E-3</v>
      </c>
    </row>
    <row r="104" spans="1:4" ht="13" x14ac:dyDescent="0.3">
      <c r="A104" s="3">
        <v>45623</v>
      </c>
      <c r="B104" s="13">
        <v>-8.3468076738191007E-3</v>
      </c>
      <c r="C104" s="13">
        <v>-5.530502850335891E-4</v>
      </c>
      <c r="D104" s="73">
        <v>-3.801296326742149E-3</v>
      </c>
    </row>
    <row r="105" spans="1:4" ht="13" x14ac:dyDescent="0.3">
      <c r="A105" s="3">
        <v>45624</v>
      </c>
      <c r="B105" s="13">
        <v>0</v>
      </c>
      <c r="C105" s="13">
        <v>0</v>
      </c>
      <c r="D105" s="73">
        <v>0</v>
      </c>
    </row>
    <row r="106" spans="1:4" ht="13" x14ac:dyDescent="0.3">
      <c r="A106" s="3">
        <v>45625</v>
      </c>
      <c r="B106" s="13">
        <v>2.1593513132381857E-3</v>
      </c>
      <c r="C106" s="13">
        <v>1.0215808964372391E-2</v>
      </c>
      <c r="D106" s="73">
        <v>5.6078443139726559E-3</v>
      </c>
    </row>
    <row r="107" spans="1:4" ht="13" x14ac:dyDescent="0.3">
      <c r="A107" s="3">
        <v>45628</v>
      </c>
      <c r="B107" s="13">
        <v>-8.7946880084473995E-5</v>
      </c>
      <c r="C107" s="13">
        <v>9.5226056545737615E-3</v>
      </c>
      <c r="D107" s="73">
        <v>2.4484531809997922E-3</v>
      </c>
    </row>
    <row r="108" spans="1:4" ht="13" x14ac:dyDescent="0.3">
      <c r="A108" s="3">
        <v>45629</v>
      </c>
      <c r="B108" s="13">
        <v>7.0803465411848092E-3</v>
      </c>
      <c r="C108" s="13">
        <v>1.2771818523310665E-2</v>
      </c>
      <c r="D108" s="73">
        <v>4.5145233705141648E-4</v>
      </c>
    </row>
    <row r="109" spans="1:4" ht="13" x14ac:dyDescent="0.3">
      <c r="A109" s="3">
        <v>45630</v>
      </c>
      <c r="B109" s="13">
        <v>1.9606986899563358E-2</v>
      </c>
      <c r="C109" s="13">
        <v>1.4836183803832071E-3</v>
      </c>
      <c r="D109" s="73">
        <v>6.051359696390618E-3</v>
      </c>
    </row>
    <row r="110" spans="1:4" ht="13" x14ac:dyDescent="0.3">
      <c r="A110" s="3">
        <v>45631</v>
      </c>
      <c r="B110" s="13">
        <v>5.3963767184889754E-3</v>
      </c>
      <c r="C110" s="13">
        <v>1.2345170980618549E-4</v>
      </c>
      <c r="D110" s="73">
        <v>-1.8697147288503078E-3</v>
      </c>
    </row>
    <row r="111" spans="1:4" ht="13" x14ac:dyDescent="0.3">
      <c r="A111" s="3">
        <v>45632</v>
      </c>
      <c r="B111" s="13">
        <v>1.401490947816823E-2</v>
      </c>
      <c r="C111" s="13">
        <v>-8.2290980908487758E-4</v>
      </c>
      <c r="D111" s="73">
        <v>2.4954280663232048E-3</v>
      </c>
    </row>
    <row r="112" spans="1:4" ht="13" x14ac:dyDescent="0.3">
      <c r="A112" s="3">
        <v>45635</v>
      </c>
      <c r="B112" s="13">
        <v>-3.3775835993950565E-2</v>
      </c>
      <c r="C112" s="13">
        <v>1.6101136550815336E-2</v>
      </c>
      <c r="D112" s="73">
        <v>-6.1442267748392223E-3</v>
      </c>
    </row>
    <row r="113" spans="1:4" ht="13" x14ac:dyDescent="0.3">
      <c r="A113" s="3">
        <v>45636</v>
      </c>
      <c r="B113" s="13">
        <v>7.4782608695652128E-3</v>
      </c>
      <c r="C113" s="13">
        <v>4.1337386018237493E-3</v>
      </c>
      <c r="D113" s="73">
        <v>-2.9638930421207379E-3</v>
      </c>
    </row>
    <row r="114" spans="1:4" ht="13" x14ac:dyDescent="0.3">
      <c r="A114" s="3">
        <v>45637</v>
      </c>
      <c r="B114" s="13">
        <v>-6.9048852062834213E-3</v>
      </c>
      <c r="C114" s="13">
        <v>-5.166081446502809E-3</v>
      </c>
      <c r="D114" s="73">
        <v>8.1658218598122841E-3</v>
      </c>
    </row>
    <row r="115" spans="1:4" ht="13" x14ac:dyDescent="0.3">
      <c r="A115" s="3">
        <v>45638</v>
      </c>
      <c r="B115" s="13">
        <v>9.2994959151746319E-3</v>
      </c>
      <c r="C115" s="13">
        <v>5.9637307801533486E-3</v>
      </c>
      <c r="D115" s="73">
        <v>-5.4140321061636144E-3</v>
      </c>
    </row>
    <row r="116" spans="1:4" ht="13" x14ac:dyDescent="0.3">
      <c r="A116" s="3">
        <v>45639</v>
      </c>
      <c r="B116" s="13">
        <v>-6.1999483337638762E-3</v>
      </c>
      <c r="C116" s="13">
        <v>6.8559445071780724E-4</v>
      </c>
      <c r="D116" s="73">
        <v>-2.6440818012783223E-5</v>
      </c>
    </row>
    <row r="117" spans="1:4" ht="13" x14ac:dyDescent="0.3">
      <c r="A117" s="3">
        <v>45642</v>
      </c>
      <c r="B117" s="13">
        <v>-6.4552465124338475E-3</v>
      </c>
      <c r="C117" s="13">
        <v>1.1727723370813672E-2</v>
      </c>
      <c r="D117" s="73">
        <v>3.799315495224791E-3</v>
      </c>
    </row>
    <row r="118" spans="1:4" ht="13" x14ac:dyDescent="0.3">
      <c r="A118" s="3">
        <v>45643</v>
      </c>
      <c r="B118" s="13">
        <v>-1.5697902585793992E-3</v>
      </c>
      <c r="C118" s="13">
        <v>9.7195666029317954E-3</v>
      </c>
      <c r="D118" s="73">
        <v>-3.8639596449174616E-3</v>
      </c>
    </row>
    <row r="119" spans="1:4" ht="13" x14ac:dyDescent="0.3">
      <c r="A119" s="3">
        <v>45644</v>
      </c>
      <c r="B119" s="13">
        <v>-3.8432982486788711E-2</v>
      </c>
      <c r="C119" s="13">
        <v>-2.1421808426700249E-2</v>
      </c>
      <c r="D119" s="73">
        <v>-2.9492894104891875E-2</v>
      </c>
    </row>
    <row r="120" spans="1:4" ht="13" x14ac:dyDescent="0.3">
      <c r="A120" s="3">
        <v>45645</v>
      </c>
      <c r="B120" s="13">
        <v>1.7032293227960214E-2</v>
      </c>
      <c r="C120" s="13">
        <v>7.0147147752468476E-3</v>
      </c>
      <c r="D120" s="73">
        <v>-8.6509904362277719E-4</v>
      </c>
    </row>
    <row r="121" spans="1:4" ht="13" x14ac:dyDescent="0.3">
      <c r="A121" s="3">
        <v>45646</v>
      </c>
      <c r="B121" s="13">
        <v>-2.5008931761342171E-3</v>
      </c>
      <c r="C121" s="13">
        <v>1.8815805276432271E-2</v>
      </c>
      <c r="D121" s="73">
        <v>1.0869120584686153E-2</v>
      </c>
    </row>
    <row r="122" spans="1:4" ht="13" x14ac:dyDescent="0.3">
      <c r="A122" s="3">
        <v>45649</v>
      </c>
      <c r="B122" s="13">
        <v>-6.4022206303725234E-3</v>
      </c>
      <c r="C122" s="13">
        <v>3.0649534362843377E-3</v>
      </c>
      <c r="D122" s="73">
        <v>7.2873196927926587E-3</v>
      </c>
    </row>
    <row r="123" spans="1:4" ht="13" x14ac:dyDescent="0.3">
      <c r="A123" s="3">
        <v>45650</v>
      </c>
      <c r="B123" s="13">
        <v>1.1174694723561437E-2</v>
      </c>
      <c r="C123" s="13">
        <v>1.147804285658314E-2</v>
      </c>
      <c r="D123" s="73">
        <v>1.1042722967759041E-2</v>
      </c>
    </row>
    <row r="124" spans="1:4" ht="13" x14ac:dyDescent="0.3">
      <c r="A124" s="3">
        <v>45651</v>
      </c>
      <c r="B124" s="13">
        <v>0</v>
      </c>
      <c r="C124" s="13">
        <v>0</v>
      </c>
      <c r="D124" s="73">
        <v>0</v>
      </c>
    </row>
    <row r="125" spans="1:4" ht="13" x14ac:dyDescent="0.3">
      <c r="A125" s="3">
        <v>45652</v>
      </c>
      <c r="B125" s="13">
        <v>2.1389421148789705E-3</v>
      </c>
      <c r="C125" s="13">
        <v>3.1758326878388583E-3</v>
      </c>
      <c r="D125" s="73">
        <v>-4.056264528049182E-4</v>
      </c>
    </row>
    <row r="126" spans="1:4" ht="13" x14ac:dyDescent="0.3">
      <c r="A126" s="3">
        <v>45653</v>
      </c>
      <c r="B126" s="13">
        <v>-9.3823647116367346E-3</v>
      </c>
      <c r="C126" s="13">
        <v>-1.3242220677939846E-2</v>
      </c>
      <c r="D126" s="73">
        <v>-1.1055735815118284E-2</v>
      </c>
    </row>
    <row r="127" spans="1:4" ht="13" x14ac:dyDescent="0.3">
      <c r="A127" s="3">
        <v>45656</v>
      </c>
      <c r="B127" s="13">
        <v>-1.1356495197055396E-2</v>
      </c>
      <c r="C127" s="13">
        <v>-1.3263429711647618E-2</v>
      </c>
      <c r="D127" s="73">
        <v>-1.0702011777237464E-2</v>
      </c>
    </row>
    <row r="128" spans="1:4" ht="13" x14ac:dyDescent="0.3">
      <c r="A128" s="3">
        <v>45657</v>
      </c>
      <c r="B128" s="13">
        <v>-1.906923950056697E-3</v>
      </c>
      <c r="C128" s="13">
        <v>-7.0578905630452066E-3</v>
      </c>
      <c r="D128" s="73">
        <v>-4.2847904329482763E-3</v>
      </c>
    </row>
    <row r="129" spans="1:4" ht="13" x14ac:dyDescent="0.3">
      <c r="A129" s="3">
        <v>45658</v>
      </c>
      <c r="B129" s="13">
        <v>0</v>
      </c>
      <c r="C129" s="13">
        <v>0</v>
      </c>
      <c r="D129" s="73">
        <v>0</v>
      </c>
    </row>
    <row r="130" spans="1:4" ht="13" x14ac:dyDescent="0.3">
      <c r="A130" s="3">
        <v>45659</v>
      </c>
      <c r="B130" s="13">
        <v>5.0038666242089441E-4</v>
      </c>
      <c r="C130" s="13">
        <v>-2.6235923648270879E-2</v>
      </c>
      <c r="D130" s="73">
        <v>-2.2238733140302817E-3</v>
      </c>
    </row>
    <row r="131" spans="1:4" ht="13" x14ac:dyDescent="0.3">
      <c r="A131" s="3">
        <v>45660</v>
      </c>
      <c r="B131" s="13">
        <v>1.2321542238792435E-2</v>
      </c>
      <c r="C131" s="13">
        <v>-2.0094320278859165E-3</v>
      </c>
      <c r="D131" s="73">
        <v>1.2595956411720113E-2</v>
      </c>
    </row>
    <row r="132" spans="1:4" ht="13" x14ac:dyDescent="0.3">
      <c r="A132" s="3">
        <v>45663</v>
      </c>
      <c r="B132" s="13">
        <v>8.9827082865402249E-5</v>
      </c>
      <c r="C132" s="13">
        <v>6.7389875082182211E-3</v>
      </c>
      <c r="D132" s="73">
        <v>5.5381011599553477E-3</v>
      </c>
    </row>
    <row r="133" spans="1:4" ht="13" x14ac:dyDescent="0.3">
      <c r="A133" s="3">
        <v>45664</v>
      </c>
      <c r="B133" s="13">
        <v>5.7933264472089666E-3</v>
      </c>
      <c r="C133" s="13">
        <v>-1.1387755102040783E-2</v>
      </c>
      <c r="D133" s="73">
        <v>-1.1103896321238208E-2</v>
      </c>
    </row>
    <row r="134" spans="1:4" ht="13" x14ac:dyDescent="0.3">
      <c r="A134" s="3">
        <v>45665</v>
      </c>
      <c r="B134" s="13">
        <v>-3.4827647794249024E-3</v>
      </c>
      <c r="C134" s="13">
        <v>2.0230378597084374E-3</v>
      </c>
      <c r="D134" s="73">
        <v>1.5603237756451152E-3</v>
      </c>
    </row>
    <row r="135" spans="1:4" ht="13" x14ac:dyDescent="0.3">
      <c r="A135" s="3">
        <v>45666</v>
      </c>
      <c r="B135" s="13">
        <v>0</v>
      </c>
      <c r="C135" s="13">
        <v>0</v>
      </c>
      <c r="D135" s="73">
        <v>0</v>
      </c>
    </row>
    <row r="136" spans="1:4" ht="13" x14ac:dyDescent="0.3">
      <c r="A136" s="3">
        <v>45667</v>
      </c>
      <c r="B136" s="13">
        <v>-1.5368760641634584E-2</v>
      </c>
      <c r="C136" s="13">
        <v>-2.4103831891223712E-2</v>
      </c>
      <c r="D136" s="73">
        <v>-1.5411650403413177E-2</v>
      </c>
    </row>
    <row r="137" spans="1:4" ht="13" x14ac:dyDescent="0.3">
      <c r="A137" s="3">
        <v>45670</v>
      </c>
      <c r="B137" s="13">
        <v>-1.0693970420932852E-2</v>
      </c>
      <c r="C137" s="13">
        <v>-1.0344099641123025E-2</v>
      </c>
      <c r="D137" s="73">
        <v>1.5754139322881413E-3</v>
      </c>
    </row>
    <row r="138" spans="1:4" ht="13" x14ac:dyDescent="0.3">
      <c r="A138" s="3">
        <v>45671</v>
      </c>
      <c r="B138" s="13">
        <v>1.6099356025758708E-3</v>
      </c>
      <c r="C138" s="13">
        <v>-4.7781569965870503E-3</v>
      </c>
      <c r="D138" s="73">
        <v>1.146289893115681E-3</v>
      </c>
    </row>
    <row r="139" spans="1:4" ht="13" x14ac:dyDescent="0.3">
      <c r="A139" s="3">
        <v>45672</v>
      </c>
      <c r="B139" s="13">
        <v>1.0470723306544208E-2</v>
      </c>
      <c r="C139" s="13">
        <v>1.967592592592594E-2</v>
      </c>
      <c r="D139" s="73">
        <v>1.8312792769356365E-2</v>
      </c>
    </row>
    <row r="140" spans="1:4" ht="13" x14ac:dyDescent="0.3">
      <c r="A140" s="3">
        <v>45673</v>
      </c>
      <c r="B140" s="13">
        <v>1.1952915511521136E-2</v>
      </c>
      <c r="C140" s="13">
        <v>-4.0400218606802089E-2</v>
      </c>
      <c r="D140" s="73">
        <v>-2.1126369978705073E-3</v>
      </c>
    </row>
    <row r="141" spans="1:4" ht="13" x14ac:dyDescent="0.3">
      <c r="A141" s="3">
        <v>45674</v>
      </c>
      <c r="B141" s="13">
        <v>9.5661546752896596E-3</v>
      </c>
      <c r="C141" s="13">
        <v>7.5352668010163805E-3</v>
      </c>
      <c r="D141" s="73">
        <v>9.9910060734267718E-3</v>
      </c>
    </row>
    <row r="142" spans="1:4" ht="13" x14ac:dyDescent="0.3">
      <c r="A142" s="3">
        <v>45677</v>
      </c>
      <c r="B142" s="13">
        <v>0</v>
      </c>
      <c r="C142" s="13">
        <v>0</v>
      </c>
      <c r="D142" s="73">
        <v>0</v>
      </c>
    </row>
    <row r="143" spans="1:4" ht="13" x14ac:dyDescent="0.3">
      <c r="A143" s="3">
        <v>45678</v>
      </c>
      <c r="B143" s="13">
        <v>-2.3577561279416394E-3</v>
      </c>
      <c r="C143" s="13">
        <v>-3.1915818766849305E-2</v>
      </c>
      <c r="D143" s="73">
        <v>8.7682143059636414E-3</v>
      </c>
    </row>
    <row r="144" spans="1:4" ht="13" x14ac:dyDescent="0.3">
      <c r="A144" s="3">
        <v>45679</v>
      </c>
      <c r="B144" s="13">
        <v>-4.4591099616516543E-3</v>
      </c>
      <c r="C144" s="13">
        <v>5.3449514911966681E-3</v>
      </c>
      <c r="D144" s="73">
        <v>6.1379611323075477E-3</v>
      </c>
    </row>
    <row r="145" spans="1:4" ht="13" x14ac:dyDescent="0.3">
      <c r="A145" s="3">
        <v>45680</v>
      </c>
      <c r="B145" s="13">
        <v>1.2451849861148442E-2</v>
      </c>
      <c r="C145" s="13">
        <v>-7.5950498145921418E-4</v>
      </c>
      <c r="D145" s="73">
        <v>5.3135119948343832E-3</v>
      </c>
    </row>
    <row r="146" spans="1:4" ht="13" x14ac:dyDescent="0.3">
      <c r="A146" s="3">
        <v>45681</v>
      </c>
      <c r="B146" s="13">
        <v>-5.4857547336753703E-3</v>
      </c>
      <c r="C146" s="13">
        <v>-3.934543503532127E-3</v>
      </c>
      <c r="D146" s="73">
        <v>-2.8551769899211195E-3</v>
      </c>
    </row>
    <row r="147" spans="1:4" ht="13" x14ac:dyDescent="0.3">
      <c r="A147" s="3">
        <v>45684</v>
      </c>
      <c r="B147" s="13">
        <v>-2.9804270462634157E-3</v>
      </c>
      <c r="C147" s="13">
        <v>3.1780231618637279E-2</v>
      </c>
      <c r="D147" s="73">
        <v>-1.4580642623466712E-2</v>
      </c>
    </row>
    <row r="148" spans="1:4" ht="13" x14ac:dyDescent="0.3">
      <c r="A148" s="3">
        <v>45685</v>
      </c>
      <c r="B148" s="13">
        <v>6.8263953955293851E-3</v>
      </c>
      <c r="C148" s="13">
        <v>3.6543983294178961E-2</v>
      </c>
      <c r="D148" s="73">
        <v>9.2178009008229943E-3</v>
      </c>
    </row>
    <row r="149" spans="1:4" ht="13" x14ac:dyDescent="0.3">
      <c r="A149" s="3">
        <v>45686</v>
      </c>
      <c r="B149" s="13">
        <v>1.3161393246476995E-2</v>
      </c>
      <c r="C149" s="13">
        <v>4.6168051708218869E-3</v>
      </c>
      <c r="D149" s="73">
        <v>-4.6788733787101241E-3</v>
      </c>
    </row>
    <row r="150" spans="1:4" ht="13" x14ac:dyDescent="0.3">
      <c r="A150" s="3">
        <v>45687</v>
      </c>
      <c r="B150" s="13">
        <v>0.12964177929405585</v>
      </c>
      <c r="C150" s="13">
        <v>-7.394719251336941E-3</v>
      </c>
      <c r="D150" s="73">
        <v>5.2754370946349284E-3</v>
      </c>
    </row>
    <row r="151" spans="1:4" ht="13" x14ac:dyDescent="0.3">
      <c r="A151" s="3">
        <v>45688</v>
      </c>
      <c r="B151" s="13">
        <v>-9.9508266542765074E-3</v>
      </c>
      <c r="C151" s="13">
        <v>-6.6922008502041472E-3</v>
      </c>
      <c r="D151" s="73">
        <v>-5.0468031697350471E-3</v>
      </c>
    </row>
    <row r="152" spans="1:4" ht="13" x14ac:dyDescent="0.3">
      <c r="A152" s="3">
        <v>45691</v>
      </c>
      <c r="B152" s="13">
        <v>1.9671490027375949E-2</v>
      </c>
      <c r="C152" s="13">
        <v>-3.3855932203389866E-2</v>
      </c>
      <c r="D152" s="73">
        <v>-7.6086038807853017E-3</v>
      </c>
    </row>
    <row r="153" spans="1:4" ht="13" x14ac:dyDescent="0.3">
      <c r="A153" s="3">
        <v>45692</v>
      </c>
      <c r="B153" s="13">
        <v>1.4305987036397657E-2</v>
      </c>
      <c r="C153" s="13">
        <v>2.1007850532871457E-2</v>
      </c>
      <c r="D153" s="73">
        <v>7.2248718423507281E-3</v>
      </c>
    </row>
    <row r="154" spans="1:4" ht="13" x14ac:dyDescent="0.3">
      <c r="A154" s="3">
        <v>45693</v>
      </c>
      <c r="B154" s="13">
        <v>-4.386296604401302E-3</v>
      </c>
      <c r="C154" s="13">
        <v>-1.41752577319593E-3</v>
      </c>
      <c r="D154" s="73">
        <v>3.9086566808216551E-3</v>
      </c>
    </row>
    <row r="155" spans="1:4" ht="13" x14ac:dyDescent="0.3">
      <c r="A155" s="3">
        <v>45694</v>
      </c>
      <c r="B155" s="13">
        <v>-3.7447778199772172E-2</v>
      </c>
      <c r="C155" s="13">
        <v>3.2262227384178602E-3</v>
      </c>
      <c r="D155" s="73">
        <v>3.6443244884087956E-3</v>
      </c>
    </row>
    <row r="156" spans="1:4" ht="13" x14ac:dyDescent="0.3">
      <c r="A156" s="3">
        <v>45695</v>
      </c>
      <c r="B156" s="13">
        <v>-4.3402777777777554E-3</v>
      </c>
      <c r="C156" s="13">
        <v>-2.396878483835007E-2</v>
      </c>
      <c r="D156" s="73">
        <v>-9.464837258386101E-3</v>
      </c>
    </row>
    <row r="157" spans="1:4" ht="13" x14ac:dyDescent="0.3">
      <c r="A157" s="3">
        <v>45698</v>
      </c>
      <c r="B157" s="13">
        <v>-1.2166125069350848E-2</v>
      </c>
      <c r="C157" s="13">
        <v>8.7861881122919789E-5</v>
      </c>
      <c r="D157" s="73">
        <v>6.7125899644705387E-3</v>
      </c>
    </row>
    <row r="158" spans="1:4" ht="13" x14ac:dyDescent="0.3">
      <c r="A158" s="3">
        <v>45699</v>
      </c>
      <c r="B158" s="13">
        <v>2.1783608135756322E-2</v>
      </c>
      <c r="C158" s="13">
        <v>2.1831759279595866E-2</v>
      </c>
      <c r="D158" s="73">
        <v>3.3957312690810433E-4</v>
      </c>
    </row>
    <row r="159" spans="1:4" ht="13" x14ac:dyDescent="0.3">
      <c r="A159" s="3">
        <v>45700</v>
      </c>
      <c r="B159" s="13">
        <v>4.3580683156655428E-3</v>
      </c>
      <c r="C159" s="13">
        <v>1.8270140142722036E-2</v>
      </c>
      <c r="D159" s="73">
        <v>-2.7239021174919249E-3</v>
      </c>
    </row>
    <row r="160" spans="1:4" ht="13" x14ac:dyDescent="0.3">
      <c r="A160" s="3">
        <v>45701</v>
      </c>
      <c r="B160" s="13">
        <v>1.3212540557445059E-2</v>
      </c>
      <c r="C160" s="13">
        <v>1.9673238485245055E-2</v>
      </c>
      <c r="D160" s="73">
        <v>1.0426357037460438E-2</v>
      </c>
    </row>
    <row r="161" spans="1:4" ht="13" x14ac:dyDescent="0.3">
      <c r="A161" s="3">
        <v>45702</v>
      </c>
      <c r="B161" s="13">
        <v>8.0639716285239114E-3</v>
      </c>
      <c r="C161" s="13">
        <v>1.2710636359872452E-2</v>
      </c>
      <c r="D161" s="73">
        <v>-7.1953387287406335E-5</v>
      </c>
    </row>
    <row r="162" spans="1:4" ht="13" x14ac:dyDescent="0.3">
      <c r="A162" s="3">
        <v>45705</v>
      </c>
      <c r="B162" s="13">
        <v>0</v>
      </c>
      <c r="C162" s="13">
        <v>0</v>
      </c>
      <c r="D162" s="73">
        <v>0</v>
      </c>
    </row>
    <row r="163" spans="1:4" ht="13" x14ac:dyDescent="0.3">
      <c r="A163" s="3">
        <v>45706</v>
      </c>
      <c r="B163" s="13">
        <v>6.8512706674833607E-3</v>
      </c>
      <c r="C163" s="13">
        <v>-5.3147996729352193E-4</v>
      </c>
      <c r="D163" s="73">
        <v>2.4449557863680743E-3</v>
      </c>
    </row>
    <row r="164" spans="1:4" ht="13" x14ac:dyDescent="0.3">
      <c r="A164" s="3">
        <v>45707</v>
      </c>
      <c r="B164" s="13">
        <v>4.7515852238623844E-3</v>
      </c>
      <c r="C164" s="13">
        <v>1.6361925798666736E-3</v>
      </c>
      <c r="D164" s="73">
        <v>2.3769980977489009E-3</v>
      </c>
    </row>
    <row r="165" spans="1:4" ht="13" x14ac:dyDescent="0.3">
      <c r="A165" s="3">
        <v>45708</v>
      </c>
      <c r="B165" s="13">
        <v>1.5886041205340953E-3</v>
      </c>
      <c r="C165" s="13">
        <v>3.9204475844325888E-3</v>
      </c>
      <c r="D165" s="73">
        <v>-4.3342040803038993E-3</v>
      </c>
    </row>
    <row r="166" spans="1:4" ht="13" x14ac:dyDescent="0.3">
      <c r="A166" s="3">
        <v>45709</v>
      </c>
      <c r="B166" s="13">
        <v>-1.2313968421847815E-2</v>
      </c>
      <c r="C166" s="13">
        <v>-1.1389984948948506E-3</v>
      </c>
      <c r="D166" s="73">
        <v>-1.7064104408322379E-2</v>
      </c>
    </row>
    <row r="167" spans="1:4" ht="13" x14ac:dyDescent="0.3">
      <c r="A167" s="3">
        <v>45712</v>
      </c>
      <c r="B167" s="13">
        <v>1.4918923053386921E-3</v>
      </c>
      <c r="C167" s="13">
        <v>6.3123600081449113E-3</v>
      </c>
      <c r="D167" s="73">
        <v>-4.9691258961639126E-3</v>
      </c>
    </row>
    <row r="168" spans="1:4" ht="13" x14ac:dyDescent="0.3">
      <c r="A168" s="3">
        <v>45713</v>
      </c>
      <c r="B168" s="13">
        <v>-1.5733373149511839E-2</v>
      </c>
      <c r="C168" s="13">
        <v>-2.4281667341158347E-4</v>
      </c>
      <c r="D168" s="73">
        <v>-4.6797309154723602E-3</v>
      </c>
    </row>
    <row r="169" spans="1:4" ht="13" x14ac:dyDescent="0.3">
      <c r="A169" s="3">
        <v>45714</v>
      </c>
      <c r="B169" s="13">
        <v>-7.4102812803103647E-3</v>
      </c>
      <c r="C169" s="13">
        <v>-2.704015544041442E-2</v>
      </c>
      <c r="D169" s="73">
        <v>1.3601444103948618E-4</v>
      </c>
    </row>
    <row r="170" spans="1:4" ht="13" x14ac:dyDescent="0.3">
      <c r="A170" s="3">
        <v>45715</v>
      </c>
      <c r="B170" s="13">
        <v>-1.0201688555347145E-2</v>
      </c>
      <c r="C170" s="13">
        <v>-1.273090364453321E-2</v>
      </c>
      <c r="D170" s="73">
        <v>-1.5864514460902122E-2</v>
      </c>
    </row>
    <row r="171" spans="1:4" ht="13" x14ac:dyDescent="0.3">
      <c r="A171" s="3">
        <v>45716</v>
      </c>
      <c r="B171" s="13">
        <v>-3.1196935592149116E-3</v>
      </c>
      <c r="C171" s="13">
        <v>1.9131900547829716E-2</v>
      </c>
      <c r="D171" s="73">
        <v>1.5854114170776822E-2</v>
      </c>
    </row>
    <row r="172" spans="1:4" ht="13" x14ac:dyDescent="0.3">
      <c r="A172" s="3">
        <v>45719</v>
      </c>
      <c r="B172" s="13">
        <v>-8.913009031849153E-3</v>
      </c>
      <c r="C172" s="13">
        <v>-1.5754217664571628E-2</v>
      </c>
      <c r="D172" s="73">
        <v>-1.7596775547904904E-2</v>
      </c>
    </row>
    <row r="173" spans="1:4" ht="13" x14ac:dyDescent="0.3">
      <c r="A173" s="3">
        <v>45720</v>
      </c>
      <c r="B173" s="13">
        <v>1.2070826172109238E-2</v>
      </c>
      <c r="C173" s="13">
        <v>-8.8224173423517797E-3</v>
      </c>
      <c r="D173" s="73">
        <v>-1.2234773630190952E-2</v>
      </c>
    </row>
    <row r="174" spans="1:4" ht="13" x14ac:dyDescent="0.3">
      <c r="A174" s="3">
        <v>45721</v>
      </c>
      <c r="B174" s="13">
        <v>-7.3456814501797465E-3</v>
      </c>
      <c r="C174" s="13">
        <v>-8.0532361293603064E-4</v>
      </c>
      <c r="D174" s="73">
        <v>1.1159281084776351E-2</v>
      </c>
    </row>
    <row r="175" spans="1:4" ht="13" x14ac:dyDescent="0.3">
      <c r="A175" s="3">
        <v>45722</v>
      </c>
      <c r="B175" s="13">
        <v>-1.0582852595981686E-2</v>
      </c>
      <c r="C175" s="13">
        <v>-1.7392042080257766E-3</v>
      </c>
      <c r="D175" s="73">
        <v>-1.7819030128555062E-2</v>
      </c>
    </row>
    <row r="176" spans="1:4" ht="13" x14ac:dyDescent="0.3">
      <c r="A176" s="3">
        <v>45723</v>
      </c>
      <c r="B176" s="13">
        <v>5.1670754754915851E-2</v>
      </c>
      <c r="C176" s="13">
        <v>1.5892576382101647E-2</v>
      </c>
      <c r="D176" s="73">
        <v>5.5205871897282535E-3</v>
      </c>
    </row>
    <row r="177" spans="1:4" ht="13" x14ac:dyDescent="0.3">
      <c r="A177" s="3">
        <v>45726</v>
      </c>
      <c r="B177" s="13">
        <v>-1.7741454462032645E-2</v>
      </c>
      <c r="C177" s="13">
        <v>-4.8479524825364974E-2</v>
      </c>
      <c r="D177" s="73">
        <v>-2.6973068524487786E-2</v>
      </c>
    </row>
    <row r="178" spans="1:4" ht="13" x14ac:dyDescent="0.3">
      <c r="A178" s="3">
        <v>45727</v>
      </c>
      <c r="B178" s="13">
        <v>-3.0945516132937435E-2</v>
      </c>
      <c r="C178" s="13">
        <v>-2.9189379286091027E-2</v>
      </c>
      <c r="D178" s="73">
        <v>-7.5678236584880536E-3</v>
      </c>
    </row>
    <row r="179" spans="1:4" ht="13" x14ac:dyDescent="0.3">
      <c r="A179" s="3">
        <v>45728</v>
      </c>
      <c r="B179" s="13">
        <v>2.7314721831693386E-3</v>
      </c>
      <c r="C179" s="13">
        <v>-1.747871762361897E-2</v>
      </c>
      <c r="D179" s="73">
        <v>4.8868732804865115E-3</v>
      </c>
    </row>
    <row r="180" spans="1:4" ht="13" x14ac:dyDescent="0.3">
      <c r="A180" s="3">
        <v>45729</v>
      </c>
      <c r="B180" s="13">
        <v>-1.5342707206665801E-2</v>
      </c>
      <c r="C180" s="13">
        <v>-3.3643653792976236E-2</v>
      </c>
      <c r="D180" s="73">
        <v>-1.3891022092047175E-2</v>
      </c>
    </row>
    <row r="181" spans="1:4" ht="13" x14ac:dyDescent="0.3">
      <c r="A181" s="3">
        <v>45730</v>
      </c>
      <c r="B181" s="13">
        <v>1.0374288039056073E-2</v>
      </c>
      <c r="C181" s="13">
        <v>1.8170545593285015E-2</v>
      </c>
      <c r="D181" s="73">
        <v>2.1265883307494883E-2</v>
      </c>
    </row>
    <row r="182" spans="1:4" ht="13" x14ac:dyDescent="0.3">
      <c r="A182" s="3">
        <v>45733</v>
      </c>
      <c r="B182" s="13">
        <v>1.8602778337024381E-2</v>
      </c>
      <c r="C182" s="13">
        <v>2.3888706730994E-3</v>
      </c>
      <c r="D182" s="73">
        <v>6.4160994796894971E-3</v>
      </c>
    </row>
    <row r="183" spans="1:4" ht="13" x14ac:dyDescent="0.3">
      <c r="A183" s="3">
        <v>45734</v>
      </c>
      <c r="B183" s="13">
        <v>-2.3797288215994031E-2</v>
      </c>
      <c r="C183" s="13">
        <v>-6.1214953271028147E-3</v>
      </c>
      <c r="D183" s="73">
        <v>-1.0653519220738952E-2</v>
      </c>
    </row>
    <row r="184" spans="1:4" ht="13" x14ac:dyDescent="0.3">
      <c r="A184" s="3">
        <v>45735</v>
      </c>
      <c r="B184" s="13">
        <v>2.1623810487953043E-2</v>
      </c>
      <c r="C184" s="13">
        <v>1.1989280173021822E-2</v>
      </c>
      <c r="D184" s="73">
        <v>1.0798516740105386E-2</v>
      </c>
    </row>
    <row r="185" spans="1:4" ht="13" x14ac:dyDescent="0.3">
      <c r="A185" s="3">
        <v>45736</v>
      </c>
      <c r="B185" s="13">
        <v>-3.555432240675413E-2</v>
      </c>
      <c r="C185" s="13">
        <v>-5.2964133060770056E-3</v>
      </c>
      <c r="D185" s="73">
        <v>-2.1849103746239638E-3</v>
      </c>
    </row>
    <row r="186" spans="1:4" ht="13" x14ac:dyDescent="0.3">
      <c r="A186" s="3">
        <v>45737</v>
      </c>
      <c r="B186" s="13">
        <v>2.2603978300181301E-3</v>
      </c>
      <c r="C186" s="13">
        <v>1.9476879962634357E-2</v>
      </c>
      <c r="D186" s="73">
        <v>8.2466726353506298E-4</v>
      </c>
    </row>
    <row r="187" spans="1:4" ht="13" x14ac:dyDescent="0.3">
      <c r="A187" s="3">
        <v>45740</v>
      </c>
      <c r="B187" s="13">
        <v>1.8780497806208159E-2</v>
      </c>
      <c r="C187" s="13">
        <v>1.1270444861868234E-2</v>
      </c>
      <c r="D187" s="73">
        <v>1.7646041682840466E-2</v>
      </c>
    </row>
    <row r="188" spans="1:4" ht="13" x14ac:dyDescent="0.3">
      <c r="A188" s="3">
        <v>45741</v>
      </c>
      <c r="B188" s="13">
        <v>5.8361843429262112E-3</v>
      </c>
      <c r="C188" s="13">
        <v>1.3681873782449193E-2</v>
      </c>
      <c r="D188" s="73">
        <v>1.5743198608772721E-3</v>
      </c>
    </row>
    <row r="189" spans="1:4" ht="13" x14ac:dyDescent="0.3">
      <c r="A189" s="3">
        <v>45742</v>
      </c>
      <c r="B189" s="13">
        <v>1.7607042817126758E-3</v>
      </c>
      <c r="C189" s="13">
        <v>-9.9217877094972019E-3</v>
      </c>
      <c r="D189" s="73">
        <v>-1.1156985450044545E-2</v>
      </c>
    </row>
    <row r="190" spans="1:4" ht="13" x14ac:dyDescent="0.3">
      <c r="A190" s="3">
        <v>45743</v>
      </c>
      <c r="B190" s="13">
        <v>-1.6497563313893088E-2</v>
      </c>
      <c r="C190" s="13">
        <v>1.0472622218209693E-2</v>
      </c>
      <c r="D190" s="73">
        <v>-3.3069570393192498E-3</v>
      </c>
    </row>
    <row r="191" spans="1:4" ht="13" x14ac:dyDescent="0.3">
      <c r="A191" s="3">
        <v>45744</v>
      </c>
      <c r="B191" s="13">
        <v>-8.9760773323585875E-3</v>
      </c>
      <c r="C191" s="13">
        <v>-2.6580299307571983E-2</v>
      </c>
      <c r="D191" s="73">
        <v>-1.973720032810453E-2</v>
      </c>
    </row>
    <row r="192" spans="1:4" ht="13" x14ac:dyDescent="0.3">
      <c r="A192" s="3">
        <v>45747</v>
      </c>
      <c r="B192" s="13">
        <v>1.9098360655737692E-2</v>
      </c>
      <c r="C192" s="13">
        <v>1.9412574575493297E-2</v>
      </c>
      <c r="D192" s="73">
        <v>5.5384935154294381E-3</v>
      </c>
    </row>
    <row r="193" spans="1:4" ht="13" x14ac:dyDescent="0.3">
      <c r="A193" s="3">
        <v>45748</v>
      </c>
      <c r="B193" s="13">
        <v>6.7562133033057465E-3</v>
      </c>
      <c r="C193" s="13">
        <v>4.7719803718543298E-3</v>
      </c>
      <c r="D193" s="73">
        <v>3.781284246727789E-3</v>
      </c>
    </row>
    <row r="194" spans="1:4" ht="13" x14ac:dyDescent="0.3">
      <c r="A194" s="3">
        <v>45749</v>
      </c>
      <c r="B194" s="13">
        <v>-1.4380442598067175E-3</v>
      </c>
      <c r="C194" s="13">
        <v>3.1363412339262004E-3</v>
      </c>
      <c r="D194" s="73">
        <v>6.728125160880399E-3</v>
      </c>
    </row>
    <row r="195" spans="1:4" ht="13" x14ac:dyDescent="0.3">
      <c r="A195" s="3">
        <v>45750</v>
      </c>
      <c r="B195" s="13">
        <v>-2.5962076966157217E-2</v>
      </c>
      <c r="C195" s="13">
        <v>-9.2456116843092545E-2</v>
      </c>
      <c r="D195" s="73">
        <v>-4.8395600752604899E-2</v>
      </c>
    </row>
    <row r="196" spans="1:4" ht="13" x14ac:dyDescent="0.3">
      <c r="A196" s="3">
        <v>45751</v>
      </c>
      <c r="B196" s="13">
        <v>-6.5752186948129357E-2</v>
      </c>
      <c r="C196" s="13">
        <v>-7.2887445248289787E-2</v>
      </c>
      <c r="D196" s="73">
        <v>-5.9749616419470415E-2</v>
      </c>
    </row>
    <row r="197" spans="1:4" ht="13" x14ac:dyDescent="0.3">
      <c r="A197" s="3">
        <v>45754</v>
      </c>
      <c r="B197" s="13">
        <v>-7.4731844557762821E-3</v>
      </c>
      <c r="C197" s="13">
        <v>-3.6734260537211953E-2</v>
      </c>
      <c r="D197" s="73">
        <v>-2.331457131144942E-3</v>
      </c>
    </row>
    <row r="198" spans="1:4" ht="13" x14ac:dyDescent="0.3">
      <c r="A198" s="3">
        <v>45755</v>
      </c>
      <c r="B198" s="13">
        <v>-2.103817875808309E-2</v>
      </c>
      <c r="C198" s="13">
        <v>-4.9818141739226385E-2</v>
      </c>
      <c r="D198" s="73">
        <v>-1.5700528421156514E-2</v>
      </c>
    </row>
    <row r="199" spans="1:4" ht="13" x14ac:dyDescent="0.3">
      <c r="A199" s="3">
        <v>45756</v>
      </c>
      <c r="B199" s="13">
        <v>6.4606614486721267E-2</v>
      </c>
      <c r="C199" s="13">
        <v>0.15328848161466194</v>
      </c>
      <c r="D199" s="73">
        <v>9.5153900340573444E-2</v>
      </c>
    </row>
    <row r="200" spans="1:4" ht="13" x14ac:dyDescent="0.3">
      <c r="A200" s="3">
        <v>45757</v>
      </c>
      <c r="B200" s="13">
        <v>-2.4478347711529434E-2</v>
      </c>
      <c r="C200" s="13">
        <v>-4.2393764143827041E-2</v>
      </c>
      <c r="D200" s="73">
        <v>-3.4607561069471583E-2</v>
      </c>
    </row>
    <row r="201" spans="1:4" ht="13" x14ac:dyDescent="0.3">
      <c r="A201" s="3">
        <v>45758</v>
      </c>
      <c r="B201" s="13">
        <v>2.5833151818775772E-2</v>
      </c>
      <c r="C201" s="13">
        <v>4.059447537023432E-2</v>
      </c>
      <c r="D201" s="73">
        <v>1.8092083408471727E-2</v>
      </c>
    </row>
    <row r="202" spans="1:4" ht="13" x14ac:dyDescent="0.3">
      <c r="A202" s="3">
        <v>45761</v>
      </c>
      <c r="B202" s="13">
        <v>1.5202989638185886E-2</v>
      </c>
      <c r="C202" s="13">
        <v>2.2053999495331843E-2</v>
      </c>
      <c r="D202" s="73">
        <v>7.9446466394201744E-3</v>
      </c>
    </row>
    <row r="203" spans="1:4" ht="13" x14ac:dyDescent="0.3">
      <c r="A203" s="3">
        <v>45762</v>
      </c>
      <c r="B203" s="13">
        <v>6.8602024596335076E-3</v>
      </c>
      <c r="C203" s="13">
        <v>-1.8763578905788261E-3</v>
      </c>
      <c r="D203" s="73">
        <v>-1.7277195396941058E-3</v>
      </c>
    </row>
    <row r="204" spans="1:4" ht="13" x14ac:dyDescent="0.3">
      <c r="A204" s="3">
        <v>45763</v>
      </c>
      <c r="B204" s="13">
        <v>-8.8491898628998561E-3</v>
      </c>
      <c r="C204" s="13">
        <v>-3.8933412486395452E-2</v>
      </c>
      <c r="D204" s="73">
        <v>-2.2408428964001661E-2</v>
      </c>
    </row>
    <row r="205" spans="1:4" ht="13" x14ac:dyDescent="0.3">
      <c r="A205" s="3">
        <v>45764</v>
      </c>
      <c r="B205" s="13">
        <v>1.0059940478685883E-3</v>
      </c>
      <c r="C205" s="13">
        <v>1.3949657692901525E-2</v>
      </c>
      <c r="D205" s="73">
        <v>1.3268381447011771E-3</v>
      </c>
    </row>
    <row r="206" spans="1:4" ht="13" x14ac:dyDescent="0.3">
      <c r="A206" s="3">
        <v>45765</v>
      </c>
      <c r="B206" s="13">
        <v>0</v>
      </c>
      <c r="C206" s="13">
        <v>0</v>
      </c>
      <c r="D206" s="73">
        <v>0</v>
      </c>
    </row>
    <row r="207" spans="1:4" ht="13" x14ac:dyDescent="0.3">
      <c r="A207" s="3">
        <v>45768</v>
      </c>
      <c r="B207" s="13">
        <v>-1.0845441983166549E-2</v>
      </c>
      <c r="C207" s="13">
        <v>-1.9392831759569466E-2</v>
      </c>
      <c r="D207" s="73">
        <v>-2.3567493895167244E-2</v>
      </c>
    </row>
    <row r="208" spans="1:4" ht="13" x14ac:dyDescent="0.3">
      <c r="A208" s="3">
        <v>45769</v>
      </c>
      <c r="B208" s="13">
        <v>1.9812039624079278E-2</v>
      </c>
      <c r="C208" s="13">
        <v>3.4065023814454407E-2</v>
      </c>
      <c r="D208" s="73">
        <v>2.5117288976774923E-2</v>
      </c>
    </row>
    <row r="209" spans="1:4" ht="13" x14ac:dyDescent="0.3">
      <c r="A209" s="3">
        <v>45770</v>
      </c>
      <c r="B209" s="13">
        <v>1.9012038190120314E-2</v>
      </c>
      <c r="C209" s="13">
        <v>2.4331631120456519E-2</v>
      </c>
      <c r="D209" s="73">
        <v>1.6661119264111731E-2</v>
      </c>
    </row>
    <row r="210" spans="1:4" ht="13" x14ac:dyDescent="0.3">
      <c r="A210" s="3">
        <v>45771</v>
      </c>
      <c r="B210" s="13">
        <v>-6.5789473684210439E-2</v>
      </c>
      <c r="C210" s="13">
        <v>1.8426197458455574E-2</v>
      </c>
      <c r="D210" s="73">
        <v>2.0259084127935024E-2</v>
      </c>
    </row>
    <row r="211" spans="1:4" ht="13" x14ac:dyDescent="0.3">
      <c r="A211" s="3">
        <v>45772</v>
      </c>
      <c r="B211" s="13">
        <v>1.3430427767845393E-2</v>
      </c>
      <c r="C211" s="13">
        <v>4.3672313672793424E-3</v>
      </c>
      <c r="D211" s="73">
        <v>7.3731441792453641E-3</v>
      </c>
    </row>
    <row r="212" spans="1:4" ht="13" x14ac:dyDescent="0.3">
      <c r="A212" s="3">
        <v>45775</v>
      </c>
      <c r="B212" s="13">
        <v>1.6135278172195688E-2</v>
      </c>
      <c r="C212" s="13">
        <v>4.1093272171253119E-3</v>
      </c>
      <c r="D212" s="73">
        <v>6.406996295163376E-4</v>
      </c>
    </row>
    <row r="213" spans="1:4" ht="13" x14ac:dyDescent="0.3">
      <c r="A213" s="3">
        <v>45776</v>
      </c>
      <c r="B213" s="13">
        <v>1.3677168021680173E-2</v>
      </c>
      <c r="C213" s="13">
        <v>5.091843532882943E-3</v>
      </c>
      <c r="D213" s="73">
        <v>5.8023965634184807E-3</v>
      </c>
    </row>
    <row r="214" spans="1:4" ht="13" x14ac:dyDescent="0.3">
      <c r="A214" s="3">
        <v>45777</v>
      </c>
      <c r="B214" s="13">
        <v>1.0150799949872622E-2</v>
      </c>
      <c r="C214" s="13">
        <v>6.1076653567539033E-3</v>
      </c>
      <c r="D214" s="73">
        <v>1.4799948928488145E-3</v>
      </c>
    </row>
    <row r="215" spans="1:4" ht="13" x14ac:dyDescent="0.3">
      <c r="A215" s="3">
        <v>45778</v>
      </c>
      <c r="B215" s="13">
        <v>-8.9322636671904584E-3</v>
      </c>
      <c r="C215" s="13">
        <v>3.8588235294117327E-3</v>
      </c>
      <c r="D215" s="73">
        <v>6.299088176460646E-3</v>
      </c>
    </row>
    <row r="216" spans="1:4" ht="13" x14ac:dyDescent="0.3">
      <c r="A216" s="3">
        <v>45779</v>
      </c>
      <c r="B216" s="13">
        <v>2.4576483351414567E-2</v>
      </c>
      <c r="C216" s="13">
        <v>-3.7361710106881676E-2</v>
      </c>
      <c r="D216" s="73">
        <v>1.4726612825518232E-2</v>
      </c>
    </row>
    <row r="217" spans="1:4" ht="13" x14ac:dyDescent="0.3">
      <c r="A217" s="3">
        <v>45782</v>
      </c>
      <c r="B217" s="13">
        <v>1.4783139890042742E-2</v>
      </c>
      <c r="C217" s="13">
        <v>-3.1458485512539609E-2</v>
      </c>
      <c r="D217" s="73">
        <v>-6.3815906321274072E-3</v>
      </c>
    </row>
    <row r="218" spans="1:4" ht="13" x14ac:dyDescent="0.3">
      <c r="A218" s="3">
        <v>45783</v>
      </c>
      <c r="B218" s="13">
        <v>-2.4078979051289138E-4</v>
      </c>
      <c r="C218" s="13">
        <v>-1.9106038513751092E-3</v>
      </c>
      <c r="D218" s="73">
        <v>-7.6932878850626421E-3</v>
      </c>
    </row>
    <row r="219" spans="1:4" ht="13" x14ac:dyDescent="0.3">
      <c r="A219" s="3">
        <v>45784</v>
      </c>
      <c r="B219" s="13">
        <v>1.7060051380860627E-2</v>
      </c>
      <c r="C219" s="13">
        <v>-1.1384816885799159E-2</v>
      </c>
      <c r="D219" s="73">
        <v>4.3464225393309132E-3</v>
      </c>
    </row>
    <row r="220" spans="1:4" ht="13" x14ac:dyDescent="0.3">
      <c r="A220" s="3">
        <v>45785</v>
      </c>
      <c r="B220" s="13">
        <v>3.0390338240517101E-3</v>
      </c>
      <c r="C220" s="13">
        <v>6.3184713375796639E-3</v>
      </c>
      <c r="D220" s="73">
        <v>5.7997471267633395E-3</v>
      </c>
    </row>
    <row r="221" spans="1:4" ht="13" x14ac:dyDescent="0.3">
      <c r="A221" s="3">
        <v>45786</v>
      </c>
      <c r="B221" s="13">
        <v>-1.9438104981506249E-2</v>
      </c>
      <c r="C221" s="13">
        <v>5.2660894222491868E-3</v>
      </c>
      <c r="D221" s="73">
        <v>-7.1151883671079599E-4</v>
      </c>
    </row>
    <row r="222" spans="1:4" ht="13" x14ac:dyDescent="0.3">
      <c r="A222" s="3">
        <v>45789</v>
      </c>
      <c r="B222" s="13">
        <v>1.8017656500802604E-2</v>
      </c>
      <c r="C222" s="13">
        <v>6.1753891099581883E-2</v>
      </c>
      <c r="D222" s="73">
        <v>3.2558821606703953E-2</v>
      </c>
    </row>
    <row r="223" spans="1:4" ht="13" x14ac:dyDescent="0.3">
      <c r="A223" s="3">
        <v>45790</v>
      </c>
      <c r="B223" s="13">
        <v>1.9315306082226376E-2</v>
      </c>
      <c r="C223" s="13">
        <v>1.0152284263959461E-2</v>
      </c>
      <c r="D223" s="73">
        <v>7.2482243048224964E-3</v>
      </c>
    </row>
    <row r="224" spans="1:4" ht="13" x14ac:dyDescent="0.3">
      <c r="A224" s="3">
        <v>45791</v>
      </c>
      <c r="B224" s="13">
        <v>-2.9776855339782218E-3</v>
      </c>
      <c r="C224" s="13">
        <v>-2.8178274550321432E-3</v>
      </c>
      <c r="D224" s="73">
        <v>1.0243691126380894E-3</v>
      </c>
    </row>
    <row r="225" spans="1:4" ht="13" x14ac:dyDescent="0.3">
      <c r="A225" s="3">
        <v>45792</v>
      </c>
      <c r="B225" s="13">
        <v>3.4364271831404725E-2</v>
      </c>
      <c r="C225" s="13">
        <v>-4.144492064239739E-3</v>
      </c>
      <c r="D225" s="73">
        <v>4.1323155561740973E-3</v>
      </c>
    </row>
    <row r="226" spans="1:4" ht="13" x14ac:dyDescent="0.3">
      <c r="A226" s="3">
        <v>45793</v>
      </c>
      <c r="B226" s="13">
        <v>3.0036009463036334E-4</v>
      </c>
      <c r="C226" s="13">
        <v>-8.9855757862377739E-4</v>
      </c>
      <c r="D226" s="73">
        <v>7.0053220166538758E-3</v>
      </c>
    </row>
    <row r="227" spans="1:4" ht="13" x14ac:dyDescent="0.3">
      <c r="A227" s="3">
        <v>45796</v>
      </c>
      <c r="B227" s="13">
        <v>6.1849602639076412E-3</v>
      </c>
      <c r="C227" s="13">
        <v>-1.1739089273880478E-2</v>
      </c>
      <c r="D227" s="73">
        <v>8.7607705450143403E-4</v>
      </c>
    </row>
    <row r="228" spans="1:4" ht="13" x14ac:dyDescent="0.3">
      <c r="A228" s="3">
        <v>45797</v>
      </c>
      <c r="B228" s="13">
        <v>-5.4390691252446527E-3</v>
      </c>
      <c r="C228" s="13">
        <v>-9.1962831688858493E-3</v>
      </c>
      <c r="D228" s="73">
        <v>-3.8802065866255829E-3</v>
      </c>
    </row>
    <row r="229" spans="1:4" ht="13" x14ac:dyDescent="0.3">
      <c r="A229" s="3">
        <v>45798</v>
      </c>
      <c r="B229" s="13">
        <v>-2.2775426109758416E-2</v>
      </c>
      <c r="C229" s="13">
        <v>-2.3059073769699363E-2</v>
      </c>
      <c r="D229" s="73">
        <v>-1.6135114115741939E-2</v>
      </c>
    </row>
    <row r="230" spans="1:4" ht="13" x14ac:dyDescent="0.3">
      <c r="A230" s="3">
        <v>45799</v>
      </c>
      <c r="B230" s="13">
        <v>-9.5833136875402743E-3</v>
      </c>
      <c r="C230" s="13">
        <v>-3.6122519669453696E-3</v>
      </c>
      <c r="D230" s="73">
        <v>-4.4485431876540172E-4</v>
      </c>
    </row>
    <row r="231" spans="1:4" ht="13" x14ac:dyDescent="0.3">
      <c r="A231" s="3">
        <v>45800</v>
      </c>
      <c r="B231" s="13">
        <v>1.0055343091171971E-3</v>
      </c>
      <c r="C231" s="13">
        <v>-3.0244338498212172E-2</v>
      </c>
      <c r="D231" s="73">
        <v>-6.7083075859165784E-3</v>
      </c>
    </row>
    <row r="232" spans="1:4" ht="13" x14ac:dyDescent="0.3">
      <c r="A232" s="3">
        <v>45803</v>
      </c>
      <c r="B232" s="13">
        <v>0</v>
      </c>
      <c r="C232" s="13">
        <v>0</v>
      </c>
      <c r="D232" s="73">
        <v>0</v>
      </c>
    </row>
    <row r="233" spans="1:4" ht="13" x14ac:dyDescent="0.3">
      <c r="A233" s="3">
        <v>45804</v>
      </c>
      <c r="B233" s="13">
        <v>1.778641989963263E-2</v>
      </c>
      <c r="C233" s="13">
        <v>2.5298304911148654E-2</v>
      </c>
      <c r="D233" s="73">
        <v>2.0459018201495181E-2</v>
      </c>
    </row>
    <row r="234" spans="1:4" ht="13" x14ac:dyDescent="0.3">
      <c r="A234" s="3">
        <v>45805</v>
      </c>
      <c r="B234" s="13">
        <v>-1.1358887664779884E-2</v>
      </c>
      <c r="C234" s="13">
        <v>1.0488986564106664E-3</v>
      </c>
      <c r="D234" s="73">
        <v>-5.5711858739449166E-3</v>
      </c>
    </row>
    <row r="235" spans="1:4" ht="13" x14ac:dyDescent="0.3">
      <c r="A235" s="3">
        <v>45806</v>
      </c>
      <c r="B235" s="13">
        <v>-5.9564248386104607E-3</v>
      </c>
      <c r="C235" s="13">
        <v>-2.3450753417822517E-3</v>
      </c>
      <c r="D235" s="73">
        <v>4.0111742279508355E-3</v>
      </c>
    </row>
    <row r="236" spans="1:4" ht="13" x14ac:dyDescent="0.3">
      <c r="A236" s="3">
        <v>45807</v>
      </c>
      <c r="B236" s="13">
        <v>1.4310570300578194E-3</v>
      </c>
      <c r="C236" s="13">
        <v>4.5011252813203584E-3</v>
      </c>
      <c r="D236" s="73">
        <v>-8.1188463795945127E-5</v>
      </c>
    </row>
    <row r="237" spans="1:4" ht="13" x14ac:dyDescent="0.3">
      <c r="A237" s="3">
        <v>45810</v>
      </c>
      <c r="B237" s="13">
        <v>1.8682151361788347E-2</v>
      </c>
      <c r="C237" s="13">
        <v>4.2320139407517766E-3</v>
      </c>
      <c r="D237" s="73">
        <v>4.1020418864994614E-3</v>
      </c>
    </row>
    <row r="238" spans="1:4" ht="13" x14ac:dyDescent="0.3">
      <c r="A238" s="3">
        <v>45811</v>
      </c>
      <c r="B238" s="13">
        <v>4.9264891725991035E-3</v>
      </c>
      <c r="C238" s="13">
        <v>7.7838373822509748E-3</v>
      </c>
      <c r="D238" s="73">
        <v>5.8002607843071685E-3</v>
      </c>
    </row>
    <row r="239" spans="1:4" ht="13" x14ac:dyDescent="0.3">
      <c r="A239" s="3">
        <v>45812</v>
      </c>
      <c r="B239" s="13">
        <v>1.2066365007541221E-3</v>
      </c>
      <c r="C239" s="13">
        <v>-2.2138042996999903E-3</v>
      </c>
      <c r="D239" s="73">
        <v>7.3697275043340584E-5</v>
      </c>
    </row>
    <row r="240" spans="1:4" ht="13" x14ac:dyDescent="0.3">
      <c r="A240" s="3">
        <v>45813</v>
      </c>
      <c r="B240" s="13">
        <v>5.0470774329617616E-3</v>
      </c>
      <c r="C240" s="13">
        <v>-1.0797751701015669E-2</v>
      </c>
      <c r="D240" s="73">
        <v>-5.2773409302925758E-3</v>
      </c>
    </row>
    <row r="241" spans="1:4" ht="13" x14ac:dyDescent="0.3">
      <c r="A241" s="3">
        <v>45814</v>
      </c>
      <c r="B241" s="13">
        <v>7.5320364490607285E-3</v>
      </c>
      <c r="C241" s="13">
        <v>1.6398345212580333E-2</v>
      </c>
      <c r="D241" s="73">
        <v>1.028067280655961E-2</v>
      </c>
    </row>
    <row r="242" spans="1:4" ht="13" x14ac:dyDescent="0.3">
      <c r="A242" s="3">
        <v>45817</v>
      </c>
      <c r="B242" s="13">
        <v>1.1938850768456726E-2</v>
      </c>
      <c r="C242" s="13">
        <v>-1.2112593173793641E-2</v>
      </c>
      <c r="D242" s="73">
        <v>9.1994480331187406E-4</v>
      </c>
    </row>
    <row r="243" spans="1:4" ht="13" x14ac:dyDescent="0.3">
      <c r="A243" s="3">
        <v>45818</v>
      </c>
      <c r="B243" s="13">
        <v>1.5289247541440896E-2</v>
      </c>
      <c r="C243" s="13">
        <v>6.0560933234053062E-3</v>
      </c>
      <c r="D243" s="73">
        <v>5.4829600325015304E-3</v>
      </c>
    </row>
    <row r="244" spans="1:4" ht="13" x14ac:dyDescent="0.3">
      <c r="A244" s="3">
        <v>45819</v>
      </c>
      <c r="B244" s="13">
        <v>1.9113814074717538E-2</v>
      </c>
      <c r="C244" s="13">
        <v>-1.9193763260472622E-2</v>
      </c>
      <c r="D244" s="73">
        <v>-2.7439180898224348E-3</v>
      </c>
    </row>
    <row r="245" spans="1:4" ht="13" x14ac:dyDescent="0.3">
      <c r="A245" s="3">
        <v>45820</v>
      </c>
      <c r="B245" s="13">
        <v>-1.7405512929809929E-3</v>
      </c>
      <c r="C245" s="13">
        <v>2.112888620585509E-3</v>
      </c>
      <c r="D245" s="73">
        <v>3.8224979409655605E-3</v>
      </c>
    </row>
    <row r="246" spans="1:4" ht="13" x14ac:dyDescent="0.3">
      <c r="A246" s="3">
        <v>45821</v>
      </c>
      <c r="B246" s="13">
        <v>-1.3557271465679628E-2</v>
      </c>
      <c r="C246" s="13">
        <v>-1.3805220883534136E-2</v>
      </c>
      <c r="D246" s="73">
        <v>-1.129645375054174E-2</v>
      </c>
    </row>
    <row r="247" spans="1:4" ht="13" x14ac:dyDescent="0.3">
      <c r="A247" s="3">
        <v>45824</v>
      </c>
      <c r="B247" s="13">
        <v>1.6629752543106516E-2</v>
      </c>
      <c r="C247" s="13">
        <v>1.0027996945787727E-2</v>
      </c>
      <c r="D247" s="73">
        <v>9.3927190532994836E-3</v>
      </c>
    </row>
    <row r="248" spans="1:4" ht="13" x14ac:dyDescent="0.3">
      <c r="A248" s="3">
        <v>45825</v>
      </c>
      <c r="B248" s="13">
        <v>4.3284943659317992E-3</v>
      </c>
      <c r="C248" s="13">
        <v>-1.4010684406813835E-2</v>
      </c>
      <c r="D248" s="73">
        <v>-8.3522428730786313E-3</v>
      </c>
    </row>
    <row r="249" spans="1:4" ht="13" x14ac:dyDescent="0.3">
      <c r="A249" s="3">
        <v>45826</v>
      </c>
      <c r="B249" s="13">
        <v>5.6527115350633514E-4</v>
      </c>
      <c r="C249" s="13">
        <v>4.8047434062565234E-3</v>
      </c>
      <c r="D249" s="73">
        <v>-3.0922389816009503E-4</v>
      </c>
    </row>
    <row r="250" spans="1:4" ht="13" x14ac:dyDescent="0.3">
      <c r="A250" s="3">
        <v>45827</v>
      </c>
      <c r="B250" s="13">
        <v>0</v>
      </c>
      <c r="C250" s="13">
        <v>0</v>
      </c>
      <c r="D250" s="73">
        <v>0</v>
      </c>
    </row>
    <row r="251" spans="1:4" ht="13" x14ac:dyDescent="0.3">
      <c r="A251" s="3">
        <v>45828</v>
      </c>
      <c r="B251" s="13">
        <v>-7.9093252356906615E-3</v>
      </c>
      <c r="C251" s="13">
        <v>2.2484484688167602E-2</v>
      </c>
      <c r="D251" s="73">
        <v>-2.1786128105108029E-3</v>
      </c>
    </row>
    <row r="252" spans="1:4" ht="13" x14ac:dyDescent="0.3">
      <c r="A252" s="3">
        <v>45831</v>
      </c>
      <c r="B252" s="13">
        <v>2.9219845535110322E-2</v>
      </c>
      <c r="C252" s="13">
        <v>2.4875621890547263E-3</v>
      </c>
      <c r="D252" s="73">
        <v>9.6064907906378057E-3</v>
      </c>
    </row>
    <row r="253" spans="1:4" ht="13" x14ac:dyDescent="0.3">
      <c r="A253" s="3">
        <v>45832</v>
      </c>
      <c r="B253" s="13">
        <v>1.5941979369935622E-2</v>
      </c>
      <c r="C253" s="13">
        <v>-5.9553349875929957E-3</v>
      </c>
      <c r="D253" s="73">
        <v>1.1121677894565666E-2</v>
      </c>
    </row>
    <row r="254" spans="1:4" ht="13" x14ac:dyDescent="0.3">
      <c r="A254" s="3">
        <v>45833</v>
      </c>
      <c r="B254" s="13">
        <v>-9.2920113005890027E-3</v>
      </c>
      <c r="C254" s="13">
        <v>6.2905641537693005E-3</v>
      </c>
      <c r="D254" s="73">
        <v>-3.2828970910965462E-6</v>
      </c>
    </row>
    <row r="255" spans="1:4" ht="13" x14ac:dyDescent="0.3">
      <c r="A255" s="3">
        <v>45834</v>
      </c>
      <c r="B255" s="13">
        <v>2.9883862473763941E-3</v>
      </c>
      <c r="C255" s="13">
        <v>-2.7783290335384116E-3</v>
      </c>
      <c r="D255" s="73">
        <v>8.02014392268105E-3</v>
      </c>
    </row>
    <row r="256" spans="1:4" ht="13" x14ac:dyDescent="0.3">
      <c r="A256" s="3">
        <v>45835</v>
      </c>
      <c r="B256" s="13">
        <v>-7.638477593422211E-3</v>
      </c>
      <c r="C256" s="13">
        <v>3.9800995024881844E-4</v>
      </c>
      <c r="D256" s="73">
        <v>5.2190027063906764E-3</v>
      </c>
    </row>
    <row r="257" spans="1:4" ht="13" x14ac:dyDescent="0.3">
      <c r="A257" s="3">
        <v>45838</v>
      </c>
      <c r="B257" s="13">
        <v>1.7535381429064495E-2</v>
      </c>
      <c r="C257" s="13">
        <v>2.0340163119156429E-2</v>
      </c>
      <c r="D257" s="73">
        <v>5.1643671625301694E-3</v>
      </c>
    </row>
    <row r="258" spans="1:4" ht="13" x14ac:dyDescent="0.3">
      <c r="A258" s="3">
        <v>45839</v>
      </c>
      <c r="B258" s="13">
        <v>-1.2144650247642257E-2</v>
      </c>
      <c r="C258" s="13">
        <v>1.2916118340888072E-2</v>
      </c>
      <c r="D258" s="73">
        <v>-1.1184618731818307E-3</v>
      </c>
    </row>
    <row r="259" spans="1:4" ht="13" x14ac:dyDescent="0.3">
      <c r="A259" s="3">
        <v>45840</v>
      </c>
      <c r="B259" s="13">
        <v>-1.2191277472527426E-2</v>
      </c>
      <c r="C259" s="13">
        <v>2.2230776633625274E-2</v>
      </c>
      <c r="D259" s="73">
        <v>4.7450714019499568E-3</v>
      </c>
    </row>
    <row r="260" spans="1:4" ht="13" x14ac:dyDescent="0.3">
      <c r="A260" s="3">
        <v>45841</v>
      </c>
      <c r="B260" s="13">
        <v>1.5018604212968698E-2</v>
      </c>
      <c r="C260" s="13">
        <v>5.2250047072115125E-3</v>
      </c>
      <c r="D260" s="73">
        <v>8.3389268750140976E-3</v>
      </c>
    </row>
    <row r="261" spans="1:4" ht="13" x14ac:dyDescent="0.3">
      <c r="A261" s="3">
        <v>45842</v>
      </c>
      <c r="B261" s="13">
        <v>0</v>
      </c>
      <c r="C261" s="13">
        <v>0</v>
      </c>
      <c r="D261" s="73">
        <v>0</v>
      </c>
    </row>
    <row r="262" spans="1:4" ht="13" x14ac:dyDescent="0.3">
      <c r="A262" s="3">
        <v>45845</v>
      </c>
      <c r="B262" s="13">
        <v>1.7125047093879506E-3</v>
      </c>
      <c r="C262" s="13">
        <v>-1.6857878716928225E-2</v>
      </c>
      <c r="D262" s="73">
        <v>-7.8622787390415887E-3</v>
      </c>
    </row>
    <row r="263" spans="1:4" ht="13" x14ac:dyDescent="0.3">
      <c r="A263" s="3">
        <v>45846</v>
      </c>
      <c r="B263" s="13">
        <v>-7.0096078230247301E-3</v>
      </c>
      <c r="C263" s="13">
        <v>2.8578232912599322E-4</v>
      </c>
      <c r="D263" s="73">
        <v>-7.1589314893452747E-4</v>
      </c>
    </row>
    <row r="264" spans="1:4" ht="13" x14ac:dyDescent="0.3">
      <c r="A264" s="3">
        <v>45847</v>
      </c>
      <c r="B264" s="13">
        <v>-9.6412126028544442E-4</v>
      </c>
      <c r="C264" s="13">
        <v>5.3806961573258198E-3</v>
      </c>
      <c r="D264" s="73">
        <v>6.0621442064277007E-3</v>
      </c>
    </row>
    <row r="265" spans="1:4" ht="13" x14ac:dyDescent="0.3">
      <c r="A265" s="3">
        <v>45848</v>
      </c>
      <c r="B265" s="13">
        <v>-9.340321686193578E-3</v>
      </c>
      <c r="C265" s="13">
        <v>6.0149663730226875E-3</v>
      </c>
      <c r="D265" s="73">
        <v>2.7461737178402011E-3</v>
      </c>
    </row>
    <row r="266" spans="1:4" ht="13" x14ac:dyDescent="0.3">
      <c r="A266" s="3">
        <v>45849</v>
      </c>
      <c r="B266" s="13">
        <v>-1.3359083379982279E-2</v>
      </c>
      <c r="C266" s="13">
        <v>-5.8848453462642999E-3</v>
      </c>
      <c r="D266" s="73">
        <v>-3.2975291618766835E-3</v>
      </c>
    </row>
    <row r="267" spans="1:4" ht="13" x14ac:dyDescent="0.3">
      <c r="A267" s="3">
        <v>45852</v>
      </c>
      <c r="B267" s="13">
        <v>7.048906150109391E-4</v>
      </c>
      <c r="C267" s="13">
        <v>-1.202879333207043E-2</v>
      </c>
      <c r="D267" s="73">
        <v>1.4074044490595312E-3</v>
      </c>
    </row>
    <row r="268" spans="1:4" ht="13" x14ac:dyDescent="0.3">
      <c r="A268" s="3">
        <v>45853</v>
      </c>
      <c r="B268" s="13">
        <v>-3.8408682476480205E-3</v>
      </c>
      <c r="C268" s="13">
        <v>2.3487680951011845E-3</v>
      </c>
      <c r="D268" s="73">
        <v>-3.9562515154996014E-3</v>
      </c>
    </row>
    <row r="269" spans="1:4" ht="13" x14ac:dyDescent="0.3">
      <c r="A269" s="3">
        <v>45854</v>
      </c>
      <c r="B269" s="13">
        <v>-2.7594623275557285E-3</v>
      </c>
      <c r="C269" s="13">
        <v>5.0212806656782689E-3</v>
      </c>
      <c r="D269" s="73">
        <v>3.1935884787371071E-3</v>
      </c>
    </row>
    <row r="270" spans="1:4" ht="13" x14ac:dyDescent="0.3">
      <c r="A270" s="3">
        <v>45855</v>
      </c>
      <c r="B270" s="13">
        <v>2.8412325628668226E-4</v>
      </c>
      <c r="C270" s="13">
        <v>-6.6615911686327735E-4</v>
      </c>
      <c r="D270" s="73">
        <v>5.3738205852770496E-3</v>
      </c>
    </row>
    <row r="271" spans="1:4" ht="13" x14ac:dyDescent="0.3">
      <c r="A271" s="3">
        <v>45856</v>
      </c>
      <c r="B271" s="13">
        <v>1.3723758865248153E-2</v>
      </c>
      <c r="C271" s="13">
        <v>5.5232834968098115E-3</v>
      </c>
      <c r="D271" s="73">
        <v>-9.0514120202705422E-5</v>
      </c>
    </row>
    <row r="272" spans="1:4" ht="13" x14ac:dyDescent="0.3">
      <c r="A272" s="3">
        <v>45859</v>
      </c>
      <c r="B272" s="13">
        <v>-4.0581368950442873E-3</v>
      </c>
      <c r="C272" s="13">
        <v>6.155885974050492E-3</v>
      </c>
      <c r="D272" s="73">
        <v>1.3991255862114507E-3</v>
      </c>
    </row>
    <row r="273" spans="1:4" ht="13" x14ac:dyDescent="0.3">
      <c r="A273" s="3">
        <v>45860</v>
      </c>
      <c r="B273" s="13">
        <v>-9.658951213515508E-3</v>
      </c>
      <c r="C273" s="13">
        <v>9.0361445783133289E-3</v>
      </c>
      <c r="D273" s="73">
        <v>6.3752854605422587E-4</v>
      </c>
    </row>
    <row r="274" spans="1:4" ht="13" x14ac:dyDescent="0.3">
      <c r="A274" s="3">
        <v>45861</v>
      </c>
      <c r="B274" s="13">
        <v>1.7733011774723851E-4</v>
      </c>
      <c r="C274" s="13">
        <v>-1.1660447761194029E-3</v>
      </c>
      <c r="D274" s="73">
        <v>7.811880905664678E-3</v>
      </c>
    </row>
    <row r="275" spans="1:4" ht="13" x14ac:dyDescent="0.3">
      <c r="A275" s="3">
        <v>45862</v>
      </c>
      <c r="B275" s="13">
        <v>-7.6238431261302794E-2</v>
      </c>
      <c r="C275" s="13">
        <v>-1.8211533971515983E-3</v>
      </c>
      <c r="D275" s="73">
        <v>6.982328732440795E-4</v>
      </c>
    </row>
    <row r="276" spans="1:4" ht="13" x14ac:dyDescent="0.3">
      <c r="A276" s="3">
        <v>45863</v>
      </c>
      <c r="B276" s="13">
        <v>-3.0325131472878726E-3</v>
      </c>
      <c r="C276" s="13">
        <v>5.6137724550900337E-4</v>
      </c>
      <c r="D276" s="73">
        <v>3.9743217016194243E-3</v>
      </c>
    </row>
    <row r="277" spans="1:4" ht="13" x14ac:dyDescent="0.3">
      <c r="A277" s="3">
        <v>45866</v>
      </c>
      <c r="B277" s="13">
        <v>1.3437548128753857E-2</v>
      </c>
      <c r="C277" s="13">
        <v>7.9483822704327618E-4</v>
      </c>
      <c r="D277" s="73">
        <v>1.7687645570890035E-4</v>
      </c>
    </row>
    <row r="278" spans="1:4" ht="13" x14ac:dyDescent="0.3">
      <c r="A278" s="3">
        <v>45867</v>
      </c>
      <c r="B278" s="13">
        <v>-3.0397781239314098E-3</v>
      </c>
      <c r="C278" s="13">
        <v>-1.298761971501986E-2</v>
      </c>
      <c r="D278" s="73">
        <v>-2.9594179446209741E-3</v>
      </c>
    </row>
    <row r="279" spans="1:4" ht="13" x14ac:dyDescent="0.3">
      <c r="A279" s="3">
        <v>45868</v>
      </c>
      <c r="B279" s="13">
        <v>-8.1929073560105866E-3</v>
      </c>
      <c r="C279" s="13">
        <v>-1.0507880910683007E-2</v>
      </c>
      <c r="D279" s="73">
        <v>-1.249438851269693E-3</v>
      </c>
    </row>
    <row r="280" spans="1:4" ht="13" x14ac:dyDescent="0.3">
      <c r="A280" s="3">
        <v>45869</v>
      </c>
      <c r="B280" s="13">
        <v>-2.7318835011142649E-2</v>
      </c>
      <c r="C280" s="13">
        <v>-7.0796460176992017E-3</v>
      </c>
      <c r="D280" s="73">
        <v>-3.6948561190650979E-3</v>
      </c>
    </row>
    <row r="281" spans="1:4" ht="13" x14ac:dyDescent="0.3">
      <c r="A281" s="3">
        <v>45870</v>
      </c>
      <c r="B281" s="13">
        <v>-1.2245704127987337E-2</v>
      </c>
      <c r="C281" s="13">
        <v>-2.5003613238907346E-2</v>
      </c>
      <c r="D281" s="73">
        <v>-1.5992074947274122E-2</v>
      </c>
    </row>
    <row r="282" spans="1:4" ht="13" x14ac:dyDescent="0.3">
      <c r="A282" s="3">
        <v>45873</v>
      </c>
      <c r="B282" s="13">
        <v>7.7184563087381655E-3</v>
      </c>
      <c r="C282" s="13">
        <v>4.7929637315940257E-3</v>
      </c>
      <c r="D282" s="73">
        <v>1.4737071598153798E-2</v>
      </c>
    </row>
    <row r="283" spans="1:4" ht="13" x14ac:dyDescent="0.3">
      <c r="A283" s="3">
        <v>45874</v>
      </c>
      <c r="B283" s="13">
        <v>-5.1988253035955331E-3</v>
      </c>
      <c r="C283" s="13">
        <v>-2.114580772067897E-3</v>
      </c>
      <c r="D283" s="73">
        <v>-4.8578659513360319E-3</v>
      </c>
    </row>
    <row r="284" spans="1:4" ht="13" x14ac:dyDescent="0.3">
      <c r="A284" s="3">
        <v>45875</v>
      </c>
      <c r="B284" s="13">
        <v>6.422786931024908E-3</v>
      </c>
      <c r="C284" s="13">
        <v>5.0906761285235629E-2</v>
      </c>
      <c r="D284" s="73">
        <v>7.2818886237755653E-3</v>
      </c>
    </row>
    <row r="285" spans="1:4" ht="13" x14ac:dyDescent="0.3">
      <c r="A285" s="3">
        <v>45876</v>
      </c>
      <c r="B285" s="13">
        <v>-8.4033613445378338E-3</v>
      </c>
      <c r="C285" s="13">
        <v>3.1793669402110203E-2</v>
      </c>
      <c r="D285" s="73">
        <v>-7.9747078829836126E-4</v>
      </c>
    </row>
    <row r="286" spans="1:4" ht="13" x14ac:dyDescent="0.3">
      <c r="A286" s="3">
        <v>45877</v>
      </c>
      <c r="B286" s="13">
        <v>-3.1539814518707972E-2</v>
      </c>
      <c r="C286" s="13">
        <v>4.2357860291778363E-2</v>
      </c>
      <c r="D286" s="73">
        <v>7.7996845425867224E-3</v>
      </c>
    </row>
    <row r="287" spans="1:4" ht="13" x14ac:dyDescent="0.3">
      <c r="A287" s="3">
        <v>45880</v>
      </c>
      <c r="B287" s="13">
        <v>-2.4641928426961647E-2</v>
      </c>
      <c r="C287" s="13">
        <v>-9.4615216917374647E-3</v>
      </c>
      <c r="D287" s="73">
        <v>-2.5041278983324072E-3</v>
      </c>
    </row>
    <row r="288" spans="1:4" ht="13" x14ac:dyDescent="0.3">
      <c r="A288" s="3">
        <v>45881</v>
      </c>
      <c r="B288" s="13">
        <v>-6.4748201438848962E-3</v>
      </c>
      <c r="C288" s="13">
        <v>1.0872435953869173E-2</v>
      </c>
      <c r="D288" s="73">
        <v>1.1345503612643137E-2</v>
      </c>
    </row>
    <row r="289" spans="1:4" ht="13" x14ac:dyDescent="0.3">
      <c r="A289" s="3">
        <v>45882</v>
      </c>
      <c r="B289" s="13">
        <v>2.2575286450568569E-2</v>
      </c>
      <c r="C289" s="13">
        <v>1.6024384933594631E-2</v>
      </c>
      <c r="D289" s="73">
        <v>3.2300302834731218E-3</v>
      </c>
    </row>
    <row r="290" spans="1:4" ht="13" x14ac:dyDescent="0.3">
      <c r="A290" s="3">
        <v>45883</v>
      </c>
      <c r="B290" s="13">
        <v>-1.2329737159994917E-2</v>
      </c>
      <c r="C290" s="13">
        <v>-2.3571765310933497E-3</v>
      </c>
      <c r="D290" s="73">
        <v>3.0309684562783364E-4</v>
      </c>
    </row>
    <row r="291" spans="1:4" ht="13" x14ac:dyDescent="0.3">
      <c r="A291" s="3">
        <v>45884</v>
      </c>
      <c r="B291" s="13">
        <v>1.1007549238749885E-2</v>
      </c>
      <c r="C291" s="13">
        <v>-5.1121230346249579E-3</v>
      </c>
      <c r="D291" s="73">
        <v>-2.8970988816641439E-3</v>
      </c>
    </row>
    <row r="292" spans="1:4" ht="13" x14ac:dyDescent="0.3">
      <c r="A292" s="3">
        <v>45887</v>
      </c>
      <c r="B292" s="13">
        <v>-1.1263140330385877E-3</v>
      </c>
      <c r="C292" s="13">
        <v>-3.02258301308354E-3</v>
      </c>
      <c r="D292" s="73">
        <v>-1.0077831870764143E-4</v>
      </c>
    </row>
    <row r="293" spans="1:4" ht="13" x14ac:dyDescent="0.3">
      <c r="A293" s="3">
        <v>45888</v>
      </c>
      <c r="B293" s="13">
        <v>7.6425140948006374E-3</v>
      </c>
      <c r="C293" s="13">
        <v>-1.429252024773633E-3</v>
      </c>
      <c r="D293" s="73">
        <v>-5.8581363435491109E-3</v>
      </c>
    </row>
    <row r="294" spans="1:4" ht="13" x14ac:dyDescent="0.3">
      <c r="A294" s="3">
        <v>45889</v>
      </c>
      <c r="B294" s="13">
        <v>5.2635941644562758E-3</v>
      </c>
      <c r="C294" s="13">
        <v>-1.9734559333796024E-2</v>
      </c>
      <c r="D294" s="73">
        <v>-2.4316175793941304E-3</v>
      </c>
    </row>
    <row r="295" spans="1:4" ht="13" x14ac:dyDescent="0.3">
      <c r="A295" s="3">
        <v>45890</v>
      </c>
      <c r="B295" s="13">
        <v>-1.298701298701301E-2</v>
      </c>
      <c r="C295" s="13">
        <v>-4.9112871111897053E-3</v>
      </c>
      <c r="D295" s="73">
        <v>-4.0042027712022107E-3</v>
      </c>
    </row>
    <row r="296" spans="1:4" ht="13" x14ac:dyDescent="0.3">
      <c r="A296" s="3">
        <v>45891</v>
      </c>
      <c r="B296" s="13">
        <v>1.1236424394319121E-2</v>
      </c>
      <c r="C296" s="13">
        <v>1.2716763005780281E-2</v>
      </c>
      <c r="D296" s="73">
        <v>1.518640789806234E-2</v>
      </c>
    </row>
    <row r="297" spans="1:4" ht="13" x14ac:dyDescent="0.3">
      <c r="A297" s="3">
        <v>45894</v>
      </c>
      <c r="B297" s="13">
        <v>-1.0987649221363941E-2</v>
      </c>
      <c r="C297" s="13">
        <v>-2.6343519494204178E-3</v>
      </c>
      <c r="D297" s="73">
        <v>-4.2663343080389469E-3</v>
      </c>
    </row>
    <row r="298" spans="1:4" ht="13" x14ac:dyDescent="0.3">
      <c r="A298" s="3">
        <v>45895</v>
      </c>
      <c r="B298" s="13">
        <v>1.3365075387378309E-2</v>
      </c>
      <c r="C298" s="13">
        <v>9.4646944884663048E-3</v>
      </c>
      <c r="D298" s="73">
        <v>4.133976879546271E-3</v>
      </c>
    </row>
    <row r="299" spans="1:4" ht="13" x14ac:dyDescent="0.3">
      <c r="A299" s="3">
        <v>45896</v>
      </c>
      <c r="B299" s="13">
        <v>9.1085191443762443E-3</v>
      </c>
      <c r="C299" s="13">
        <v>5.1458723998081494E-3</v>
      </c>
      <c r="D299" s="73">
        <v>2.3909903277791068E-3</v>
      </c>
    </row>
    <row r="300" spans="1:4" ht="13" x14ac:dyDescent="0.3">
      <c r="A300" s="3">
        <v>45897</v>
      </c>
      <c r="B300" s="13">
        <v>3.6350269563796209E-3</v>
      </c>
      <c r="C300" s="13">
        <v>8.9808668488871243E-3</v>
      </c>
      <c r="D300" s="73">
        <v>3.1567253988335911E-3</v>
      </c>
    </row>
    <row r="301" spans="1:4" ht="13" x14ac:dyDescent="0.3">
      <c r="A301" s="3">
        <v>45898</v>
      </c>
      <c r="B301" s="13">
        <v>-9.1156960892035191E-3</v>
      </c>
      <c r="C301" s="13">
        <v>-1.8059855521156516E-3</v>
      </c>
      <c r="D301" s="73">
        <v>-6.3981691392923654E-3</v>
      </c>
    </row>
  </sheetData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65DB-10C3-4996-BBD4-A4ACBD21B0D1}">
  <sheetPr codeName="Foglio23"/>
  <dimension ref="A1:P9"/>
  <sheetViews>
    <sheetView zoomScale="200" zoomScaleNormal="200" workbookViewId="0"/>
  </sheetViews>
  <sheetFormatPr defaultRowHeight="12.5" x14ac:dyDescent="0.25"/>
  <cols>
    <col min="1" max="1" width="19.7265625" bestFit="1" customWidth="1"/>
    <col min="2" max="2" width="9" bestFit="1" customWidth="1"/>
    <col min="3" max="3" width="8.453125" customWidth="1"/>
    <col min="4" max="4" width="8.7265625" customWidth="1"/>
  </cols>
  <sheetData>
    <row r="1" spans="1:16" x14ac:dyDescent="0.25">
      <c r="A1" s="141" t="s">
        <v>452</v>
      </c>
      <c r="B1" s="165">
        <f>'VaR Bond'!B17</f>
        <v>364210.70692195446</v>
      </c>
    </row>
    <row r="2" spans="1:16" x14ac:dyDescent="0.25">
      <c r="A2" s="141" t="s">
        <v>453</v>
      </c>
      <c r="B2" s="165">
        <f>'var-cov 3 titoli'!F13</f>
        <v>18300.604084874751</v>
      </c>
    </row>
    <row r="3" spans="1:16" x14ac:dyDescent="0.25">
      <c r="A3" s="141" t="s">
        <v>454</v>
      </c>
      <c r="B3" s="165">
        <f>'VaR Exchange'!F16</f>
        <v>14245.835041334074</v>
      </c>
    </row>
    <row r="4" spans="1:16" x14ac:dyDescent="0.25">
      <c r="A4" s="163" t="s">
        <v>455</v>
      </c>
      <c r="B4" s="166">
        <f>SQRT(B1^2+B2^2+B3^2+2*B1*B2*B8+2*B1*B3*B9+2*B2*B3*C9)</f>
        <v>364635.43845260656</v>
      </c>
    </row>
    <row r="6" spans="1:16" ht="37.5" x14ac:dyDescent="0.25">
      <c r="B6" s="164" t="s">
        <v>452</v>
      </c>
      <c r="C6" s="164" t="s">
        <v>453</v>
      </c>
      <c r="D6" s="164" t="s">
        <v>454</v>
      </c>
    </row>
    <row r="7" spans="1:16" x14ac:dyDescent="0.25">
      <c r="A7" s="141" t="s">
        <v>452</v>
      </c>
      <c r="B7" s="25">
        <v>1</v>
      </c>
      <c r="C7" s="25">
        <f>B8</f>
        <v>-0.2</v>
      </c>
      <c r="D7" s="25">
        <f>B9</f>
        <v>0.25</v>
      </c>
      <c r="N7" s="25">
        <v>1</v>
      </c>
      <c r="O7" s="25">
        <f>N8</f>
        <v>0.08</v>
      </c>
      <c r="P7" s="25">
        <f>N9</f>
        <v>-0.02</v>
      </c>
    </row>
    <row r="8" spans="1:16" x14ac:dyDescent="0.25">
      <c r="A8" s="141" t="s">
        <v>453</v>
      </c>
      <c r="B8" s="129">
        <v>-0.2</v>
      </c>
      <c r="C8" s="25">
        <v>1</v>
      </c>
      <c r="D8" s="25">
        <f>C9</f>
        <v>-0.3</v>
      </c>
      <c r="N8" s="129">
        <v>0.08</v>
      </c>
      <c r="O8" s="25">
        <v>1</v>
      </c>
      <c r="P8" s="25">
        <f>O9</f>
        <v>0.15</v>
      </c>
    </row>
    <row r="9" spans="1:16" x14ac:dyDescent="0.25">
      <c r="A9" s="141" t="s">
        <v>454</v>
      </c>
      <c r="B9" s="129">
        <v>0.25</v>
      </c>
      <c r="C9" s="129">
        <v>-0.3</v>
      </c>
      <c r="D9" s="25">
        <v>1</v>
      </c>
      <c r="N9" s="129">
        <v>-0.02</v>
      </c>
      <c r="O9" s="129">
        <v>0.15</v>
      </c>
      <c r="P9" s="25">
        <v>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8083-D851-4DA9-A7A7-0721D6BAFC0D}">
  <sheetPr codeName="Foglio24"/>
  <dimension ref="A1:E301"/>
  <sheetViews>
    <sheetView zoomScale="210" zoomScaleNormal="210" workbookViewId="0">
      <selection activeCell="A2" sqref="A2"/>
    </sheetView>
  </sheetViews>
  <sheetFormatPr defaultRowHeight="12.5" x14ac:dyDescent="0.25"/>
  <cols>
    <col min="1" max="1" width="11.1796875" customWidth="1"/>
    <col min="2" max="2" width="9.54296875" bestFit="1" customWidth="1"/>
    <col min="4" max="4" width="16.7265625" customWidth="1"/>
    <col min="5" max="5" width="14" bestFit="1" customWidth="1"/>
  </cols>
  <sheetData>
    <row r="1" spans="1:5" ht="13" x14ac:dyDescent="0.3">
      <c r="A1" s="2" t="s">
        <v>0</v>
      </c>
      <c r="B1" s="2" t="s">
        <v>384</v>
      </c>
      <c r="D1" s="20" t="s">
        <v>17</v>
      </c>
      <c r="E1" s="21">
        <f>'Capital Allocation'!C11</f>
        <v>43412.157106222963</v>
      </c>
    </row>
    <row r="2" spans="1:5" ht="13" x14ac:dyDescent="0.3">
      <c r="A2" s="3">
        <v>45751</v>
      </c>
      <c r="B2" s="13">
        <v>-7.3063973063973039E-2</v>
      </c>
      <c r="D2" s="20" t="s">
        <v>18</v>
      </c>
      <c r="E2" s="21">
        <v>320000</v>
      </c>
    </row>
    <row r="3" spans="1:5" ht="13" x14ac:dyDescent="0.3">
      <c r="A3" s="3">
        <v>45750</v>
      </c>
      <c r="B3" s="13">
        <v>-6.9646026939542638E-2</v>
      </c>
      <c r="C3" s="57"/>
      <c r="D3" s="22" t="s">
        <v>19</v>
      </c>
      <c r="E3" s="23">
        <f>ABS(E2*B5)</f>
        <v>17784.235379585927</v>
      </c>
    </row>
    <row r="4" spans="1:5" ht="13" x14ac:dyDescent="0.3">
      <c r="A4" s="3">
        <v>45870</v>
      </c>
      <c r="B4" s="13">
        <v>-5.5712936732766748E-2</v>
      </c>
    </row>
    <row r="5" spans="1:5" ht="13" x14ac:dyDescent="0.3">
      <c r="A5" s="3">
        <v>45754</v>
      </c>
      <c r="B5" s="117">
        <v>-5.557573556120602E-2</v>
      </c>
      <c r="C5" s="24"/>
      <c r="D5" s="22" t="s">
        <v>382</v>
      </c>
      <c r="E5" s="23">
        <f>ABS(E2*E6)</f>
        <v>21165.113251870131</v>
      </c>
    </row>
    <row r="6" spans="1:5" ht="13" x14ac:dyDescent="0.3">
      <c r="A6" s="3">
        <v>45506</v>
      </c>
      <c r="B6" s="13">
        <v>-4.4123768558346002E-2</v>
      </c>
      <c r="E6" s="117">
        <f>AVERAGE(B2:B4)</f>
        <v>-6.6140978912094153E-2</v>
      </c>
    </row>
    <row r="7" spans="1:5" ht="13" x14ac:dyDescent="0.3">
      <c r="A7" s="3">
        <v>45505</v>
      </c>
      <c r="B7" s="13">
        <v>-3.919477403012938E-2</v>
      </c>
    </row>
    <row r="8" spans="1:5" ht="13" x14ac:dyDescent="0.3">
      <c r="A8" s="3">
        <v>45614</v>
      </c>
      <c r="B8" s="13">
        <v>-3.6923076923076954E-2</v>
      </c>
      <c r="C8" s="24"/>
    </row>
    <row r="9" spans="1:5" ht="13" x14ac:dyDescent="0.3">
      <c r="A9" s="3">
        <v>45800</v>
      </c>
      <c r="B9" s="13">
        <v>-3.4930950446791342E-2</v>
      </c>
    </row>
    <row r="10" spans="1:5" ht="13" x14ac:dyDescent="0.3">
      <c r="A10" s="3">
        <v>45602</v>
      </c>
      <c r="B10" s="13">
        <v>-3.1219512195121875E-2</v>
      </c>
    </row>
    <row r="11" spans="1:5" ht="13" x14ac:dyDescent="0.3">
      <c r="A11" s="3">
        <v>45603</v>
      </c>
      <c r="B11" s="13">
        <v>-2.9456193353474318E-2</v>
      </c>
    </row>
    <row r="12" spans="1:5" ht="13" x14ac:dyDescent="0.3">
      <c r="A12" s="3">
        <v>45720</v>
      </c>
      <c r="B12" s="13">
        <v>-2.9448491155046774E-2</v>
      </c>
    </row>
    <row r="13" spans="1:5" ht="13" x14ac:dyDescent="0.3">
      <c r="A13" s="3">
        <v>45736</v>
      </c>
      <c r="B13" s="13">
        <v>-2.9102667744543273E-2</v>
      </c>
    </row>
    <row r="14" spans="1:5" ht="13" x14ac:dyDescent="0.3">
      <c r="A14" s="3">
        <v>45825</v>
      </c>
      <c r="B14" s="13">
        <v>-2.6955816781516012E-2</v>
      </c>
    </row>
    <row r="15" spans="1:5" ht="13" x14ac:dyDescent="0.3">
      <c r="A15" s="3">
        <v>45566</v>
      </c>
      <c r="B15" s="13">
        <v>-2.6579804560260552E-2</v>
      </c>
    </row>
    <row r="16" spans="1:5" ht="13" x14ac:dyDescent="0.3">
      <c r="A16" s="3">
        <v>45818</v>
      </c>
      <c r="B16" s="13">
        <v>-2.6042706046697367E-2</v>
      </c>
    </row>
    <row r="17" spans="1:3" ht="13" x14ac:dyDescent="0.3">
      <c r="A17" s="3">
        <v>45896</v>
      </c>
      <c r="B17" s="13">
        <v>-2.5325615050651173E-2</v>
      </c>
      <c r="C17" s="24"/>
    </row>
    <row r="18" spans="1:3" ht="13" x14ac:dyDescent="0.3">
      <c r="A18" s="3">
        <v>45608</v>
      </c>
      <c r="B18" s="13">
        <v>-2.4493459861502927E-2</v>
      </c>
    </row>
    <row r="19" spans="1:3" ht="13" x14ac:dyDescent="0.3">
      <c r="A19" s="3">
        <v>45869</v>
      </c>
      <c r="B19" s="13">
        <v>-2.4143015112421715E-2</v>
      </c>
    </row>
    <row r="20" spans="1:3" ht="13" x14ac:dyDescent="0.3">
      <c r="A20" s="3">
        <v>45796</v>
      </c>
      <c r="B20" s="13">
        <v>-2.3209082688636581E-2</v>
      </c>
    </row>
    <row r="21" spans="1:3" ht="13" x14ac:dyDescent="0.3">
      <c r="A21" s="3">
        <v>45541</v>
      </c>
      <c r="B21" s="13">
        <v>-2.2527326046387578E-2</v>
      </c>
    </row>
    <row r="22" spans="1:3" ht="13" x14ac:dyDescent="0.3">
      <c r="A22" s="3">
        <v>45756</v>
      </c>
      <c r="B22" s="13">
        <v>-2.2027534418022549E-2</v>
      </c>
    </row>
    <row r="23" spans="1:3" ht="13" x14ac:dyDescent="0.3">
      <c r="A23" s="3">
        <v>45726</v>
      </c>
      <c r="B23" s="13">
        <v>-2.1350495454081075E-2</v>
      </c>
    </row>
    <row r="24" spans="1:3" ht="13" x14ac:dyDescent="0.3">
      <c r="A24" s="3">
        <v>45727</v>
      </c>
      <c r="B24" s="13">
        <v>-2.1085594989561581E-2</v>
      </c>
    </row>
    <row r="25" spans="1:3" ht="13" x14ac:dyDescent="0.3">
      <c r="A25" s="3">
        <v>45784</v>
      </c>
      <c r="B25" s="13">
        <v>-1.9943318988138923E-2</v>
      </c>
    </row>
    <row r="26" spans="1:3" ht="13" x14ac:dyDescent="0.3">
      <c r="A26" s="3">
        <v>45643</v>
      </c>
      <c r="B26" s="13">
        <v>-1.9525801952580187E-2</v>
      </c>
    </row>
    <row r="27" spans="1:3" ht="13" x14ac:dyDescent="0.3">
      <c r="A27" s="3">
        <v>45744</v>
      </c>
      <c r="B27" s="13">
        <v>-1.9320724018710544E-2</v>
      </c>
    </row>
    <row r="28" spans="1:3" ht="13" x14ac:dyDescent="0.3">
      <c r="A28" s="3">
        <v>45895</v>
      </c>
      <c r="B28" s="13">
        <v>-1.8988464951197909E-2</v>
      </c>
    </row>
    <row r="29" spans="1:3" ht="13" x14ac:dyDescent="0.3">
      <c r="A29" s="3">
        <v>45558</v>
      </c>
      <c r="B29" s="13">
        <v>-1.8823529411764722E-2</v>
      </c>
    </row>
    <row r="30" spans="1:3" ht="13" x14ac:dyDescent="0.3">
      <c r="A30" s="3">
        <v>45747</v>
      </c>
      <c r="B30" s="13">
        <v>-1.8249688925756964E-2</v>
      </c>
    </row>
    <row r="31" spans="1:3" ht="13" x14ac:dyDescent="0.3">
      <c r="A31" s="3">
        <v>45538</v>
      </c>
      <c r="B31" s="13">
        <v>-1.643036968331783E-2</v>
      </c>
    </row>
    <row r="32" spans="1:3" ht="13" x14ac:dyDescent="0.3">
      <c r="A32" s="3">
        <v>45848</v>
      </c>
      <c r="B32" s="13">
        <v>-1.5686661404893342E-2</v>
      </c>
    </row>
    <row r="33" spans="1:2" ht="13" x14ac:dyDescent="0.3">
      <c r="A33" s="3">
        <v>45679</v>
      </c>
      <c r="B33" s="13">
        <v>-1.5379070046858116E-2</v>
      </c>
    </row>
    <row r="34" spans="1:2" ht="13" x14ac:dyDescent="0.3">
      <c r="A34" s="3">
        <v>45777</v>
      </c>
      <c r="B34" s="13">
        <v>-1.5352260778128183E-2</v>
      </c>
    </row>
    <row r="35" spans="1:2" ht="13" x14ac:dyDescent="0.3">
      <c r="A35" s="3">
        <v>45827</v>
      </c>
      <c r="B35" s="13">
        <v>-1.4931563666528425E-2</v>
      </c>
    </row>
    <row r="36" spans="1:2" ht="13" x14ac:dyDescent="0.3">
      <c r="A36" s="3">
        <v>45510</v>
      </c>
      <c r="B36" s="13">
        <v>-1.4365288771621205E-2</v>
      </c>
    </row>
    <row r="37" spans="1:2" ht="13" x14ac:dyDescent="0.3">
      <c r="A37" s="3">
        <v>45849</v>
      </c>
      <c r="B37" s="13">
        <v>-1.3731582640072211E-2</v>
      </c>
    </row>
    <row r="38" spans="1:2" ht="13" x14ac:dyDescent="0.3">
      <c r="A38" s="3">
        <v>45670</v>
      </c>
      <c r="B38" s="13">
        <v>-1.258880717935934E-2</v>
      </c>
    </row>
    <row r="39" spans="1:2" ht="13" x14ac:dyDescent="0.3">
      <c r="A39" s="3">
        <v>45504</v>
      </c>
      <c r="B39" s="13">
        <v>-1.2376563528637185E-2</v>
      </c>
    </row>
    <row r="40" spans="1:2" ht="13" x14ac:dyDescent="0.3">
      <c r="A40" s="3">
        <v>45645</v>
      </c>
      <c r="B40" s="13">
        <v>-1.2051282051281977E-2</v>
      </c>
    </row>
    <row r="41" spans="1:2" ht="13" x14ac:dyDescent="0.3">
      <c r="A41" s="3">
        <v>45588</v>
      </c>
      <c r="B41" s="13">
        <v>-1.1956245230221357E-2</v>
      </c>
    </row>
    <row r="42" spans="1:2" ht="13" x14ac:dyDescent="0.3">
      <c r="A42" s="3">
        <v>45831</v>
      </c>
      <c r="B42" s="13">
        <v>-1.1949293433083978E-2</v>
      </c>
    </row>
    <row r="43" spans="1:2" ht="13" x14ac:dyDescent="0.3">
      <c r="A43" s="3">
        <v>45615</v>
      </c>
      <c r="B43" s="13">
        <v>-1.1048988285409917E-2</v>
      </c>
    </row>
    <row r="44" spans="1:2" ht="13" x14ac:dyDescent="0.3">
      <c r="A44" s="3">
        <v>45853</v>
      </c>
      <c r="B44" s="13">
        <v>-1.0953346855983648E-2</v>
      </c>
    </row>
    <row r="45" spans="1:2" ht="13" x14ac:dyDescent="0.3">
      <c r="A45" s="3">
        <v>45729</v>
      </c>
      <c r="B45" s="13">
        <v>-1.0484378276368174E-2</v>
      </c>
    </row>
    <row r="46" spans="1:2" ht="13" x14ac:dyDescent="0.3">
      <c r="A46" s="3">
        <v>45842</v>
      </c>
      <c r="B46" s="13">
        <v>-1.026735793432948E-2</v>
      </c>
    </row>
    <row r="47" spans="1:2" ht="13" x14ac:dyDescent="0.3">
      <c r="A47" s="3">
        <v>45545</v>
      </c>
      <c r="B47" s="13">
        <v>-1.0063061854286888E-2</v>
      </c>
    </row>
    <row r="48" spans="1:2" ht="13" x14ac:dyDescent="0.3">
      <c r="A48" s="3">
        <v>45502</v>
      </c>
      <c r="B48" s="13">
        <v>-9.9878526116884657E-3</v>
      </c>
    </row>
    <row r="49" spans="1:2" ht="13" x14ac:dyDescent="0.3">
      <c r="A49" s="3">
        <v>45509</v>
      </c>
      <c r="B49" s="13">
        <v>-9.725649586297019E-3</v>
      </c>
    </row>
    <row r="50" spans="1:2" ht="13" x14ac:dyDescent="0.3">
      <c r="A50" s="3">
        <v>45839</v>
      </c>
      <c r="B50" s="13">
        <v>-9.5062864152100565E-3</v>
      </c>
    </row>
    <row r="51" spans="1:2" ht="13" x14ac:dyDescent="0.3">
      <c r="A51" s="3">
        <v>45701</v>
      </c>
      <c r="B51" s="13">
        <v>-9.3891402714932331E-3</v>
      </c>
    </row>
    <row r="52" spans="1:2" ht="13" x14ac:dyDescent="0.3">
      <c r="A52" s="3">
        <v>45618</v>
      </c>
      <c r="B52" s="13">
        <v>-9.2706203135650474E-3</v>
      </c>
    </row>
    <row r="53" spans="1:2" ht="13" x14ac:dyDescent="0.3">
      <c r="A53" s="3">
        <v>45707</v>
      </c>
      <c r="B53" s="13">
        <v>-9.22468701954751E-3</v>
      </c>
    </row>
    <row r="54" spans="1:2" ht="13" x14ac:dyDescent="0.3">
      <c r="A54" s="3">
        <v>45586</v>
      </c>
      <c r="B54" s="13">
        <v>-8.8749999999999662E-3</v>
      </c>
    </row>
    <row r="55" spans="1:2" ht="13" x14ac:dyDescent="0.3">
      <c r="A55" s="3">
        <v>45764</v>
      </c>
      <c r="B55" s="13">
        <v>-8.6432389400658179E-3</v>
      </c>
    </row>
    <row r="56" spans="1:2" ht="13" x14ac:dyDescent="0.3">
      <c r="A56" s="3">
        <v>45565</v>
      </c>
      <c r="B56" s="13">
        <v>-8.5260302286526077E-3</v>
      </c>
    </row>
    <row r="57" spans="1:2" ht="13" x14ac:dyDescent="0.3">
      <c r="A57" s="3">
        <v>45587</v>
      </c>
      <c r="B57" s="13">
        <v>-8.4499936940345775E-3</v>
      </c>
    </row>
    <row r="58" spans="1:2" ht="13" x14ac:dyDescent="0.3">
      <c r="A58" s="3">
        <v>45821</v>
      </c>
      <c r="B58" s="13">
        <v>-8.1275720164609693E-3</v>
      </c>
    </row>
    <row r="59" spans="1:2" ht="13" x14ac:dyDescent="0.3">
      <c r="A59" s="3">
        <v>45568</v>
      </c>
      <c r="B59" s="13">
        <v>-8.0731969860065259E-3</v>
      </c>
    </row>
    <row r="60" spans="1:2" ht="13" x14ac:dyDescent="0.3">
      <c r="A60" s="3">
        <v>45617</v>
      </c>
      <c r="B60" s="13">
        <v>-7.8452590288110146E-3</v>
      </c>
    </row>
    <row r="61" spans="1:2" ht="13" x14ac:dyDescent="0.3">
      <c r="A61" s="3">
        <v>45783</v>
      </c>
      <c r="B61" s="13">
        <v>-7.8108727348470174E-3</v>
      </c>
    </row>
    <row r="62" spans="1:2" ht="13" x14ac:dyDescent="0.3">
      <c r="A62" s="3">
        <v>45742</v>
      </c>
      <c r="B62" s="13">
        <v>-7.6923076923077439E-3</v>
      </c>
    </row>
    <row r="63" spans="1:2" ht="13" x14ac:dyDescent="0.3">
      <c r="A63" s="3">
        <v>45687</v>
      </c>
      <c r="B63" s="13">
        <v>-7.6470588235293532E-3</v>
      </c>
    </row>
    <row r="64" spans="1:2" ht="13" x14ac:dyDescent="0.3">
      <c r="A64" s="3">
        <v>45622</v>
      </c>
      <c r="B64" s="13">
        <v>-7.3427542255472345E-3</v>
      </c>
    </row>
    <row r="65" spans="1:2" ht="13" x14ac:dyDescent="0.3">
      <c r="A65" s="3">
        <v>45595</v>
      </c>
      <c r="B65" s="13">
        <v>-7.1734205889755218E-3</v>
      </c>
    </row>
    <row r="66" spans="1:2" ht="13" x14ac:dyDescent="0.3">
      <c r="A66" s="3">
        <v>45833</v>
      </c>
      <c r="B66" s="13">
        <v>-7.089283879585003E-3</v>
      </c>
    </row>
    <row r="67" spans="1:2" ht="13" x14ac:dyDescent="0.3">
      <c r="A67" s="3">
        <v>45498</v>
      </c>
      <c r="B67" s="13">
        <v>-6.8456375838926381E-3</v>
      </c>
    </row>
    <row r="68" spans="1:2" ht="13" x14ac:dyDescent="0.3">
      <c r="A68" s="3">
        <v>45693</v>
      </c>
      <c r="B68" s="13">
        <v>-6.8203198494825763E-3</v>
      </c>
    </row>
    <row r="69" spans="1:2" ht="13" x14ac:dyDescent="0.3">
      <c r="A69" s="3">
        <v>45621</v>
      </c>
      <c r="B69" s="13">
        <v>-6.7428099628457925E-3</v>
      </c>
    </row>
    <row r="70" spans="1:2" ht="13" x14ac:dyDescent="0.3">
      <c r="A70" s="3">
        <v>45898</v>
      </c>
      <c r="B70" s="13">
        <v>-6.2858199297466831E-3</v>
      </c>
    </row>
    <row r="71" spans="1:2" ht="13" x14ac:dyDescent="0.3">
      <c r="A71" s="3">
        <v>45492</v>
      </c>
      <c r="B71" s="13">
        <v>-6.1349693251533648E-3</v>
      </c>
    </row>
    <row r="72" spans="1:2" ht="13" x14ac:dyDescent="0.3">
      <c r="A72" s="3">
        <v>45820</v>
      </c>
      <c r="B72" s="13">
        <v>-6.0333367419980856E-3</v>
      </c>
    </row>
    <row r="73" spans="1:2" ht="13" x14ac:dyDescent="0.3">
      <c r="A73" s="3">
        <v>45874</v>
      </c>
      <c r="B73" s="13">
        <v>-5.8117008911275185E-3</v>
      </c>
    </row>
    <row r="74" spans="1:2" ht="13" x14ac:dyDescent="0.3">
      <c r="A74" s="3">
        <v>45688</v>
      </c>
      <c r="B74" s="13">
        <v>-5.8091286307055436E-3</v>
      </c>
    </row>
    <row r="75" spans="1:2" ht="13" x14ac:dyDescent="0.3">
      <c r="A75" s="3">
        <v>45889</v>
      </c>
      <c r="B75" s="13">
        <v>-5.7091882247992908E-3</v>
      </c>
    </row>
    <row r="76" spans="1:2" ht="13" x14ac:dyDescent="0.3">
      <c r="A76" s="3">
        <v>45799</v>
      </c>
      <c r="B76" s="13">
        <v>-5.4534437487374771E-3</v>
      </c>
    </row>
    <row r="77" spans="1:2" ht="13" x14ac:dyDescent="0.3">
      <c r="A77" s="3">
        <v>45524</v>
      </c>
      <c r="B77" s="13">
        <v>-5.3956834532373687E-3</v>
      </c>
    </row>
    <row r="78" spans="1:2" ht="13" x14ac:dyDescent="0.3">
      <c r="A78" s="3">
        <v>45567</v>
      </c>
      <c r="B78" s="13">
        <v>-5.2201847142283094E-3</v>
      </c>
    </row>
    <row r="79" spans="1:2" ht="13" x14ac:dyDescent="0.3">
      <c r="A79" s="3">
        <v>45691</v>
      </c>
      <c r="B79" s="13">
        <v>-5.1275936083948559E-3</v>
      </c>
    </row>
    <row r="80" spans="1:2" ht="13" x14ac:dyDescent="0.3">
      <c r="A80" s="3">
        <v>45636</v>
      </c>
      <c r="B80" s="13">
        <v>-5.0794477728574759E-3</v>
      </c>
    </row>
    <row r="81" spans="1:2" ht="13" x14ac:dyDescent="0.3">
      <c r="A81" s="3">
        <v>45497</v>
      </c>
      <c r="B81" s="13">
        <v>-5.0747863247863588E-3</v>
      </c>
    </row>
    <row r="82" spans="1:2" ht="13" x14ac:dyDescent="0.3">
      <c r="A82" s="3">
        <v>45604</v>
      </c>
      <c r="B82" s="13">
        <v>-5.058365758754825E-3</v>
      </c>
    </row>
    <row r="83" spans="1:2" ht="13" x14ac:dyDescent="0.3">
      <c r="A83" s="3">
        <v>45646</v>
      </c>
      <c r="B83" s="13">
        <v>-4.9312224240851618E-3</v>
      </c>
    </row>
    <row r="84" spans="1:2" ht="13" x14ac:dyDescent="0.3">
      <c r="A84" s="3">
        <v>45708</v>
      </c>
      <c r="B84" s="13">
        <v>-4.8769674129905214E-3</v>
      </c>
    </row>
    <row r="85" spans="1:2" ht="13" x14ac:dyDescent="0.3">
      <c r="A85" s="3">
        <v>45616</v>
      </c>
      <c r="B85" s="13">
        <v>-4.8458742764841125E-3</v>
      </c>
    </row>
    <row r="86" spans="1:2" ht="13" x14ac:dyDescent="0.3">
      <c r="A86" s="3">
        <v>45664</v>
      </c>
      <c r="B86" s="13">
        <v>-4.7079781142638916E-3</v>
      </c>
    </row>
    <row r="87" spans="1:2" ht="13" x14ac:dyDescent="0.3">
      <c r="A87" s="3">
        <v>45812</v>
      </c>
      <c r="B87" s="13">
        <v>-4.7020341408565243E-3</v>
      </c>
    </row>
    <row r="88" spans="1:2" ht="13" x14ac:dyDescent="0.3">
      <c r="A88" s="3">
        <v>45573</v>
      </c>
      <c r="B88" s="13">
        <v>-4.4701551406783864E-3</v>
      </c>
    </row>
    <row r="89" spans="1:2" ht="13" x14ac:dyDescent="0.3">
      <c r="A89" s="3">
        <v>45834</v>
      </c>
      <c r="B89" s="13">
        <v>-4.449503311258202E-3</v>
      </c>
    </row>
    <row r="90" spans="1:2" ht="13" x14ac:dyDescent="0.3">
      <c r="A90" s="3">
        <v>45684</v>
      </c>
      <c r="B90" s="13">
        <v>-4.2918454935621823E-3</v>
      </c>
    </row>
    <row r="91" spans="1:2" ht="13" x14ac:dyDescent="0.3">
      <c r="A91" s="3">
        <v>45551</v>
      </c>
      <c r="B91" s="13">
        <v>-4.2609853528628536E-3</v>
      </c>
    </row>
    <row r="92" spans="1:2" ht="13" x14ac:dyDescent="0.3">
      <c r="A92" s="3">
        <v>45716</v>
      </c>
      <c r="B92" s="13">
        <v>-4.1031036296687506E-3</v>
      </c>
    </row>
    <row r="93" spans="1:2" ht="13" x14ac:dyDescent="0.3">
      <c r="A93" s="3">
        <v>45530</v>
      </c>
      <c r="B93" s="13">
        <v>-3.9428959891231541E-3</v>
      </c>
    </row>
    <row r="94" spans="1:2" ht="13" x14ac:dyDescent="0.3">
      <c r="A94" s="3">
        <v>45649</v>
      </c>
      <c r="B94" s="13">
        <v>-3.6515388628065295E-3</v>
      </c>
    </row>
    <row r="95" spans="1:2" ht="13" x14ac:dyDescent="0.3">
      <c r="A95" s="3">
        <v>45482</v>
      </c>
      <c r="B95" s="13">
        <v>-3.6455412226584129E-3</v>
      </c>
    </row>
    <row r="96" spans="1:2" ht="13" x14ac:dyDescent="0.3">
      <c r="A96" s="3">
        <v>45887</v>
      </c>
      <c r="B96" s="13">
        <v>-3.6304229442730915E-3</v>
      </c>
    </row>
    <row r="97" spans="1:2" ht="13" x14ac:dyDescent="0.3">
      <c r="A97" s="3">
        <v>45715</v>
      </c>
      <c r="B97" s="13">
        <v>-3.5643149177061453E-3</v>
      </c>
    </row>
    <row r="98" spans="1:2" ht="13" x14ac:dyDescent="0.3">
      <c r="A98" s="3">
        <v>45659</v>
      </c>
      <c r="B98" s="13">
        <v>-3.3652601604969973E-3</v>
      </c>
    </row>
    <row r="99" spans="1:2" ht="13" x14ac:dyDescent="0.3">
      <c r="A99" s="3">
        <v>45512</v>
      </c>
      <c r="B99" s="13">
        <v>-3.328509406657102E-3</v>
      </c>
    </row>
    <row r="100" spans="1:2" ht="13" x14ac:dyDescent="0.3">
      <c r="A100" s="3">
        <v>45488</v>
      </c>
      <c r="B100" s="13">
        <v>-3.1772344246442448E-3</v>
      </c>
    </row>
    <row r="101" spans="1:2" ht="13" x14ac:dyDescent="0.3">
      <c r="A101" s="3">
        <v>45581</v>
      </c>
      <c r="B101" s="13">
        <v>-2.6714158504007007E-3</v>
      </c>
    </row>
    <row r="102" spans="1:2" ht="13" x14ac:dyDescent="0.3">
      <c r="A102" s="3">
        <v>45698</v>
      </c>
      <c r="B102" s="13">
        <v>-2.0687277324446247E-3</v>
      </c>
    </row>
    <row r="103" spans="1:2" ht="13" x14ac:dyDescent="0.3">
      <c r="A103" s="3">
        <v>45880</v>
      </c>
      <c r="B103" s="13">
        <v>-2.061469265367339E-3</v>
      </c>
    </row>
    <row r="104" spans="1:2" ht="13" x14ac:dyDescent="0.3">
      <c r="A104" s="3">
        <v>45811</v>
      </c>
      <c r="B104" s="13">
        <v>-1.9383799224648162E-3</v>
      </c>
    </row>
    <row r="105" spans="1:2" ht="13" x14ac:dyDescent="0.3">
      <c r="A105" s="3">
        <v>45596</v>
      </c>
      <c r="B105" s="13">
        <v>-1.9013816706807667E-3</v>
      </c>
    </row>
    <row r="106" spans="1:2" ht="13" x14ac:dyDescent="0.3">
      <c r="A106" s="3">
        <v>45810</v>
      </c>
      <c r="B106" s="13">
        <v>-1.832993890020436E-3</v>
      </c>
    </row>
    <row r="107" spans="1:2" ht="13" x14ac:dyDescent="0.3">
      <c r="A107" s="3">
        <v>45758</v>
      </c>
      <c r="B107" s="13">
        <v>-1.8148820326679453E-3</v>
      </c>
    </row>
    <row r="108" spans="1:2" ht="13" x14ac:dyDescent="0.3">
      <c r="A108" s="3">
        <v>45817</v>
      </c>
      <c r="B108" s="13">
        <v>-1.7928286852588553E-3</v>
      </c>
    </row>
    <row r="109" spans="1:2" ht="13" x14ac:dyDescent="0.3">
      <c r="A109" s="3">
        <v>45517</v>
      </c>
      <c r="B109" s="13">
        <v>-1.7288575133265476E-3</v>
      </c>
    </row>
    <row r="110" spans="1:2" ht="13" x14ac:dyDescent="0.3">
      <c r="A110" s="3">
        <v>45859</v>
      </c>
      <c r="B110" s="13">
        <v>-1.6223889677550206E-3</v>
      </c>
    </row>
    <row r="111" spans="1:2" ht="13" x14ac:dyDescent="0.3">
      <c r="A111" s="3">
        <v>45678</v>
      </c>
      <c r="B111" s="13">
        <v>-1.4397120575885367E-3</v>
      </c>
    </row>
    <row r="112" spans="1:2" ht="13" x14ac:dyDescent="0.3">
      <c r="A112" s="3">
        <v>45562</v>
      </c>
      <c r="B112" s="13">
        <v>-1.4189886480908309E-3</v>
      </c>
    </row>
    <row r="113" spans="1:2" ht="13" x14ac:dyDescent="0.3">
      <c r="A113" s="3">
        <v>45623</v>
      </c>
      <c r="B113" s="13">
        <v>-1.3956734124214636E-3</v>
      </c>
    </row>
    <row r="114" spans="1:2" ht="13" x14ac:dyDescent="0.3">
      <c r="A114" s="3">
        <v>45863</v>
      </c>
      <c r="B114" s="13">
        <v>-1.3817607579944084E-3</v>
      </c>
    </row>
    <row r="115" spans="1:2" ht="13" x14ac:dyDescent="0.3">
      <c r="A115" s="3">
        <v>45611</v>
      </c>
      <c r="B115" s="13">
        <v>-1.2804097311139293E-3</v>
      </c>
    </row>
    <row r="116" spans="1:2" ht="13" x14ac:dyDescent="0.3">
      <c r="A116" s="3">
        <v>45894</v>
      </c>
      <c r="B116" s="13">
        <v>-1.2406947890819852E-3</v>
      </c>
    </row>
    <row r="117" spans="1:2" ht="13" x14ac:dyDescent="0.3">
      <c r="A117" s="3">
        <v>45589</v>
      </c>
      <c r="B117" s="13">
        <v>-1.1585993820802591E-3</v>
      </c>
    </row>
    <row r="118" spans="1:2" ht="13" x14ac:dyDescent="0.3">
      <c r="A118" s="3">
        <v>45590</v>
      </c>
      <c r="B118" s="13">
        <v>-9.0217811573663632E-4</v>
      </c>
    </row>
    <row r="119" spans="1:2" ht="13" x14ac:dyDescent="0.3">
      <c r="A119" s="3">
        <v>45749</v>
      </c>
      <c r="B119" s="13">
        <v>-5.2181173032777933E-4</v>
      </c>
    </row>
    <row r="120" spans="1:2" ht="13" x14ac:dyDescent="0.3">
      <c r="A120" s="3">
        <v>45656</v>
      </c>
      <c r="B120" s="13">
        <v>-5.1746442432088586E-4</v>
      </c>
    </row>
    <row r="121" spans="1:2" ht="13" x14ac:dyDescent="0.3">
      <c r="A121" s="3">
        <v>45700</v>
      </c>
      <c r="B121" s="13">
        <v>-4.5228403437353685E-4</v>
      </c>
    </row>
    <row r="122" spans="1:2" ht="13" x14ac:dyDescent="0.3">
      <c r="A122" s="3">
        <v>45805</v>
      </c>
      <c r="B122" s="13">
        <v>-4.1279669762637355E-4</v>
      </c>
    </row>
    <row r="123" spans="1:2" ht="13" x14ac:dyDescent="0.3">
      <c r="A123" s="3">
        <v>45660</v>
      </c>
      <c r="B123" s="13">
        <v>-2.5974025974023112E-4</v>
      </c>
    </row>
    <row r="124" spans="1:2" ht="13" x14ac:dyDescent="0.3">
      <c r="A124" s="3">
        <v>45860</v>
      </c>
      <c r="B124" s="13">
        <v>-2.0312817387778469E-4</v>
      </c>
    </row>
    <row r="125" spans="1:2" ht="13" x14ac:dyDescent="0.3">
      <c r="A125" s="3">
        <v>45846</v>
      </c>
      <c r="B125" s="13">
        <v>-1.0124531740419379E-4</v>
      </c>
    </row>
    <row r="126" spans="1:2" ht="13" x14ac:dyDescent="0.3">
      <c r="A126" s="3">
        <v>45519</v>
      </c>
      <c r="B126" s="13">
        <v>0</v>
      </c>
    </row>
    <row r="127" spans="1:2" ht="13" x14ac:dyDescent="0.3">
      <c r="A127" s="3">
        <v>45560</v>
      </c>
      <c r="B127" s="13">
        <v>0</v>
      </c>
    </row>
    <row r="128" spans="1:2" ht="13" x14ac:dyDescent="0.3">
      <c r="A128" s="3">
        <v>45635</v>
      </c>
      <c r="B128" s="13">
        <v>0</v>
      </c>
    </row>
    <row r="129" spans="1:2" ht="13" x14ac:dyDescent="0.3">
      <c r="A129" s="3">
        <v>45650</v>
      </c>
      <c r="B129" s="13">
        <v>0</v>
      </c>
    </row>
    <row r="130" spans="1:2" ht="13" x14ac:dyDescent="0.3">
      <c r="A130" s="3">
        <v>45651</v>
      </c>
      <c r="B130" s="13">
        <v>0</v>
      </c>
    </row>
    <row r="131" spans="1:2" ht="13" x14ac:dyDescent="0.3">
      <c r="A131" s="3">
        <v>45652</v>
      </c>
      <c r="B131" s="13">
        <v>0</v>
      </c>
    </row>
    <row r="132" spans="1:2" ht="13" x14ac:dyDescent="0.3">
      <c r="A132" s="3">
        <v>45657</v>
      </c>
      <c r="B132" s="13">
        <v>0</v>
      </c>
    </row>
    <row r="133" spans="1:2" ht="13" x14ac:dyDescent="0.3">
      <c r="A133" s="3">
        <v>45658</v>
      </c>
      <c r="B133" s="13">
        <v>0</v>
      </c>
    </row>
    <row r="134" spans="1:2" ht="13" x14ac:dyDescent="0.3">
      <c r="A134" s="3">
        <v>45765</v>
      </c>
      <c r="B134" s="13">
        <v>0</v>
      </c>
    </row>
    <row r="135" spans="1:2" ht="13" x14ac:dyDescent="0.3">
      <c r="A135" s="3">
        <v>45768</v>
      </c>
      <c r="B135" s="13">
        <v>0</v>
      </c>
    </row>
    <row r="136" spans="1:2" ht="13" x14ac:dyDescent="0.3">
      <c r="A136" s="3">
        <v>45778</v>
      </c>
      <c r="B136" s="13">
        <v>0</v>
      </c>
    </row>
    <row r="137" spans="1:2" ht="13" x14ac:dyDescent="0.3">
      <c r="A137" s="3">
        <v>45884</v>
      </c>
      <c r="B137" s="13">
        <v>0</v>
      </c>
    </row>
    <row r="138" spans="1:2" ht="13" x14ac:dyDescent="0.3">
      <c r="A138" s="3">
        <v>45793</v>
      </c>
      <c r="B138" s="13">
        <v>3.0150753768845367E-4</v>
      </c>
    </row>
    <row r="139" spans="1:2" ht="13" x14ac:dyDescent="0.3">
      <c r="A139" s="3">
        <v>45790</v>
      </c>
      <c r="B139" s="13">
        <v>3.0709386835910672E-4</v>
      </c>
    </row>
    <row r="140" spans="1:2" ht="13" x14ac:dyDescent="0.3">
      <c r="A140" s="3">
        <v>45695</v>
      </c>
      <c r="B140" s="13">
        <v>3.4490687514372427E-4</v>
      </c>
    </row>
    <row r="141" spans="1:2" ht="13" x14ac:dyDescent="0.3">
      <c r="A141" s="3">
        <v>45532</v>
      </c>
      <c r="B141" s="13">
        <v>4.054054054053007E-4</v>
      </c>
    </row>
    <row r="142" spans="1:2" ht="13" x14ac:dyDescent="0.3">
      <c r="A142" s="3">
        <v>45539</v>
      </c>
      <c r="B142" s="13">
        <v>6.7358210965915311E-4</v>
      </c>
    </row>
    <row r="143" spans="1:2" ht="13" x14ac:dyDescent="0.3">
      <c r="A143" s="3">
        <v>45553</v>
      </c>
      <c r="B143" s="13">
        <v>7.9681274900389627E-4</v>
      </c>
    </row>
    <row r="144" spans="1:2" ht="13" x14ac:dyDescent="0.3">
      <c r="A144" s="3">
        <v>45672</v>
      </c>
      <c r="B144" s="13">
        <v>1.1053795136330559E-3</v>
      </c>
    </row>
    <row r="145" spans="1:2" ht="13" x14ac:dyDescent="0.3">
      <c r="A145" s="3">
        <v>45856</v>
      </c>
      <c r="B145" s="13">
        <v>1.1166379047811625E-3</v>
      </c>
    </row>
    <row r="146" spans="1:2" ht="13" x14ac:dyDescent="0.3">
      <c r="A146" s="3">
        <v>45740</v>
      </c>
      <c r="B146" s="13">
        <v>1.2428793371310673E-3</v>
      </c>
    </row>
    <row r="147" spans="1:2" ht="13" x14ac:dyDescent="0.3">
      <c r="A147" s="3">
        <v>45499</v>
      </c>
      <c r="B147" s="13">
        <v>1.3515339910798469E-3</v>
      </c>
    </row>
    <row r="148" spans="1:2" ht="13" x14ac:dyDescent="0.3">
      <c r="A148" s="3">
        <v>45628</v>
      </c>
      <c r="B148" s="13">
        <v>1.3785497656466331E-3</v>
      </c>
    </row>
    <row r="149" spans="1:2" ht="13" x14ac:dyDescent="0.3">
      <c r="A149" s="3">
        <v>45806</v>
      </c>
      <c r="B149" s="13">
        <v>1.6518686764402245E-3</v>
      </c>
    </row>
    <row r="150" spans="1:2" ht="13" x14ac:dyDescent="0.3">
      <c r="A150" s="3">
        <v>45526</v>
      </c>
      <c r="B150" s="13">
        <v>1.65929203539817E-3</v>
      </c>
    </row>
    <row r="151" spans="1:2" ht="13" x14ac:dyDescent="0.3">
      <c r="A151" s="3">
        <v>45546</v>
      </c>
      <c r="B151" s="13">
        <v>1.7619951206288831E-3</v>
      </c>
    </row>
    <row r="152" spans="1:2" ht="13" x14ac:dyDescent="0.3">
      <c r="A152" s="3">
        <v>45735</v>
      </c>
      <c r="B152" s="13">
        <v>1.8222312208949871E-3</v>
      </c>
    </row>
    <row r="153" spans="1:2" ht="13" x14ac:dyDescent="0.3">
      <c r="A153" s="3">
        <v>45819</v>
      </c>
      <c r="B153" s="13">
        <v>1.8440733531401171E-3</v>
      </c>
    </row>
    <row r="154" spans="1:2" ht="13" x14ac:dyDescent="0.3">
      <c r="A154" s="3">
        <v>45854</v>
      </c>
      <c r="B154" s="13">
        <v>1.8457752255946374E-3</v>
      </c>
    </row>
    <row r="155" spans="1:2" ht="13" x14ac:dyDescent="0.3">
      <c r="A155" s="3">
        <v>45852</v>
      </c>
      <c r="B155" s="13">
        <v>2.0325203252032089E-3</v>
      </c>
    </row>
    <row r="156" spans="1:2" ht="13" x14ac:dyDescent="0.3">
      <c r="A156" s="3">
        <v>45580</v>
      </c>
      <c r="B156" s="13">
        <v>2.0395156150414297E-3</v>
      </c>
    </row>
    <row r="157" spans="1:2" ht="13" x14ac:dyDescent="0.3">
      <c r="A157" s="3">
        <v>45804</v>
      </c>
      <c r="B157" s="13">
        <v>2.3792283024722961E-3</v>
      </c>
    </row>
    <row r="158" spans="1:2" ht="13" x14ac:dyDescent="0.3">
      <c r="A158" s="3">
        <v>45537</v>
      </c>
      <c r="B158" s="13">
        <v>2.3907557444547475E-3</v>
      </c>
    </row>
    <row r="159" spans="1:2" ht="13" x14ac:dyDescent="0.3">
      <c r="A159" s="3">
        <v>45513</v>
      </c>
      <c r="B159" s="13">
        <v>2.4684187599826267E-3</v>
      </c>
    </row>
    <row r="160" spans="1:2" ht="13" x14ac:dyDescent="0.3">
      <c r="A160" s="3">
        <v>45712</v>
      </c>
      <c r="B160" s="13">
        <v>2.76518084282716E-3</v>
      </c>
    </row>
    <row r="161" spans="1:2" ht="13" x14ac:dyDescent="0.3">
      <c r="A161" s="3">
        <v>45838</v>
      </c>
      <c r="B161" s="13">
        <v>2.7675276752766754E-3</v>
      </c>
    </row>
    <row r="162" spans="1:2" ht="13" x14ac:dyDescent="0.3">
      <c r="A162" s="3">
        <v>45743</v>
      </c>
      <c r="B162" s="13">
        <v>3.0599755201957731E-3</v>
      </c>
    </row>
    <row r="163" spans="1:2" ht="13" x14ac:dyDescent="0.3">
      <c r="A163" s="3">
        <v>45771</v>
      </c>
      <c r="B163" s="13">
        <v>3.3021463951567812E-3</v>
      </c>
    </row>
    <row r="164" spans="1:2" ht="13" x14ac:dyDescent="0.3">
      <c r="A164" s="3">
        <v>45881</v>
      </c>
      <c r="B164" s="13">
        <v>3.3802816901408062E-3</v>
      </c>
    </row>
    <row r="165" spans="1:2" ht="13" x14ac:dyDescent="0.3">
      <c r="A165" s="3">
        <v>45681</v>
      </c>
      <c r="B165" s="13">
        <v>3.8295835327908125E-3</v>
      </c>
    </row>
    <row r="166" spans="1:2" ht="13" x14ac:dyDescent="0.3">
      <c r="A166" s="3">
        <v>45897</v>
      </c>
      <c r="B166" s="13">
        <v>3.8975501113585574E-3</v>
      </c>
    </row>
    <row r="167" spans="1:2" ht="13" x14ac:dyDescent="0.3">
      <c r="A167" s="3">
        <v>45792</v>
      </c>
      <c r="B167" s="13">
        <v>4.1376526390148943E-3</v>
      </c>
    </row>
    <row r="168" spans="1:2" ht="13" x14ac:dyDescent="0.3">
      <c r="A168" s="3">
        <v>45489</v>
      </c>
      <c r="B168" s="13">
        <v>4.1574279379157772E-3</v>
      </c>
    </row>
    <row r="169" spans="1:2" ht="13" x14ac:dyDescent="0.3">
      <c r="A169" s="3">
        <v>45642</v>
      </c>
      <c r="B169" s="13">
        <v>4.2016806722688406E-3</v>
      </c>
    </row>
    <row r="170" spans="1:2" ht="13" x14ac:dyDescent="0.3">
      <c r="A170" s="3">
        <v>45685</v>
      </c>
      <c r="B170" s="13">
        <v>4.3103448275861574E-3</v>
      </c>
    </row>
    <row r="171" spans="1:2" ht="13" x14ac:dyDescent="0.3">
      <c r="A171" s="3">
        <v>45702</v>
      </c>
      <c r="B171" s="13">
        <v>4.3393856343496929E-3</v>
      </c>
    </row>
    <row r="172" spans="1:2" ht="13" x14ac:dyDescent="0.3">
      <c r="A172" s="3">
        <v>45826</v>
      </c>
      <c r="B172" s="13">
        <v>4.3740887315142484E-3</v>
      </c>
    </row>
    <row r="173" spans="1:2" ht="13" x14ac:dyDescent="0.3">
      <c r="A173" s="3">
        <v>45484</v>
      </c>
      <c r="B173" s="13">
        <v>4.6160302140159969E-3</v>
      </c>
    </row>
    <row r="174" spans="1:2" ht="13" x14ac:dyDescent="0.3">
      <c r="A174" s="3">
        <v>45481</v>
      </c>
      <c r="B174" s="13">
        <v>4.648542048175725E-3</v>
      </c>
    </row>
    <row r="175" spans="1:2" ht="13" x14ac:dyDescent="0.3">
      <c r="A175" s="3">
        <v>45523</v>
      </c>
      <c r="B175" s="13">
        <v>4.7261606894634153E-3</v>
      </c>
    </row>
    <row r="176" spans="1:2" ht="13" x14ac:dyDescent="0.3">
      <c r="A176" s="3">
        <v>45737</v>
      </c>
      <c r="B176" s="13">
        <v>4.8917568692754803E-3</v>
      </c>
    </row>
    <row r="177" spans="1:2" ht="13" x14ac:dyDescent="0.3">
      <c r="A177" s="3">
        <v>45609</v>
      </c>
      <c r="B177" s="13">
        <v>5.1268568423819775E-3</v>
      </c>
    </row>
    <row r="178" spans="1:2" ht="13" x14ac:dyDescent="0.3">
      <c r="A178" s="3">
        <v>45866</v>
      </c>
      <c r="B178" s="13">
        <v>5.139355603874244E-3</v>
      </c>
    </row>
    <row r="179" spans="1:2" ht="13" x14ac:dyDescent="0.3">
      <c r="A179" s="3">
        <v>45491</v>
      </c>
      <c r="B179" s="13">
        <v>5.3453947368420638E-3</v>
      </c>
    </row>
    <row r="180" spans="1:2" ht="13" x14ac:dyDescent="0.3">
      <c r="A180" s="3">
        <v>45516</v>
      </c>
      <c r="B180" s="13">
        <v>5.359212050984925E-3</v>
      </c>
    </row>
    <row r="181" spans="1:2" ht="13" x14ac:dyDescent="0.3">
      <c r="A181" s="3">
        <v>45666</v>
      </c>
      <c r="B181" s="13">
        <v>5.418346774193567E-3</v>
      </c>
    </row>
    <row r="182" spans="1:2" ht="13" x14ac:dyDescent="0.3">
      <c r="A182" s="3">
        <v>45667</v>
      </c>
      <c r="B182" s="13">
        <v>5.5144754981826787E-3</v>
      </c>
    </row>
    <row r="183" spans="1:2" ht="13" x14ac:dyDescent="0.3">
      <c r="A183" s="3">
        <v>45548</v>
      </c>
      <c r="B183" s="13">
        <v>5.6239957150508594E-3</v>
      </c>
    </row>
    <row r="184" spans="1:2" ht="13" x14ac:dyDescent="0.3">
      <c r="A184" s="3">
        <v>45639</v>
      </c>
      <c r="B184" s="13">
        <v>5.6338028169014703E-3</v>
      </c>
    </row>
    <row r="185" spans="1:2" ht="13" x14ac:dyDescent="0.3">
      <c r="A185" s="3">
        <v>45673</v>
      </c>
      <c r="B185" s="13">
        <v>5.6434793276897771E-3</v>
      </c>
    </row>
    <row r="186" spans="1:2" ht="13" x14ac:dyDescent="0.3">
      <c r="A186" s="3">
        <v>45677</v>
      </c>
      <c r="B186" s="13">
        <v>5.6708494208494928E-3</v>
      </c>
    </row>
    <row r="187" spans="1:2" ht="13" x14ac:dyDescent="0.3">
      <c r="A187" s="3">
        <v>45798</v>
      </c>
      <c r="B187" s="13">
        <v>5.6875888685759867E-3</v>
      </c>
    </row>
    <row r="188" spans="1:2" ht="13" x14ac:dyDescent="0.3">
      <c r="A188" s="3">
        <v>45574</v>
      </c>
      <c r="B188" s="13">
        <v>5.8108821975699412E-3</v>
      </c>
    </row>
    <row r="189" spans="1:2" ht="13" x14ac:dyDescent="0.3">
      <c r="A189" s="3">
        <v>45891</v>
      </c>
      <c r="B189" s="13">
        <v>5.8834016758781181E-3</v>
      </c>
    </row>
    <row r="190" spans="1:2" ht="13" x14ac:dyDescent="0.3">
      <c r="A190" s="3">
        <v>45775</v>
      </c>
      <c r="B190" s="13">
        <v>5.8949624866023271E-3</v>
      </c>
    </row>
    <row r="191" spans="1:2" ht="13" x14ac:dyDescent="0.3">
      <c r="A191" s="3">
        <v>45722</v>
      </c>
      <c r="B191" s="13">
        <v>5.8951287620229997E-3</v>
      </c>
    </row>
    <row r="192" spans="1:2" ht="13" x14ac:dyDescent="0.3">
      <c r="A192" s="3">
        <v>45525</v>
      </c>
      <c r="B192" s="13">
        <v>5.9813604117401791E-3</v>
      </c>
    </row>
    <row r="193" spans="1:2" ht="13" x14ac:dyDescent="0.3">
      <c r="A193" s="3">
        <v>45632</v>
      </c>
      <c r="B193" s="13">
        <v>6.0272536687631375E-3</v>
      </c>
    </row>
    <row r="194" spans="1:2" ht="13" x14ac:dyDescent="0.3">
      <c r="A194" s="3">
        <v>45555</v>
      </c>
      <c r="B194" s="13">
        <v>6.0494476591268099E-3</v>
      </c>
    </row>
    <row r="195" spans="1:2" ht="13" x14ac:dyDescent="0.3">
      <c r="A195" s="3">
        <v>45483</v>
      </c>
      <c r="B195" s="13">
        <v>6.0512243174782087E-3</v>
      </c>
    </row>
    <row r="196" spans="1:2" ht="13" x14ac:dyDescent="0.3">
      <c r="A196" s="3">
        <v>45733</v>
      </c>
      <c r="B196" s="13">
        <v>6.1451932090406487E-3</v>
      </c>
    </row>
    <row r="197" spans="1:2" ht="13" x14ac:dyDescent="0.3">
      <c r="A197" s="3">
        <v>45789</v>
      </c>
      <c r="B197" s="13">
        <v>6.1798331445051501E-3</v>
      </c>
    </row>
    <row r="198" spans="1:2" ht="13" x14ac:dyDescent="0.3">
      <c r="A198" s="3">
        <v>45841</v>
      </c>
      <c r="B198" s="13">
        <v>6.239770867430436E-3</v>
      </c>
    </row>
    <row r="199" spans="1:2" ht="13" x14ac:dyDescent="0.3">
      <c r="A199" s="3">
        <v>45890</v>
      </c>
      <c r="B199" s="13">
        <v>6.4597164902206322E-3</v>
      </c>
    </row>
    <row r="200" spans="1:2" ht="13" x14ac:dyDescent="0.3">
      <c r="A200" s="3">
        <v>45723</v>
      </c>
      <c r="B200" s="13">
        <v>6.4774830351633592E-3</v>
      </c>
    </row>
    <row r="201" spans="1:2" ht="13" x14ac:dyDescent="0.3">
      <c r="A201" s="3">
        <v>45559</v>
      </c>
      <c r="B201" s="13">
        <v>6.5281108446575385E-3</v>
      </c>
    </row>
    <row r="202" spans="1:2" ht="13" x14ac:dyDescent="0.3">
      <c r="A202" s="3">
        <v>45625</v>
      </c>
      <c r="B202" s="13">
        <v>6.8008327550311571E-3</v>
      </c>
    </row>
    <row r="203" spans="1:2" ht="13" x14ac:dyDescent="0.3">
      <c r="A203" s="3">
        <v>45490</v>
      </c>
      <c r="B203" s="13">
        <v>6.9003588186585451E-3</v>
      </c>
    </row>
    <row r="204" spans="1:2" ht="13" x14ac:dyDescent="0.3">
      <c r="A204" s="3">
        <v>45552</v>
      </c>
      <c r="B204" s="13">
        <v>6.9537309441027673E-3</v>
      </c>
    </row>
    <row r="205" spans="1:2" ht="13" x14ac:dyDescent="0.3">
      <c r="A205" s="3">
        <v>45624</v>
      </c>
      <c r="B205" s="13">
        <v>6.9881201956673404E-3</v>
      </c>
    </row>
    <row r="206" spans="1:2" ht="13" x14ac:dyDescent="0.3">
      <c r="A206" s="3">
        <v>45709</v>
      </c>
      <c r="B206" s="13">
        <v>7.0171530407663859E-3</v>
      </c>
    </row>
    <row r="207" spans="1:2" ht="13" x14ac:dyDescent="0.3">
      <c r="A207" s="3">
        <v>45518</v>
      </c>
      <c r="B207" s="13">
        <v>7.0717275220088735E-3</v>
      </c>
    </row>
    <row r="208" spans="1:2" ht="13" x14ac:dyDescent="0.3">
      <c r="A208" s="3">
        <v>45533</v>
      </c>
      <c r="B208" s="13">
        <v>7.2943401323788022E-3</v>
      </c>
    </row>
    <row r="209" spans="1:2" ht="13" x14ac:dyDescent="0.3">
      <c r="A209" s="3">
        <v>45583</v>
      </c>
      <c r="B209" s="13">
        <v>7.4297947361793432E-3</v>
      </c>
    </row>
    <row r="210" spans="1:2" ht="13" x14ac:dyDescent="0.3">
      <c r="A210" s="3">
        <v>45601</v>
      </c>
      <c r="B210" s="13">
        <v>7.7424112080617955E-3</v>
      </c>
    </row>
    <row r="211" spans="1:2" ht="13" x14ac:dyDescent="0.3">
      <c r="A211" s="3">
        <v>45496</v>
      </c>
      <c r="B211" s="13">
        <v>7.8061911170929634E-3</v>
      </c>
    </row>
    <row r="212" spans="1:2" ht="13" x14ac:dyDescent="0.3">
      <c r="A212" s="3">
        <v>45485</v>
      </c>
      <c r="B212" s="13">
        <v>7.9365079365078667E-3</v>
      </c>
    </row>
    <row r="213" spans="1:2" ht="13" x14ac:dyDescent="0.3">
      <c r="A213" s="3">
        <v>45875</v>
      </c>
      <c r="B213" s="13">
        <v>7.9890880748247021E-3</v>
      </c>
    </row>
    <row r="214" spans="1:2" ht="13" x14ac:dyDescent="0.3">
      <c r="A214" s="3">
        <v>45579</v>
      </c>
      <c r="B214" s="13">
        <v>8.095605242868122E-3</v>
      </c>
    </row>
    <row r="215" spans="1:2" ht="13" x14ac:dyDescent="0.3">
      <c r="A215" s="3">
        <v>45855</v>
      </c>
      <c r="B215" s="13">
        <v>8.2906857727739307E-3</v>
      </c>
    </row>
    <row r="216" spans="1:2" ht="13" x14ac:dyDescent="0.3">
      <c r="A216" s="3">
        <v>45644</v>
      </c>
      <c r="B216" s="13">
        <v>8.6641665589034227E-3</v>
      </c>
    </row>
    <row r="217" spans="1:2" ht="13" x14ac:dyDescent="0.3">
      <c r="A217" s="3">
        <v>45600</v>
      </c>
      <c r="B217" s="13">
        <v>8.6773273831660201E-3</v>
      </c>
    </row>
    <row r="218" spans="1:2" ht="13" x14ac:dyDescent="0.3">
      <c r="A218" s="3">
        <v>45786</v>
      </c>
      <c r="B218" s="13">
        <v>8.7272727272726894E-3</v>
      </c>
    </row>
    <row r="219" spans="1:2" ht="13" x14ac:dyDescent="0.3">
      <c r="A219" s="3">
        <v>45840</v>
      </c>
      <c r="B219" s="13">
        <v>8.8751289989680397E-3</v>
      </c>
    </row>
    <row r="220" spans="1:2" ht="13" x14ac:dyDescent="0.3">
      <c r="A220" s="3">
        <v>45554</v>
      </c>
      <c r="B220" s="13">
        <v>9.023354564755906E-3</v>
      </c>
    </row>
    <row r="221" spans="1:2" ht="13" x14ac:dyDescent="0.3">
      <c r="A221" s="3">
        <v>45763</v>
      </c>
      <c r="B221" s="13">
        <v>9.2975206611569695E-3</v>
      </c>
    </row>
    <row r="222" spans="1:2" ht="13" x14ac:dyDescent="0.3">
      <c r="A222" s="3">
        <v>45637</v>
      </c>
      <c r="B222" s="13">
        <v>9.4253174499280088E-3</v>
      </c>
    </row>
    <row r="223" spans="1:2" ht="13" x14ac:dyDescent="0.3">
      <c r="A223" s="3">
        <v>45862</v>
      </c>
      <c r="B223" s="13">
        <v>9.565563969709057E-3</v>
      </c>
    </row>
    <row r="224" spans="1:2" ht="13" x14ac:dyDescent="0.3">
      <c r="A224" s="3">
        <v>45534</v>
      </c>
      <c r="B224" s="13">
        <v>9.6553573823253414E-3</v>
      </c>
    </row>
    <row r="225" spans="1:2" ht="13" x14ac:dyDescent="0.3">
      <c r="A225" s="3">
        <v>45782</v>
      </c>
      <c r="B225" s="13">
        <v>9.7802082237879867E-3</v>
      </c>
    </row>
    <row r="226" spans="1:2" ht="13" x14ac:dyDescent="0.3">
      <c r="A226" s="3">
        <v>45540</v>
      </c>
      <c r="B226" s="13">
        <v>9.9623047926763394E-3</v>
      </c>
    </row>
    <row r="227" spans="1:2" ht="13" x14ac:dyDescent="0.3">
      <c r="A227" s="3">
        <v>45531</v>
      </c>
      <c r="B227" s="13">
        <v>1.0101010101010201E-2</v>
      </c>
    </row>
    <row r="228" spans="1:2" ht="13" x14ac:dyDescent="0.3">
      <c r="A228" s="3">
        <v>45547</v>
      </c>
      <c r="B228" s="13">
        <v>1.0418076038425105E-2</v>
      </c>
    </row>
    <row r="229" spans="1:2" ht="13" x14ac:dyDescent="0.3">
      <c r="A229" s="3">
        <v>45572</v>
      </c>
      <c r="B229" s="13">
        <v>1.0495549355652948E-2</v>
      </c>
    </row>
    <row r="230" spans="1:2" ht="13" x14ac:dyDescent="0.3">
      <c r="A230" s="3">
        <v>45576</v>
      </c>
      <c r="B230" s="13">
        <v>1.0649350649350629E-2</v>
      </c>
    </row>
    <row r="231" spans="1:2" ht="13" x14ac:dyDescent="0.3">
      <c r="A231" s="3">
        <v>45575</v>
      </c>
      <c r="B231" s="13">
        <v>1.1029411764705951E-2</v>
      </c>
    </row>
    <row r="232" spans="1:2" ht="13" x14ac:dyDescent="0.3">
      <c r="A232" s="3">
        <v>45674</v>
      </c>
      <c r="B232" s="13">
        <v>1.1101622544833609E-2</v>
      </c>
    </row>
    <row r="233" spans="1:2" ht="13" x14ac:dyDescent="0.3">
      <c r="A233" s="3">
        <v>45653</v>
      </c>
      <c r="B233" s="13">
        <v>1.1780104712041982E-2</v>
      </c>
    </row>
    <row r="234" spans="1:2" ht="13" x14ac:dyDescent="0.3">
      <c r="A234" s="3">
        <v>45594</v>
      </c>
      <c r="B234" s="13">
        <v>1.1842607920539918E-2</v>
      </c>
    </row>
    <row r="235" spans="1:2" ht="13" x14ac:dyDescent="0.3">
      <c r="A235" s="3">
        <v>45748</v>
      </c>
      <c r="B235" s="13">
        <v>1.2040557667934175E-2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45797</v>
      </c>
      <c r="B237" s="13">
        <v>1.275457724748E-2</v>
      </c>
    </row>
    <row r="238" spans="1:2" ht="13" x14ac:dyDescent="0.3">
      <c r="A238" s="3">
        <v>45638</v>
      </c>
      <c r="B238" s="13">
        <v>1.2838801711840138E-2</v>
      </c>
    </row>
    <row r="239" spans="1:2" ht="13" x14ac:dyDescent="0.3">
      <c r="A239" s="3">
        <v>45582</v>
      </c>
      <c r="B239" s="13">
        <v>1.2882653061224488E-2</v>
      </c>
    </row>
    <row r="240" spans="1:2" ht="13" x14ac:dyDescent="0.3">
      <c r="A240" s="3">
        <v>45593</v>
      </c>
      <c r="B240" s="13">
        <v>1.3028895768833848E-2</v>
      </c>
    </row>
    <row r="241" spans="1:2" ht="13" x14ac:dyDescent="0.3">
      <c r="A241" s="3">
        <v>45828</v>
      </c>
      <c r="B241" s="13">
        <v>1.3052631578947427E-2</v>
      </c>
    </row>
    <row r="242" spans="1:2" ht="13" x14ac:dyDescent="0.3">
      <c r="A242" s="3">
        <v>45776</v>
      </c>
      <c r="B242" s="13">
        <v>1.3319126265316995E-2</v>
      </c>
    </row>
    <row r="243" spans="1:2" ht="13" x14ac:dyDescent="0.3">
      <c r="A243" s="3">
        <v>45686</v>
      </c>
      <c r="B243" s="13">
        <v>1.3352408202193623E-2</v>
      </c>
    </row>
    <row r="244" spans="1:2" ht="13" x14ac:dyDescent="0.3">
      <c r="A244" s="3">
        <v>45630</v>
      </c>
      <c r="B244" s="13">
        <v>1.3581420616596448E-2</v>
      </c>
    </row>
    <row r="245" spans="1:2" ht="13" x14ac:dyDescent="0.3">
      <c r="A245" s="3">
        <v>45629</v>
      </c>
      <c r="B245" s="13">
        <v>1.3628854625550687E-2</v>
      </c>
    </row>
    <row r="246" spans="1:2" ht="13" x14ac:dyDescent="0.3">
      <c r="A246" s="3">
        <v>45769</v>
      </c>
      <c r="B246" s="13">
        <v>1.3880922335665785E-2</v>
      </c>
    </row>
    <row r="247" spans="1:2" ht="13" x14ac:dyDescent="0.3">
      <c r="A247" s="3">
        <v>45791</v>
      </c>
      <c r="B247" s="13">
        <v>1.4019647973802748E-2</v>
      </c>
    </row>
    <row r="248" spans="1:2" ht="13" x14ac:dyDescent="0.3">
      <c r="A248" s="3">
        <v>45835</v>
      </c>
      <c r="B248" s="13">
        <v>1.4031805425631408E-2</v>
      </c>
    </row>
    <row r="249" spans="1:2" ht="13" x14ac:dyDescent="0.3">
      <c r="A249" s="3">
        <v>45845</v>
      </c>
      <c r="B249" s="13">
        <v>1.4482333607230896E-2</v>
      </c>
    </row>
    <row r="250" spans="1:2" ht="13" x14ac:dyDescent="0.3">
      <c r="A250" s="3">
        <v>45883</v>
      </c>
      <c r="B250" s="13">
        <v>1.4548802946593118E-2</v>
      </c>
    </row>
    <row r="251" spans="1:2" ht="13" x14ac:dyDescent="0.3">
      <c r="A251" s="3">
        <v>45814</v>
      </c>
      <c r="B251" s="13">
        <v>1.4551333872271458E-2</v>
      </c>
    </row>
    <row r="252" spans="1:2" ht="13" x14ac:dyDescent="0.3">
      <c r="A252" s="3">
        <v>45665</v>
      </c>
      <c r="B252" s="13">
        <v>1.457427767834312E-2</v>
      </c>
    </row>
    <row r="253" spans="1:2" ht="13" x14ac:dyDescent="0.3">
      <c r="A253" s="3">
        <v>45877</v>
      </c>
      <c r="B253" s="13">
        <v>1.4834537847090204E-2</v>
      </c>
    </row>
    <row r="254" spans="1:2" ht="13" x14ac:dyDescent="0.3">
      <c r="A254" s="3">
        <v>45719</v>
      </c>
      <c r="B254" s="13">
        <v>1.5212338897105444E-2</v>
      </c>
    </row>
    <row r="255" spans="1:2" ht="13" x14ac:dyDescent="0.3">
      <c r="A255" s="3">
        <v>45527</v>
      </c>
      <c r="B255" s="13">
        <v>1.5323025952512516E-2</v>
      </c>
    </row>
    <row r="256" spans="1:2" ht="13" x14ac:dyDescent="0.3">
      <c r="A256" s="3">
        <v>45779</v>
      </c>
      <c r="B256" s="13">
        <v>1.5484835540367317E-2</v>
      </c>
    </row>
    <row r="257" spans="1:2" ht="13" x14ac:dyDescent="0.3">
      <c r="A257" s="3">
        <v>45705</v>
      </c>
      <c r="B257" s="13">
        <v>1.6259238203524807E-2</v>
      </c>
    </row>
    <row r="258" spans="1:2" ht="13" x14ac:dyDescent="0.3">
      <c r="A258" s="3">
        <v>45882</v>
      </c>
      <c r="B258" s="13">
        <v>1.6282987085906746E-2</v>
      </c>
    </row>
    <row r="259" spans="1:2" ht="13" x14ac:dyDescent="0.3">
      <c r="A259" s="3">
        <v>45813</v>
      </c>
      <c r="B259" s="13">
        <v>1.6329464927595839E-2</v>
      </c>
    </row>
    <row r="260" spans="1:2" ht="13" x14ac:dyDescent="0.3">
      <c r="A260" s="3">
        <v>45544</v>
      </c>
      <c r="B260" s="13">
        <v>1.6364380199099974E-2</v>
      </c>
    </row>
    <row r="261" spans="1:2" ht="13" x14ac:dyDescent="0.3">
      <c r="A261" s="3">
        <v>45876</v>
      </c>
      <c r="B261" s="13">
        <v>1.6431471099941999E-2</v>
      </c>
    </row>
    <row r="262" spans="1:2" ht="13" x14ac:dyDescent="0.3">
      <c r="A262" s="3">
        <v>45607</v>
      </c>
      <c r="B262" s="13">
        <v>1.6555859731456103E-2</v>
      </c>
    </row>
    <row r="263" spans="1:2" ht="13" x14ac:dyDescent="0.3">
      <c r="A263" s="3">
        <v>45728</v>
      </c>
      <c r="B263" s="13">
        <v>1.7061207080400952E-2</v>
      </c>
    </row>
    <row r="264" spans="1:2" ht="13" x14ac:dyDescent="0.3">
      <c r="A264" s="3">
        <v>45803</v>
      </c>
      <c r="B264" s="13">
        <v>1.7150673400673427E-2</v>
      </c>
    </row>
    <row r="265" spans="1:2" ht="13" x14ac:dyDescent="0.3">
      <c r="A265" s="3">
        <v>45730</v>
      </c>
      <c r="B265" s="13">
        <v>1.7270608179699116E-2</v>
      </c>
    </row>
    <row r="266" spans="1:2" ht="13" x14ac:dyDescent="0.3">
      <c r="A266" s="3">
        <v>45713</v>
      </c>
      <c r="B266" s="13">
        <v>1.8199867637326179E-2</v>
      </c>
    </row>
    <row r="267" spans="1:2" ht="13" x14ac:dyDescent="0.3">
      <c r="A267" s="3">
        <v>45699</v>
      </c>
      <c r="B267" s="13">
        <v>1.8541978578832153E-2</v>
      </c>
    </row>
    <row r="268" spans="1:2" ht="13" x14ac:dyDescent="0.3">
      <c r="A268" s="3">
        <v>45706</v>
      </c>
      <c r="B268" s="13">
        <v>1.8796151264264854E-2</v>
      </c>
    </row>
    <row r="269" spans="1:2" ht="13" x14ac:dyDescent="0.3">
      <c r="A269" s="3">
        <v>45495</v>
      </c>
      <c r="B269" s="13">
        <v>1.9204389574759902E-2</v>
      </c>
    </row>
    <row r="270" spans="1:2" ht="13" x14ac:dyDescent="0.3">
      <c r="A270" s="3">
        <v>45692</v>
      </c>
      <c r="B270" s="13">
        <v>1.9297614766870381E-2</v>
      </c>
    </row>
    <row r="271" spans="1:2" ht="13" x14ac:dyDescent="0.3">
      <c r="A271" s="3">
        <v>45861</v>
      </c>
      <c r="B271" s="13">
        <v>1.9504266558309648E-2</v>
      </c>
    </row>
    <row r="272" spans="1:2" ht="13" x14ac:dyDescent="0.3">
      <c r="A272" s="3">
        <v>45680</v>
      </c>
      <c r="B272" s="13">
        <v>1.9646125686394091E-2</v>
      </c>
    </row>
    <row r="273" spans="1:2" ht="13" x14ac:dyDescent="0.3">
      <c r="A273" s="3">
        <v>45663</v>
      </c>
      <c r="B273" s="13">
        <v>2.0914523252792878E-2</v>
      </c>
    </row>
    <row r="274" spans="1:2" ht="13" x14ac:dyDescent="0.3">
      <c r="A274" s="3">
        <v>45569</v>
      </c>
      <c r="B274" s="13">
        <v>2.1025501899077623E-2</v>
      </c>
    </row>
    <row r="275" spans="1:2" ht="13" x14ac:dyDescent="0.3">
      <c r="A275" s="3">
        <v>45888</v>
      </c>
      <c r="B275" s="13">
        <v>2.1133175441792777E-2</v>
      </c>
    </row>
    <row r="276" spans="1:2" ht="13" x14ac:dyDescent="0.3">
      <c r="A276" s="3">
        <v>45610</v>
      </c>
      <c r="B276" s="13">
        <v>2.14491237248234E-2</v>
      </c>
    </row>
    <row r="277" spans="1:2" ht="13" x14ac:dyDescent="0.3">
      <c r="A277" s="3">
        <v>45741</v>
      </c>
      <c r="B277" s="13">
        <v>2.2033722975069926E-2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45734</v>
      </c>
      <c r="B279" s="13">
        <v>2.2567287784679087E-2</v>
      </c>
    </row>
    <row r="280" spans="1:2" ht="13" x14ac:dyDescent="0.3">
      <c r="A280" s="3">
        <v>45631</v>
      </c>
      <c r="B280" s="13">
        <v>2.2645048907945813E-2</v>
      </c>
    </row>
    <row r="281" spans="1:2" ht="13" x14ac:dyDescent="0.3">
      <c r="A281" s="3">
        <v>45824</v>
      </c>
      <c r="B281" s="13">
        <v>2.3545275386370742E-2</v>
      </c>
    </row>
    <row r="282" spans="1:2" ht="13" x14ac:dyDescent="0.3">
      <c r="A282" s="3">
        <v>45832</v>
      </c>
      <c r="B282" s="13">
        <v>2.3556630560521631E-2</v>
      </c>
    </row>
    <row r="283" spans="1:2" ht="13" x14ac:dyDescent="0.3">
      <c r="A283" s="3">
        <v>45772</v>
      </c>
      <c r="B283" s="13">
        <v>2.3587493143170581E-2</v>
      </c>
    </row>
    <row r="284" spans="1:2" ht="13" x14ac:dyDescent="0.3">
      <c r="A284" s="3">
        <v>45755</v>
      </c>
      <c r="B284" s="13">
        <v>2.4358974358974411E-2</v>
      </c>
    </row>
    <row r="285" spans="1:2" ht="13" x14ac:dyDescent="0.3">
      <c r="A285" s="3">
        <v>45597</v>
      </c>
      <c r="B285" s="13">
        <v>2.4511049022098108E-2</v>
      </c>
    </row>
    <row r="286" spans="1:2" ht="13" x14ac:dyDescent="0.3">
      <c r="A286" s="3">
        <v>45561</v>
      </c>
      <c r="B286" s="13">
        <v>2.6075446724023836E-2</v>
      </c>
    </row>
    <row r="287" spans="1:2" ht="13" x14ac:dyDescent="0.3">
      <c r="A287" s="3">
        <v>45761</v>
      </c>
      <c r="B287" s="13">
        <v>2.6303030303030366E-2</v>
      </c>
    </row>
    <row r="288" spans="1:2" ht="13" x14ac:dyDescent="0.3">
      <c r="A288" s="3">
        <v>45847</v>
      </c>
      <c r="B288" s="13">
        <v>2.6326447954637486E-2</v>
      </c>
    </row>
    <row r="289" spans="1:2" ht="13" x14ac:dyDescent="0.3">
      <c r="A289" s="3">
        <v>45511</v>
      </c>
      <c r="B289" s="13">
        <v>2.7662105889351567E-2</v>
      </c>
    </row>
    <row r="290" spans="1:2" ht="13" x14ac:dyDescent="0.3">
      <c r="A290" s="3">
        <v>45671</v>
      </c>
      <c r="B290" s="13">
        <v>2.7770764958343821E-2</v>
      </c>
    </row>
    <row r="291" spans="1:2" ht="13" x14ac:dyDescent="0.3">
      <c r="A291" s="3">
        <v>45770</v>
      </c>
      <c r="B291" s="13">
        <v>2.7947499434261336E-2</v>
      </c>
    </row>
    <row r="292" spans="1:2" ht="13" x14ac:dyDescent="0.3">
      <c r="A292" s="3">
        <v>45762</v>
      </c>
      <c r="B292" s="13">
        <v>2.8935868666587837E-2</v>
      </c>
    </row>
    <row r="293" spans="1:2" ht="13" x14ac:dyDescent="0.3">
      <c r="A293" s="3">
        <v>45694</v>
      </c>
      <c r="B293" s="13">
        <v>2.9836609045702189E-2</v>
      </c>
    </row>
    <row r="294" spans="1:2" ht="13" x14ac:dyDescent="0.3">
      <c r="A294" s="3">
        <v>45785</v>
      </c>
      <c r="B294" s="13">
        <v>3.084502516868376E-2</v>
      </c>
    </row>
    <row r="295" spans="1:2" ht="13" x14ac:dyDescent="0.3">
      <c r="A295" s="3">
        <v>45520</v>
      </c>
      <c r="B295" s="13">
        <v>3.0954428202923503E-2</v>
      </c>
    </row>
    <row r="296" spans="1:2" ht="13" x14ac:dyDescent="0.3">
      <c r="A296" s="3">
        <v>45873</v>
      </c>
      <c r="B296" s="13">
        <v>3.2399999999999984E-2</v>
      </c>
    </row>
    <row r="297" spans="1:2" ht="13" x14ac:dyDescent="0.3">
      <c r="A297" s="3">
        <v>45714</v>
      </c>
      <c r="B297" s="13">
        <v>3.3365832520853629E-2</v>
      </c>
    </row>
    <row r="298" spans="1:2" ht="13" x14ac:dyDescent="0.3">
      <c r="A298" s="3">
        <v>45503</v>
      </c>
      <c r="B298" s="13">
        <v>3.5446489434219464E-2</v>
      </c>
    </row>
    <row r="299" spans="1:2" ht="13" x14ac:dyDescent="0.3">
      <c r="A299" s="3">
        <v>45721</v>
      </c>
      <c r="B299" s="13">
        <v>3.6667738822772654E-2</v>
      </c>
    </row>
    <row r="300" spans="1:2" ht="13" x14ac:dyDescent="0.3">
      <c r="A300" s="3">
        <v>45868</v>
      </c>
      <c r="B300" s="13">
        <v>4.3863024240092294E-2</v>
      </c>
    </row>
    <row r="301" spans="1:2" ht="13" x14ac:dyDescent="0.3">
      <c r="A301" s="3">
        <v>45757</v>
      </c>
      <c r="B301" s="13">
        <v>5.7716918351676541E-2</v>
      </c>
    </row>
  </sheetData>
  <autoFilter ref="A1:B1" xr:uid="{21A58083-D851-4DA9-A7A7-0721D6BAFC0D}">
    <sortState xmlns:xlrd2="http://schemas.microsoft.com/office/spreadsheetml/2017/richdata2" ref="A2:B301">
      <sortCondition ref="B1"/>
    </sortState>
  </autoFilter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4779-BA81-4258-B150-BEFB509D528A}">
  <sheetPr>
    <tabColor theme="8" tint="0.59999389629810485"/>
  </sheetPr>
  <dimension ref="A1:F301"/>
  <sheetViews>
    <sheetView zoomScale="180" zoomScaleNormal="180" workbookViewId="0"/>
  </sheetViews>
  <sheetFormatPr defaultRowHeight="12.5" x14ac:dyDescent="0.25"/>
  <cols>
    <col min="1" max="1" width="9.90625" style="243" bestFit="1" customWidth="1"/>
    <col min="2" max="2" width="8.90625" style="243" bestFit="1" customWidth="1"/>
    <col min="3" max="3" width="8.453125" style="243" customWidth="1"/>
    <col min="4" max="4" width="20.26953125" style="243" customWidth="1"/>
    <col min="5" max="5" width="13.08984375" style="243" bestFit="1" customWidth="1"/>
    <col min="6" max="6" width="14.1796875" style="243" bestFit="1" customWidth="1"/>
    <col min="7" max="256" width="8.7265625" style="243"/>
    <col min="257" max="257" width="9.90625" style="243" bestFit="1" customWidth="1"/>
    <col min="258" max="258" width="8.90625" style="243" bestFit="1" customWidth="1"/>
    <col min="259" max="259" width="8.453125" style="243" customWidth="1"/>
    <col min="260" max="260" width="20.26953125" style="243" customWidth="1"/>
    <col min="261" max="261" width="13.08984375" style="243" bestFit="1" customWidth="1"/>
    <col min="262" max="262" width="14.1796875" style="243" bestFit="1" customWidth="1"/>
    <col min="263" max="512" width="8.7265625" style="243"/>
    <col min="513" max="513" width="9.90625" style="243" bestFit="1" customWidth="1"/>
    <col min="514" max="514" width="8.90625" style="243" bestFit="1" customWidth="1"/>
    <col min="515" max="515" width="8.453125" style="243" customWidth="1"/>
    <col min="516" max="516" width="20.26953125" style="243" customWidth="1"/>
    <col min="517" max="517" width="13.08984375" style="243" bestFit="1" customWidth="1"/>
    <col min="518" max="518" width="14.1796875" style="243" bestFit="1" customWidth="1"/>
    <col min="519" max="768" width="8.7265625" style="243"/>
    <col min="769" max="769" width="9.90625" style="243" bestFit="1" customWidth="1"/>
    <col min="770" max="770" width="8.90625" style="243" bestFit="1" customWidth="1"/>
    <col min="771" max="771" width="8.453125" style="243" customWidth="1"/>
    <col min="772" max="772" width="20.26953125" style="243" customWidth="1"/>
    <col min="773" max="773" width="13.08984375" style="243" bestFit="1" customWidth="1"/>
    <col min="774" max="774" width="14.1796875" style="243" bestFit="1" customWidth="1"/>
    <col min="775" max="1024" width="8.7265625" style="243"/>
    <col min="1025" max="1025" width="9.90625" style="243" bestFit="1" customWidth="1"/>
    <col min="1026" max="1026" width="8.90625" style="243" bestFit="1" customWidth="1"/>
    <col min="1027" max="1027" width="8.453125" style="243" customWidth="1"/>
    <col min="1028" max="1028" width="20.26953125" style="243" customWidth="1"/>
    <col min="1029" max="1029" width="13.08984375" style="243" bestFit="1" customWidth="1"/>
    <col min="1030" max="1030" width="14.1796875" style="243" bestFit="1" customWidth="1"/>
    <col min="1031" max="1280" width="8.7265625" style="243"/>
    <col min="1281" max="1281" width="9.90625" style="243" bestFit="1" customWidth="1"/>
    <col min="1282" max="1282" width="8.90625" style="243" bestFit="1" customWidth="1"/>
    <col min="1283" max="1283" width="8.453125" style="243" customWidth="1"/>
    <col min="1284" max="1284" width="20.26953125" style="243" customWidth="1"/>
    <col min="1285" max="1285" width="13.08984375" style="243" bestFit="1" customWidth="1"/>
    <col min="1286" max="1286" width="14.1796875" style="243" bestFit="1" customWidth="1"/>
    <col min="1287" max="1536" width="8.7265625" style="243"/>
    <col min="1537" max="1537" width="9.90625" style="243" bestFit="1" customWidth="1"/>
    <col min="1538" max="1538" width="8.90625" style="243" bestFit="1" customWidth="1"/>
    <col min="1539" max="1539" width="8.453125" style="243" customWidth="1"/>
    <col min="1540" max="1540" width="20.26953125" style="243" customWidth="1"/>
    <col min="1541" max="1541" width="13.08984375" style="243" bestFit="1" customWidth="1"/>
    <col min="1542" max="1542" width="14.1796875" style="243" bestFit="1" customWidth="1"/>
    <col min="1543" max="1792" width="8.7265625" style="243"/>
    <col min="1793" max="1793" width="9.90625" style="243" bestFit="1" customWidth="1"/>
    <col min="1794" max="1794" width="8.90625" style="243" bestFit="1" customWidth="1"/>
    <col min="1795" max="1795" width="8.453125" style="243" customWidth="1"/>
    <col min="1796" max="1796" width="20.26953125" style="243" customWidth="1"/>
    <col min="1797" max="1797" width="13.08984375" style="243" bestFit="1" customWidth="1"/>
    <col min="1798" max="1798" width="14.1796875" style="243" bestFit="1" customWidth="1"/>
    <col min="1799" max="2048" width="8.7265625" style="243"/>
    <col min="2049" max="2049" width="9.90625" style="243" bestFit="1" customWidth="1"/>
    <col min="2050" max="2050" width="8.90625" style="243" bestFit="1" customWidth="1"/>
    <col min="2051" max="2051" width="8.453125" style="243" customWidth="1"/>
    <col min="2052" max="2052" width="20.26953125" style="243" customWidth="1"/>
    <col min="2053" max="2053" width="13.08984375" style="243" bestFit="1" customWidth="1"/>
    <col min="2054" max="2054" width="14.1796875" style="243" bestFit="1" customWidth="1"/>
    <col min="2055" max="2304" width="8.7265625" style="243"/>
    <col min="2305" max="2305" width="9.90625" style="243" bestFit="1" customWidth="1"/>
    <col min="2306" max="2306" width="8.90625" style="243" bestFit="1" customWidth="1"/>
    <col min="2307" max="2307" width="8.453125" style="243" customWidth="1"/>
    <col min="2308" max="2308" width="20.26953125" style="243" customWidth="1"/>
    <col min="2309" max="2309" width="13.08984375" style="243" bestFit="1" customWidth="1"/>
    <col min="2310" max="2310" width="14.1796875" style="243" bestFit="1" customWidth="1"/>
    <col min="2311" max="2560" width="8.7265625" style="243"/>
    <col min="2561" max="2561" width="9.90625" style="243" bestFit="1" customWidth="1"/>
    <col min="2562" max="2562" width="8.90625" style="243" bestFit="1" customWidth="1"/>
    <col min="2563" max="2563" width="8.453125" style="243" customWidth="1"/>
    <col min="2564" max="2564" width="20.26953125" style="243" customWidth="1"/>
    <col min="2565" max="2565" width="13.08984375" style="243" bestFit="1" customWidth="1"/>
    <col min="2566" max="2566" width="14.1796875" style="243" bestFit="1" customWidth="1"/>
    <col min="2567" max="2816" width="8.7265625" style="243"/>
    <col min="2817" max="2817" width="9.90625" style="243" bestFit="1" customWidth="1"/>
    <col min="2818" max="2818" width="8.90625" style="243" bestFit="1" customWidth="1"/>
    <col min="2819" max="2819" width="8.453125" style="243" customWidth="1"/>
    <col min="2820" max="2820" width="20.26953125" style="243" customWidth="1"/>
    <col min="2821" max="2821" width="13.08984375" style="243" bestFit="1" customWidth="1"/>
    <col min="2822" max="2822" width="14.1796875" style="243" bestFit="1" customWidth="1"/>
    <col min="2823" max="3072" width="8.7265625" style="243"/>
    <col min="3073" max="3073" width="9.90625" style="243" bestFit="1" customWidth="1"/>
    <col min="3074" max="3074" width="8.90625" style="243" bestFit="1" customWidth="1"/>
    <col min="3075" max="3075" width="8.453125" style="243" customWidth="1"/>
    <col min="3076" max="3076" width="20.26953125" style="243" customWidth="1"/>
    <col min="3077" max="3077" width="13.08984375" style="243" bestFit="1" customWidth="1"/>
    <col min="3078" max="3078" width="14.1796875" style="243" bestFit="1" customWidth="1"/>
    <col min="3079" max="3328" width="8.7265625" style="243"/>
    <col min="3329" max="3329" width="9.90625" style="243" bestFit="1" customWidth="1"/>
    <col min="3330" max="3330" width="8.90625" style="243" bestFit="1" customWidth="1"/>
    <col min="3331" max="3331" width="8.453125" style="243" customWidth="1"/>
    <col min="3332" max="3332" width="20.26953125" style="243" customWidth="1"/>
    <col min="3333" max="3333" width="13.08984375" style="243" bestFit="1" customWidth="1"/>
    <col min="3334" max="3334" width="14.1796875" style="243" bestFit="1" customWidth="1"/>
    <col min="3335" max="3584" width="8.7265625" style="243"/>
    <col min="3585" max="3585" width="9.90625" style="243" bestFit="1" customWidth="1"/>
    <col min="3586" max="3586" width="8.90625" style="243" bestFit="1" customWidth="1"/>
    <col min="3587" max="3587" width="8.453125" style="243" customWidth="1"/>
    <col min="3588" max="3588" width="20.26953125" style="243" customWidth="1"/>
    <col min="3589" max="3589" width="13.08984375" style="243" bestFit="1" customWidth="1"/>
    <col min="3590" max="3590" width="14.1796875" style="243" bestFit="1" customWidth="1"/>
    <col min="3591" max="3840" width="8.7265625" style="243"/>
    <col min="3841" max="3841" width="9.90625" style="243" bestFit="1" customWidth="1"/>
    <col min="3842" max="3842" width="8.90625" style="243" bestFit="1" customWidth="1"/>
    <col min="3843" max="3843" width="8.453125" style="243" customWidth="1"/>
    <col min="3844" max="3844" width="20.26953125" style="243" customWidth="1"/>
    <col min="3845" max="3845" width="13.08984375" style="243" bestFit="1" customWidth="1"/>
    <col min="3846" max="3846" width="14.1796875" style="243" bestFit="1" customWidth="1"/>
    <col min="3847" max="4096" width="8.7265625" style="243"/>
    <col min="4097" max="4097" width="9.90625" style="243" bestFit="1" customWidth="1"/>
    <col min="4098" max="4098" width="8.90625" style="243" bestFit="1" customWidth="1"/>
    <col min="4099" max="4099" width="8.453125" style="243" customWidth="1"/>
    <col min="4100" max="4100" width="20.26953125" style="243" customWidth="1"/>
    <col min="4101" max="4101" width="13.08984375" style="243" bestFit="1" customWidth="1"/>
    <col min="4102" max="4102" width="14.1796875" style="243" bestFit="1" customWidth="1"/>
    <col min="4103" max="4352" width="8.7265625" style="243"/>
    <col min="4353" max="4353" width="9.90625" style="243" bestFit="1" customWidth="1"/>
    <col min="4354" max="4354" width="8.90625" style="243" bestFit="1" customWidth="1"/>
    <col min="4355" max="4355" width="8.453125" style="243" customWidth="1"/>
    <col min="4356" max="4356" width="20.26953125" style="243" customWidth="1"/>
    <col min="4357" max="4357" width="13.08984375" style="243" bestFit="1" customWidth="1"/>
    <col min="4358" max="4358" width="14.1796875" style="243" bestFit="1" customWidth="1"/>
    <col min="4359" max="4608" width="8.7265625" style="243"/>
    <col min="4609" max="4609" width="9.90625" style="243" bestFit="1" customWidth="1"/>
    <col min="4610" max="4610" width="8.90625" style="243" bestFit="1" customWidth="1"/>
    <col min="4611" max="4611" width="8.453125" style="243" customWidth="1"/>
    <col min="4612" max="4612" width="20.26953125" style="243" customWidth="1"/>
    <col min="4613" max="4613" width="13.08984375" style="243" bestFit="1" customWidth="1"/>
    <col min="4614" max="4614" width="14.1796875" style="243" bestFit="1" customWidth="1"/>
    <col min="4615" max="4864" width="8.7265625" style="243"/>
    <col min="4865" max="4865" width="9.90625" style="243" bestFit="1" customWidth="1"/>
    <col min="4866" max="4866" width="8.90625" style="243" bestFit="1" customWidth="1"/>
    <col min="4867" max="4867" width="8.453125" style="243" customWidth="1"/>
    <col min="4868" max="4868" width="20.26953125" style="243" customWidth="1"/>
    <col min="4869" max="4869" width="13.08984375" style="243" bestFit="1" customWidth="1"/>
    <col min="4870" max="4870" width="14.1796875" style="243" bestFit="1" customWidth="1"/>
    <col min="4871" max="5120" width="8.7265625" style="243"/>
    <col min="5121" max="5121" width="9.90625" style="243" bestFit="1" customWidth="1"/>
    <col min="5122" max="5122" width="8.90625" style="243" bestFit="1" customWidth="1"/>
    <col min="5123" max="5123" width="8.453125" style="243" customWidth="1"/>
    <col min="5124" max="5124" width="20.26953125" style="243" customWidth="1"/>
    <col min="5125" max="5125" width="13.08984375" style="243" bestFit="1" customWidth="1"/>
    <col min="5126" max="5126" width="14.1796875" style="243" bestFit="1" customWidth="1"/>
    <col min="5127" max="5376" width="8.7265625" style="243"/>
    <col min="5377" max="5377" width="9.90625" style="243" bestFit="1" customWidth="1"/>
    <col min="5378" max="5378" width="8.90625" style="243" bestFit="1" customWidth="1"/>
    <col min="5379" max="5379" width="8.453125" style="243" customWidth="1"/>
    <col min="5380" max="5380" width="20.26953125" style="243" customWidth="1"/>
    <col min="5381" max="5381" width="13.08984375" style="243" bestFit="1" customWidth="1"/>
    <col min="5382" max="5382" width="14.1796875" style="243" bestFit="1" customWidth="1"/>
    <col min="5383" max="5632" width="8.7265625" style="243"/>
    <col min="5633" max="5633" width="9.90625" style="243" bestFit="1" customWidth="1"/>
    <col min="5634" max="5634" width="8.90625" style="243" bestFit="1" customWidth="1"/>
    <col min="5635" max="5635" width="8.453125" style="243" customWidth="1"/>
    <col min="5636" max="5636" width="20.26953125" style="243" customWidth="1"/>
    <col min="5637" max="5637" width="13.08984375" style="243" bestFit="1" customWidth="1"/>
    <col min="5638" max="5638" width="14.1796875" style="243" bestFit="1" customWidth="1"/>
    <col min="5639" max="5888" width="8.7265625" style="243"/>
    <col min="5889" max="5889" width="9.90625" style="243" bestFit="1" customWidth="1"/>
    <col min="5890" max="5890" width="8.90625" style="243" bestFit="1" customWidth="1"/>
    <col min="5891" max="5891" width="8.453125" style="243" customWidth="1"/>
    <col min="5892" max="5892" width="20.26953125" style="243" customWidth="1"/>
    <col min="5893" max="5893" width="13.08984375" style="243" bestFit="1" customWidth="1"/>
    <col min="5894" max="5894" width="14.1796875" style="243" bestFit="1" customWidth="1"/>
    <col min="5895" max="6144" width="8.7265625" style="243"/>
    <col min="6145" max="6145" width="9.90625" style="243" bestFit="1" customWidth="1"/>
    <col min="6146" max="6146" width="8.90625" style="243" bestFit="1" customWidth="1"/>
    <col min="6147" max="6147" width="8.453125" style="243" customWidth="1"/>
    <col min="6148" max="6148" width="20.26953125" style="243" customWidth="1"/>
    <col min="6149" max="6149" width="13.08984375" style="243" bestFit="1" customWidth="1"/>
    <col min="6150" max="6150" width="14.1796875" style="243" bestFit="1" customWidth="1"/>
    <col min="6151" max="6400" width="8.7265625" style="243"/>
    <col min="6401" max="6401" width="9.90625" style="243" bestFit="1" customWidth="1"/>
    <col min="6402" max="6402" width="8.90625" style="243" bestFit="1" customWidth="1"/>
    <col min="6403" max="6403" width="8.453125" style="243" customWidth="1"/>
    <col min="6404" max="6404" width="20.26953125" style="243" customWidth="1"/>
    <col min="6405" max="6405" width="13.08984375" style="243" bestFit="1" customWidth="1"/>
    <col min="6406" max="6406" width="14.1796875" style="243" bestFit="1" customWidth="1"/>
    <col min="6407" max="6656" width="8.7265625" style="243"/>
    <col min="6657" max="6657" width="9.90625" style="243" bestFit="1" customWidth="1"/>
    <col min="6658" max="6658" width="8.90625" style="243" bestFit="1" customWidth="1"/>
    <col min="6659" max="6659" width="8.453125" style="243" customWidth="1"/>
    <col min="6660" max="6660" width="20.26953125" style="243" customWidth="1"/>
    <col min="6661" max="6661" width="13.08984375" style="243" bestFit="1" customWidth="1"/>
    <col min="6662" max="6662" width="14.1796875" style="243" bestFit="1" customWidth="1"/>
    <col min="6663" max="6912" width="8.7265625" style="243"/>
    <col min="6913" max="6913" width="9.90625" style="243" bestFit="1" customWidth="1"/>
    <col min="6914" max="6914" width="8.90625" style="243" bestFit="1" customWidth="1"/>
    <col min="6915" max="6915" width="8.453125" style="243" customWidth="1"/>
    <col min="6916" max="6916" width="20.26953125" style="243" customWidth="1"/>
    <col min="6917" max="6917" width="13.08984375" style="243" bestFit="1" customWidth="1"/>
    <col min="6918" max="6918" width="14.1796875" style="243" bestFit="1" customWidth="1"/>
    <col min="6919" max="7168" width="8.7265625" style="243"/>
    <col min="7169" max="7169" width="9.90625" style="243" bestFit="1" customWidth="1"/>
    <col min="7170" max="7170" width="8.90625" style="243" bestFit="1" customWidth="1"/>
    <col min="7171" max="7171" width="8.453125" style="243" customWidth="1"/>
    <col min="7172" max="7172" width="20.26953125" style="243" customWidth="1"/>
    <col min="7173" max="7173" width="13.08984375" style="243" bestFit="1" customWidth="1"/>
    <col min="7174" max="7174" width="14.1796875" style="243" bestFit="1" customWidth="1"/>
    <col min="7175" max="7424" width="8.7265625" style="243"/>
    <col min="7425" max="7425" width="9.90625" style="243" bestFit="1" customWidth="1"/>
    <col min="7426" max="7426" width="8.90625" style="243" bestFit="1" customWidth="1"/>
    <col min="7427" max="7427" width="8.453125" style="243" customWidth="1"/>
    <col min="7428" max="7428" width="20.26953125" style="243" customWidth="1"/>
    <col min="7429" max="7429" width="13.08984375" style="243" bestFit="1" customWidth="1"/>
    <col min="7430" max="7430" width="14.1796875" style="243" bestFit="1" customWidth="1"/>
    <col min="7431" max="7680" width="8.7265625" style="243"/>
    <col min="7681" max="7681" width="9.90625" style="243" bestFit="1" customWidth="1"/>
    <col min="7682" max="7682" width="8.90625" style="243" bestFit="1" customWidth="1"/>
    <col min="7683" max="7683" width="8.453125" style="243" customWidth="1"/>
    <col min="7684" max="7684" width="20.26953125" style="243" customWidth="1"/>
    <col min="7685" max="7685" width="13.08984375" style="243" bestFit="1" customWidth="1"/>
    <col min="7686" max="7686" width="14.1796875" style="243" bestFit="1" customWidth="1"/>
    <col min="7687" max="7936" width="8.7265625" style="243"/>
    <col min="7937" max="7937" width="9.90625" style="243" bestFit="1" customWidth="1"/>
    <col min="7938" max="7938" width="8.90625" style="243" bestFit="1" customWidth="1"/>
    <col min="7939" max="7939" width="8.453125" style="243" customWidth="1"/>
    <col min="7940" max="7940" width="20.26953125" style="243" customWidth="1"/>
    <col min="7941" max="7941" width="13.08984375" style="243" bestFit="1" customWidth="1"/>
    <col min="7942" max="7942" width="14.1796875" style="243" bestFit="1" customWidth="1"/>
    <col min="7943" max="8192" width="8.7265625" style="243"/>
    <col min="8193" max="8193" width="9.90625" style="243" bestFit="1" customWidth="1"/>
    <col min="8194" max="8194" width="8.90625" style="243" bestFit="1" customWidth="1"/>
    <col min="8195" max="8195" width="8.453125" style="243" customWidth="1"/>
    <col min="8196" max="8196" width="20.26953125" style="243" customWidth="1"/>
    <col min="8197" max="8197" width="13.08984375" style="243" bestFit="1" customWidth="1"/>
    <col min="8198" max="8198" width="14.1796875" style="243" bestFit="1" customWidth="1"/>
    <col min="8199" max="8448" width="8.7265625" style="243"/>
    <col min="8449" max="8449" width="9.90625" style="243" bestFit="1" customWidth="1"/>
    <col min="8450" max="8450" width="8.90625" style="243" bestFit="1" customWidth="1"/>
    <col min="8451" max="8451" width="8.453125" style="243" customWidth="1"/>
    <col min="8452" max="8452" width="20.26953125" style="243" customWidth="1"/>
    <col min="8453" max="8453" width="13.08984375" style="243" bestFit="1" customWidth="1"/>
    <col min="8454" max="8454" width="14.1796875" style="243" bestFit="1" customWidth="1"/>
    <col min="8455" max="8704" width="8.7265625" style="243"/>
    <col min="8705" max="8705" width="9.90625" style="243" bestFit="1" customWidth="1"/>
    <col min="8706" max="8706" width="8.90625" style="243" bestFit="1" customWidth="1"/>
    <col min="8707" max="8707" width="8.453125" style="243" customWidth="1"/>
    <col min="8708" max="8708" width="20.26953125" style="243" customWidth="1"/>
    <col min="8709" max="8709" width="13.08984375" style="243" bestFit="1" customWidth="1"/>
    <col min="8710" max="8710" width="14.1796875" style="243" bestFit="1" customWidth="1"/>
    <col min="8711" max="8960" width="8.7265625" style="243"/>
    <col min="8961" max="8961" width="9.90625" style="243" bestFit="1" customWidth="1"/>
    <col min="8962" max="8962" width="8.90625" style="243" bestFit="1" customWidth="1"/>
    <col min="8963" max="8963" width="8.453125" style="243" customWidth="1"/>
    <col min="8964" max="8964" width="20.26953125" style="243" customWidth="1"/>
    <col min="8965" max="8965" width="13.08984375" style="243" bestFit="1" customWidth="1"/>
    <col min="8966" max="8966" width="14.1796875" style="243" bestFit="1" customWidth="1"/>
    <col min="8967" max="9216" width="8.7265625" style="243"/>
    <col min="9217" max="9217" width="9.90625" style="243" bestFit="1" customWidth="1"/>
    <col min="9218" max="9218" width="8.90625" style="243" bestFit="1" customWidth="1"/>
    <col min="9219" max="9219" width="8.453125" style="243" customWidth="1"/>
    <col min="9220" max="9220" width="20.26953125" style="243" customWidth="1"/>
    <col min="9221" max="9221" width="13.08984375" style="243" bestFit="1" customWidth="1"/>
    <col min="9222" max="9222" width="14.1796875" style="243" bestFit="1" customWidth="1"/>
    <col min="9223" max="9472" width="8.7265625" style="243"/>
    <col min="9473" max="9473" width="9.90625" style="243" bestFit="1" customWidth="1"/>
    <col min="9474" max="9474" width="8.90625" style="243" bestFit="1" customWidth="1"/>
    <col min="9475" max="9475" width="8.453125" style="243" customWidth="1"/>
    <col min="9476" max="9476" width="20.26953125" style="243" customWidth="1"/>
    <col min="9477" max="9477" width="13.08984375" style="243" bestFit="1" customWidth="1"/>
    <col min="9478" max="9478" width="14.1796875" style="243" bestFit="1" customWidth="1"/>
    <col min="9479" max="9728" width="8.7265625" style="243"/>
    <col min="9729" max="9729" width="9.90625" style="243" bestFit="1" customWidth="1"/>
    <col min="9730" max="9730" width="8.90625" style="243" bestFit="1" customWidth="1"/>
    <col min="9731" max="9731" width="8.453125" style="243" customWidth="1"/>
    <col min="9732" max="9732" width="20.26953125" style="243" customWidth="1"/>
    <col min="9733" max="9733" width="13.08984375" style="243" bestFit="1" customWidth="1"/>
    <col min="9734" max="9734" width="14.1796875" style="243" bestFit="1" customWidth="1"/>
    <col min="9735" max="9984" width="8.7265625" style="243"/>
    <col min="9985" max="9985" width="9.90625" style="243" bestFit="1" customWidth="1"/>
    <col min="9986" max="9986" width="8.90625" style="243" bestFit="1" customWidth="1"/>
    <col min="9987" max="9987" width="8.453125" style="243" customWidth="1"/>
    <col min="9988" max="9988" width="20.26953125" style="243" customWidth="1"/>
    <col min="9989" max="9989" width="13.08984375" style="243" bestFit="1" customWidth="1"/>
    <col min="9990" max="9990" width="14.1796875" style="243" bestFit="1" customWidth="1"/>
    <col min="9991" max="10240" width="8.7265625" style="243"/>
    <col min="10241" max="10241" width="9.90625" style="243" bestFit="1" customWidth="1"/>
    <col min="10242" max="10242" width="8.90625" style="243" bestFit="1" customWidth="1"/>
    <col min="10243" max="10243" width="8.453125" style="243" customWidth="1"/>
    <col min="10244" max="10244" width="20.26953125" style="243" customWidth="1"/>
    <col min="10245" max="10245" width="13.08984375" style="243" bestFit="1" customWidth="1"/>
    <col min="10246" max="10246" width="14.1796875" style="243" bestFit="1" customWidth="1"/>
    <col min="10247" max="10496" width="8.7265625" style="243"/>
    <col min="10497" max="10497" width="9.90625" style="243" bestFit="1" customWidth="1"/>
    <col min="10498" max="10498" width="8.90625" style="243" bestFit="1" customWidth="1"/>
    <col min="10499" max="10499" width="8.453125" style="243" customWidth="1"/>
    <col min="10500" max="10500" width="20.26953125" style="243" customWidth="1"/>
    <col min="10501" max="10501" width="13.08984375" style="243" bestFit="1" customWidth="1"/>
    <col min="10502" max="10502" width="14.1796875" style="243" bestFit="1" customWidth="1"/>
    <col min="10503" max="10752" width="8.7265625" style="243"/>
    <col min="10753" max="10753" width="9.90625" style="243" bestFit="1" customWidth="1"/>
    <col min="10754" max="10754" width="8.90625" style="243" bestFit="1" customWidth="1"/>
    <col min="10755" max="10755" width="8.453125" style="243" customWidth="1"/>
    <col min="10756" max="10756" width="20.26953125" style="243" customWidth="1"/>
    <col min="10757" max="10757" width="13.08984375" style="243" bestFit="1" customWidth="1"/>
    <col min="10758" max="10758" width="14.1796875" style="243" bestFit="1" customWidth="1"/>
    <col min="10759" max="11008" width="8.7265625" style="243"/>
    <col min="11009" max="11009" width="9.90625" style="243" bestFit="1" customWidth="1"/>
    <col min="11010" max="11010" width="8.90625" style="243" bestFit="1" customWidth="1"/>
    <col min="11011" max="11011" width="8.453125" style="243" customWidth="1"/>
    <col min="11012" max="11012" width="20.26953125" style="243" customWidth="1"/>
    <col min="11013" max="11013" width="13.08984375" style="243" bestFit="1" customWidth="1"/>
    <col min="11014" max="11014" width="14.1796875" style="243" bestFit="1" customWidth="1"/>
    <col min="11015" max="11264" width="8.7265625" style="243"/>
    <col min="11265" max="11265" width="9.90625" style="243" bestFit="1" customWidth="1"/>
    <col min="11266" max="11266" width="8.90625" style="243" bestFit="1" customWidth="1"/>
    <col min="11267" max="11267" width="8.453125" style="243" customWidth="1"/>
    <col min="11268" max="11268" width="20.26953125" style="243" customWidth="1"/>
    <col min="11269" max="11269" width="13.08984375" style="243" bestFit="1" customWidth="1"/>
    <col min="11270" max="11270" width="14.1796875" style="243" bestFit="1" customWidth="1"/>
    <col min="11271" max="11520" width="8.7265625" style="243"/>
    <col min="11521" max="11521" width="9.90625" style="243" bestFit="1" customWidth="1"/>
    <col min="11522" max="11522" width="8.90625" style="243" bestFit="1" customWidth="1"/>
    <col min="11523" max="11523" width="8.453125" style="243" customWidth="1"/>
    <col min="11524" max="11524" width="20.26953125" style="243" customWidth="1"/>
    <col min="11525" max="11525" width="13.08984375" style="243" bestFit="1" customWidth="1"/>
    <col min="11526" max="11526" width="14.1796875" style="243" bestFit="1" customWidth="1"/>
    <col min="11527" max="11776" width="8.7265625" style="243"/>
    <col min="11777" max="11777" width="9.90625" style="243" bestFit="1" customWidth="1"/>
    <col min="11778" max="11778" width="8.90625" style="243" bestFit="1" customWidth="1"/>
    <col min="11779" max="11779" width="8.453125" style="243" customWidth="1"/>
    <col min="11780" max="11780" width="20.26953125" style="243" customWidth="1"/>
    <col min="11781" max="11781" width="13.08984375" style="243" bestFit="1" customWidth="1"/>
    <col min="11782" max="11782" width="14.1796875" style="243" bestFit="1" customWidth="1"/>
    <col min="11783" max="12032" width="8.7265625" style="243"/>
    <col min="12033" max="12033" width="9.90625" style="243" bestFit="1" customWidth="1"/>
    <col min="12034" max="12034" width="8.90625" style="243" bestFit="1" customWidth="1"/>
    <col min="12035" max="12035" width="8.453125" style="243" customWidth="1"/>
    <col min="12036" max="12036" width="20.26953125" style="243" customWidth="1"/>
    <col min="12037" max="12037" width="13.08984375" style="243" bestFit="1" customWidth="1"/>
    <col min="12038" max="12038" width="14.1796875" style="243" bestFit="1" customWidth="1"/>
    <col min="12039" max="12288" width="8.7265625" style="243"/>
    <col min="12289" max="12289" width="9.90625" style="243" bestFit="1" customWidth="1"/>
    <col min="12290" max="12290" width="8.90625" style="243" bestFit="1" customWidth="1"/>
    <col min="12291" max="12291" width="8.453125" style="243" customWidth="1"/>
    <col min="12292" max="12292" width="20.26953125" style="243" customWidth="1"/>
    <col min="12293" max="12293" width="13.08984375" style="243" bestFit="1" customWidth="1"/>
    <col min="12294" max="12294" width="14.1796875" style="243" bestFit="1" customWidth="1"/>
    <col min="12295" max="12544" width="8.7265625" style="243"/>
    <col min="12545" max="12545" width="9.90625" style="243" bestFit="1" customWidth="1"/>
    <col min="12546" max="12546" width="8.90625" style="243" bestFit="1" customWidth="1"/>
    <col min="12547" max="12547" width="8.453125" style="243" customWidth="1"/>
    <col min="12548" max="12548" width="20.26953125" style="243" customWidth="1"/>
    <col min="12549" max="12549" width="13.08984375" style="243" bestFit="1" customWidth="1"/>
    <col min="12550" max="12550" width="14.1796875" style="243" bestFit="1" customWidth="1"/>
    <col min="12551" max="12800" width="8.7265625" style="243"/>
    <col min="12801" max="12801" width="9.90625" style="243" bestFit="1" customWidth="1"/>
    <col min="12802" max="12802" width="8.90625" style="243" bestFit="1" customWidth="1"/>
    <col min="12803" max="12803" width="8.453125" style="243" customWidth="1"/>
    <col min="12804" max="12804" width="20.26953125" style="243" customWidth="1"/>
    <col min="12805" max="12805" width="13.08984375" style="243" bestFit="1" customWidth="1"/>
    <col min="12806" max="12806" width="14.1796875" style="243" bestFit="1" customWidth="1"/>
    <col min="12807" max="13056" width="8.7265625" style="243"/>
    <col min="13057" max="13057" width="9.90625" style="243" bestFit="1" customWidth="1"/>
    <col min="13058" max="13058" width="8.90625" style="243" bestFit="1" customWidth="1"/>
    <col min="13059" max="13059" width="8.453125" style="243" customWidth="1"/>
    <col min="13060" max="13060" width="20.26953125" style="243" customWidth="1"/>
    <col min="13061" max="13061" width="13.08984375" style="243" bestFit="1" customWidth="1"/>
    <col min="13062" max="13062" width="14.1796875" style="243" bestFit="1" customWidth="1"/>
    <col min="13063" max="13312" width="8.7265625" style="243"/>
    <col min="13313" max="13313" width="9.90625" style="243" bestFit="1" customWidth="1"/>
    <col min="13314" max="13314" width="8.90625" style="243" bestFit="1" customWidth="1"/>
    <col min="13315" max="13315" width="8.453125" style="243" customWidth="1"/>
    <col min="13316" max="13316" width="20.26953125" style="243" customWidth="1"/>
    <col min="13317" max="13317" width="13.08984375" style="243" bestFit="1" customWidth="1"/>
    <col min="13318" max="13318" width="14.1796875" style="243" bestFit="1" customWidth="1"/>
    <col min="13319" max="13568" width="8.7265625" style="243"/>
    <col min="13569" max="13569" width="9.90625" style="243" bestFit="1" customWidth="1"/>
    <col min="13570" max="13570" width="8.90625" style="243" bestFit="1" customWidth="1"/>
    <col min="13571" max="13571" width="8.453125" style="243" customWidth="1"/>
    <col min="13572" max="13572" width="20.26953125" style="243" customWidth="1"/>
    <col min="13573" max="13573" width="13.08984375" style="243" bestFit="1" customWidth="1"/>
    <col min="13574" max="13574" width="14.1796875" style="243" bestFit="1" customWidth="1"/>
    <col min="13575" max="13824" width="8.7265625" style="243"/>
    <col min="13825" max="13825" width="9.90625" style="243" bestFit="1" customWidth="1"/>
    <col min="13826" max="13826" width="8.90625" style="243" bestFit="1" customWidth="1"/>
    <col min="13827" max="13827" width="8.453125" style="243" customWidth="1"/>
    <col min="13828" max="13828" width="20.26953125" style="243" customWidth="1"/>
    <col min="13829" max="13829" width="13.08984375" style="243" bestFit="1" customWidth="1"/>
    <col min="13830" max="13830" width="14.1796875" style="243" bestFit="1" customWidth="1"/>
    <col min="13831" max="14080" width="8.7265625" style="243"/>
    <col min="14081" max="14081" width="9.90625" style="243" bestFit="1" customWidth="1"/>
    <col min="14082" max="14082" width="8.90625" style="243" bestFit="1" customWidth="1"/>
    <col min="14083" max="14083" width="8.453125" style="243" customWidth="1"/>
    <col min="14084" max="14084" width="20.26953125" style="243" customWidth="1"/>
    <col min="14085" max="14085" width="13.08984375" style="243" bestFit="1" customWidth="1"/>
    <col min="14086" max="14086" width="14.1796875" style="243" bestFit="1" customWidth="1"/>
    <col min="14087" max="14336" width="8.7265625" style="243"/>
    <col min="14337" max="14337" width="9.90625" style="243" bestFit="1" customWidth="1"/>
    <col min="14338" max="14338" width="8.90625" style="243" bestFit="1" customWidth="1"/>
    <col min="14339" max="14339" width="8.453125" style="243" customWidth="1"/>
    <col min="14340" max="14340" width="20.26953125" style="243" customWidth="1"/>
    <col min="14341" max="14341" width="13.08984375" style="243" bestFit="1" customWidth="1"/>
    <col min="14342" max="14342" width="14.1796875" style="243" bestFit="1" customWidth="1"/>
    <col min="14343" max="14592" width="8.7265625" style="243"/>
    <col min="14593" max="14593" width="9.90625" style="243" bestFit="1" customWidth="1"/>
    <col min="14594" max="14594" width="8.90625" style="243" bestFit="1" customWidth="1"/>
    <col min="14595" max="14595" width="8.453125" style="243" customWidth="1"/>
    <col min="14596" max="14596" width="20.26953125" style="243" customWidth="1"/>
    <col min="14597" max="14597" width="13.08984375" style="243" bestFit="1" customWidth="1"/>
    <col min="14598" max="14598" width="14.1796875" style="243" bestFit="1" customWidth="1"/>
    <col min="14599" max="14848" width="8.7265625" style="243"/>
    <col min="14849" max="14849" width="9.90625" style="243" bestFit="1" customWidth="1"/>
    <col min="14850" max="14850" width="8.90625" style="243" bestFit="1" customWidth="1"/>
    <col min="14851" max="14851" width="8.453125" style="243" customWidth="1"/>
    <col min="14852" max="14852" width="20.26953125" style="243" customWidth="1"/>
    <col min="14853" max="14853" width="13.08984375" style="243" bestFit="1" customWidth="1"/>
    <col min="14854" max="14854" width="14.1796875" style="243" bestFit="1" customWidth="1"/>
    <col min="14855" max="15104" width="8.7265625" style="243"/>
    <col min="15105" max="15105" width="9.90625" style="243" bestFit="1" customWidth="1"/>
    <col min="15106" max="15106" width="8.90625" style="243" bestFit="1" customWidth="1"/>
    <col min="15107" max="15107" width="8.453125" style="243" customWidth="1"/>
    <col min="15108" max="15108" width="20.26953125" style="243" customWidth="1"/>
    <col min="15109" max="15109" width="13.08984375" style="243" bestFit="1" customWidth="1"/>
    <col min="15110" max="15110" width="14.1796875" style="243" bestFit="1" customWidth="1"/>
    <col min="15111" max="15360" width="8.7265625" style="243"/>
    <col min="15361" max="15361" width="9.90625" style="243" bestFit="1" customWidth="1"/>
    <col min="15362" max="15362" width="8.90625" style="243" bestFit="1" customWidth="1"/>
    <col min="15363" max="15363" width="8.453125" style="243" customWidth="1"/>
    <col min="15364" max="15364" width="20.26953125" style="243" customWidth="1"/>
    <col min="15365" max="15365" width="13.08984375" style="243" bestFit="1" customWidth="1"/>
    <col min="15366" max="15366" width="14.1796875" style="243" bestFit="1" customWidth="1"/>
    <col min="15367" max="15616" width="8.7265625" style="243"/>
    <col min="15617" max="15617" width="9.90625" style="243" bestFit="1" customWidth="1"/>
    <col min="15618" max="15618" width="8.90625" style="243" bestFit="1" customWidth="1"/>
    <col min="15619" max="15619" width="8.453125" style="243" customWidth="1"/>
    <col min="15620" max="15620" width="20.26953125" style="243" customWidth="1"/>
    <col min="15621" max="15621" width="13.08984375" style="243" bestFit="1" customWidth="1"/>
    <col min="15622" max="15622" width="14.1796875" style="243" bestFit="1" customWidth="1"/>
    <col min="15623" max="15872" width="8.7265625" style="243"/>
    <col min="15873" max="15873" width="9.90625" style="243" bestFit="1" customWidth="1"/>
    <col min="15874" max="15874" width="8.90625" style="243" bestFit="1" customWidth="1"/>
    <col min="15875" max="15875" width="8.453125" style="243" customWidth="1"/>
    <col min="15876" max="15876" width="20.26953125" style="243" customWidth="1"/>
    <col min="15877" max="15877" width="13.08984375" style="243" bestFit="1" customWidth="1"/>
    <col min="15878" max="15878" width="14.1796875" style="243" bestFit="1" customWidth="1"/>
    <col min="15879" max="16128" width="8.7265625" style="243"/>
    <col min="16129" max="16129" width="9.90625" style="243" bestFit="1" customWidth="1"/>
    <col min="16130" max="16130" width="8.90625" style="243" bestFit="1" customWidth="1"/>
    <col min="16131" max="16131" width="8.453125" style="243" customWidth="1"/>
    <col min="16132" max="16132" width="20.26953125" style="243" customWidth="1"/>
    <col min="16133" max="16133" width="13.08984375" style="243" bestFit="1" customWidth="1"/>
    <col min="16134" max="16134" width="14.1796875" style="243" bestFit="1" customWidth="1"/>
    <col min="16135" max="16384" width="8.7265625" style="243"/>
  </cols>
  <sheetData>
    <row r="1" spans="1:6" ht="13" x14ac:dyDescent="0.3">
      <c r="A1" s="242" t="s">
        <v>0</v>
      </c>
      <c r="B1" s="242" t="s">
        <v>384</v>
      </c>
      <c r="D1" s="244" t="s">
        <v>17</v>
      </c>
      <c r="E1" s="245">
        <f>'Capital Allocation'!C11</f>
        <v>43412.157106222963</v>
      </c>
    </row>
    <row r="2" spans="1:6" ht="13" x14ac:dyDescent="0.3">
      <c r="A2" s="246">
        <v>45481</v>
      </c>
      <c r="B2" s="247">
        <v>4.648542048175725E-3</v>
      </c>
      <c r="D2" s="244" t="s">
        <v>18</v>
      </c>
      <c r="E2" s="248">
        <v>1000000</v>
      </c>
      <c r="F2" s="249"/>
    </row>
    <row r="3" spans="1:6" ht="14" x14ac:dyDescent="0.3">
      <c r="A3" s="246">
        <v>45482</v>
      </c>
      <c r="B3" s="247">
        <v>-3.6455412226584129E-3</v>
      </c>
      <c r="C3" s="250"/>
      <c r="D3" s="251" t="s">
        <v>370</v>
      </c>
      <c r="E3" s="252">
        <v>0.99</v>
      </c>
    </row>
    <row r="4" spans="1:6" ht="14" x14ac:dyDescent="0.3">
      <c r="A4" s="246">
        <v>45483</v>
      </c>
      <c r="B4" s="247">
        <v>6.0512243174782087E-3</v>
      </c>
      <c r="D4" s="251" t="s">
        <v>517</v>
      </c>
      <c r="E4" s="253">
        <v>7</v>
      </c>
    </row>
    <row r="5" spans="1:6" ht="14" x14ac:dyDescent="0.3">
      <c r="A5" s="246">
        <v>45484</v>
      </c>
      <c r="B5" s="247">
        <v>4.6160302140159969E-3</v>
      </c>
      <c r="C5" s="254"/>
      <c r="D5" s="255" t="s">
        <v>518</v>
      </c>
      <c r="E5" s="266">
        <f>_xlfn.T.INV(E3,E4)</f>
        <v>2.9979515668685282</v>
      </c>
      <c r="F5" s="256" t="s">
        <v>525</v>
      </c>
    </row>
    <row r="6" spans="1:6" ht="14" x14ac:dyDescent="0.3">
      <c r="A6" s="246">
        <v>45485</v>
      </c>
      <c r="B6" s="247">
        <v>7.9365079365078667E-3</v>
      </c>
      <c r="D6" s="255" t="s">
        <v>519</v>
      </c>
      <c r="E6" s="257">
        <f>STDEV(B2:B301)</f>
        <v>1.6032146936746063E-2</v>
      </c>
    </row>
    <row r="7" spans="1:6" ht="13" x14ac:dyDescent="0.3">
      <c r="A7" s="246">
        <v>45488</v>
      </c>
      <c r="B7" s="247">
        <v>-3.1772344246442448E-3</v>
      </c>
      <c r="D7" s="258" t="s">
        <v>19</v>
      </c>
      <c r="E7" s="259">
        <f>E2*E5*E6</f>
        <v>48063.600029284338</v>
      </c>
    </row>
    <row r="8" spans="1:6" ht="13" x14ac:dyDescent="0.3">
      <c r="A8" s="246">
        <v>45489</v>
      </c>
      <c r="B8" s="247">
        <v>4.1574279379157772E-3</v>
      </c>
      <c r="C8" s="254"/>
      <c r="D8" s="256"/>
      <c r="E8" s="260"/>
    </row>
    <row r="9" spans="1:6" ht="13" x14ac:dyDescent="0.3">
      <c r="A9" s="246">
        <v>45490</v>
      </c>
      <c r="B9" s="247">
        <v>6.9003588186585451E-3</v>
      </c>
      <c r="D9" s="261" t="s">
        <v>520</v>
      </c>
      <c r="E9" s="262">
        <f>E2*2.326*E6</f>
        <v>37290.773774871341</v>
      </c>
    </row>
    <row r="10" spans="1:6" ht="13" x14ac:dyDescent="0.3">
      <c r="A10" s="246">
        <v>45491</v>
      </c>
      <c r="B10" s="247">
        <v>5.3453947368420638E-3</v>
      </c>
      <c r="E10" s="256"/>
    </row>
    <row r="11" spans="1:6" ht="13" x14ac:dyDescent="0.3">
      <c r="A11" s="246">
        <v>45492</v>
      </c>
      <c r="B11" s="247">
        <v>-6.1349693251533648E-3</v>
      </c>
    </row>
    <row r="12" spans="1:6" ht="13" x14ac:dyDescent="0.3">
      <c r="A12" s="246">
        <v>45495</v>
      </c>
      <c r="B12" s="247">
        <v>1.9204389574759902E-2</v>
      </c>
    </row>
    <row r="13" spans="1:6" ht="13" x14ac:dyDescent="0.3">
      <c r="A13" s="246">
        <v>45496</v>
      </c>
      <c r="B13" s="247">
        <v>7.8061911170929634E-3</v>
      </c>
    </row>
    <row r="14" spans="1:6" ht="13" x14ac:dyDescent="0.3">
      <c r="A14" s="246">
        <v>45497</v>
      </c>
      <c r="B14" s="247">
        <v>-5.0747863247863588E-3</v>
      </c>
    </row>
    <row r="15" spans="1:6" ht="13" x14ac:dyDescent="0.3">
      <c r="A15" s="246">
        <v>45498</v>
      </c>
      <c r="B15" s="247">
        <v>-6.8456375838926381E-3</v>
      </c>
    </row>
    <row r="16" spans="1:6" ht="13" x14ac:dyDescent="0.3">
      <c r="A16" s="246">
        <v>45499</v>
      </c>
      <c r="B16" s="247">
        <v>1.3515339910798469E-3</v>
      </c>
    </row>
    <row r="17" spans="1:3" ht="13" x14ac:dyDescent="0.3">
      <c r="A17" s="246">
        <v>45502</v>
      </c>
      <c r="B17" s="247">
        <v>-9.9878526116884657E-3</v>
      </c>
      <c r="C17" s="254"/>
    </row>
    <row r="18" spans="1:3" ht="13" x14ac:dyDescent="0.3">
      <c r="A18" s="246">
        <v>45503</v>
      </c>
      <c r="B18" s="247">
        <v>3.5446489434219464E-2</v>
      </c>
    </row>
    <row r="19" spans="1:3" ht="13" x14ac:dyDescent="0.3">
      <c r="A19" s="246">
        <v>45504</v>
      </c>
      <c r="B19" s="247">
        <v>-1.2376563528637185E-2</v>
      </c>
    </row>
    <row r="20" spans="1:3" ht="13" x14ac:dyDescent="0.3">
      <c r="A20" s="246">
        <v>45505</v>
      </c>
      <c r="B20" s="247">
        <v>-3.919477403012938E-2</v>
      </c>
    </row>
    <row r="21" spans="1:3" ht="13" x14ac:dyDescent="0.3">
      <c r="A21" s="246">
        <v>45506</v>
      </c>
      <c r="B21" s="247">
        <v>-4.4123768558346002E-2</v>
      </c>
    </row>
    <row r="22" spans="1:3" ht="13" x14ac:dyDescent="0.3">
      <c r="A22" s="246">
        <v>45509</v>
      </c>
      <c r="B22" s="247">
        <v>-9.725649586297019E-3</v>
      </c>
    </row>
    <row r="23" spans="1:3" ht="13" x14ac:dyDescent="0.3">
      <c r="A23" s="246">
        <v>45510</v>
      </c>
      <c r="B23" s="247">
        <v>-1.4365288771621205E-2</v>
      </c>
    </row>
    <row r="24" spans="1:3" ht="13" x14ac:dyDescent="0.3">
      <c r="A24" s="246">
        <v>45511</v>
      </c>
      <c r="B24" s="247">
        <v>2.7662105889351567E-2</v>
      </c>
    </row>
    <row r="25" spans="1:3" ht="13" x14ac:dyDescent="0.3">
      <c r="A25" s="246">
        <v>45512</v>
      </c>
      <c r="B25" s="247">
        <v>-3.328509406657102E-3</v>
      </c>
    </row>
    <row r="26" spans="1:3" ht="13" x14ac:dyDescent="0.3">
      <c r="A26" s="246">
        <v>45513</v>
      </c>
      <c r="B26" s="247">
        <v>2.4684187599826267E-3</v>
      </c>
    </row>
    <row r="27" spans="1:3" ht="13" x14ac:dyDescent="0.3">
      <c r="A27" s="246">
        <v>45516</v>
      </c>
      <c r="B27" s="247">
        <v>5.359212050984925E-3</v>
      </c>
    </row>
    <row r="28" spans="1:3" ht="13" x14ac:dyDescent="0.3">
      <c r="A28" s="246">
        <v>45517</v>
      </c>
      <c r="B28" s="247">
        <v>-1.7288575133265476E-3</v>
      </c>
    </row>
    <row r="29" spans="1:3" ht="13" x14ac:dyDescent="0.3">
      <c r="A29" s="246">
        <v>45518</v>
      </c>
      <c r="B29" s="247">
        <v>7.0717275220088735E-3</v>
      </c>
    </row>
    <row r="30" spans="1:3" ht="13" x14ac:dyDescent="0.3">
      <c r="A30" s="246">
        <v>45519</v>
      </c>
      <c r="B30" s="247">
        <v>0</v>
      </c>
    </row>
    <row r="31" spans="1:3" ht="13" x14ac:dyDescent="0.3">
      <c r="A31" s="246">
        <v>45520</v>
      </c>
      <c r="B31" s="247">
        <v>3.0954428202923503E-2</v>
      </c>
    </row>
    <row r="32" spans="1:3" ht="13" x14ac:dyDescent="0.3">
      <c r="A32" s="246">
        <v>45523</v>
      </c>
      <c r="B32" s="247">
        <v>4.7261606894634153E-3</v>
      </c>
    </row>
    <row r="33" spans="1:2" ht="13" x14ac:dyDescent="0.3">
      <c r="A33" s="246">
        <v>45524</v>
      </c>
      <c r="B33" s="247">
        <v>-5.3956834532373687E-3</v>
      </c>
    </row>
    <row r="34" spans="1:2" ht="13" x14ac:dyDescent="0.3">
      <c r="A34" s="246">
        <v>45525</v>
      </c>
      <c r="B34" s="247">
        <v>5.9813604117401791E-3</v>
      </c>
    </row>
    <row r="35" spans="1:2" ht="13" x14ac:dyDescent="0.3">
      <c r="A35" s="246">
        <v>45526</v>
      </c>
      <c r="B35" s="247">
        <v>1.65929203539817E-3</v>
      </c>
    </row>
    <row r="36" spans="1:2" ht="13" x14ac:dyDescent="0.3">
      <c r="A36" s="246">
        <v>45527</v>
      </c>
      <c r="B36" s="247">
        <v>1.5323025952512516E-2</v>
      </c>
    </row>
    <row r="37" spans="1:2" ht="13" x14ac:dyDescent="0.3">
      <c r="A37" s="246">
        <v>45530</v>
      </c>
      <c r="B37" s="247">
        <v>-3.9428959891231541E-3</v>
      </c>
    </row>
    <row r="38" spans="1:2" ht="13" x14ac:dyDescent="0.3">
      <c r="A38" s="246">
        <v>45531</v>
      </c>
      <c r="B38" s="247">
        <v>1.0101010101010201E-2</v>
      </c>
    </row>
    <row r="39" spans="1:2" ht="13" x14ac:dyDescent="0.3">
      <c r="A39" s="246">
        <v>45532</v>
      </c>
      <c r="B39" s="247">
        <v>4.054054054053007E-4</v>
      </c>
    </row>
    <row r="40" spans="1:2" ht="13" x14ac:dyDescent="0.3">
      <c r="A40" s="246">
        <v>45533</v>
      </c>
      <c r="B40" s="247">
        <v>7.2943401323788022E-3</v>
      </c>
    </row>
    <row r="41" spans="1:2" ht="13" x14ac:dyDescent="0.3">
      <c r="A41" s="246">
        <v>45534</v>
      </c>
      <c r="B41" s="247">
        <v>9.6553573823253414E-3</v>
      </c>
    </row>
    <row r="42" spans="1:2" ht="13" x14ac:dyDescent="0.3">
      <c r="A42" s="246">
        <v>45537</v>
      </c>
      <c r="B42" s="247">
        <v>2.3907557444547475E-3</v>
      </c>
    </row>
    <row r="43" spans="1:2" ht="13" x14ac:dyDescent="0.3">
      <c r="A43" s="246">
        <v>45538</v>
      </c>
      <c r="B43" s="247">
        <v>-1.643036968331783E-2</v>
      </c>
    </row>
    <row r="44" spans="1:2" ht="13" x14ac:dyDescent="0.3">
      <c r="A44" s="246">
        <v>45539</v>
      </c>
      <c r="B44" s="247">
        <v>6.7358210965915311E-4</v>
      </c>
    </row>
    <row r="45" spans="1:2" ht="13" x14ac:dyDescent="0.3">
      <c r="A45" s="246">
        <v>45540</v>
      </c>
      <c r="B45" s="247">
        <v>9.9623047926763394E-3</v>
      </c>
    </row>
    <row r="46" spans="1:2" ht="13" x14ac:dyDescent="0.3">
      <c r="A46" s="246">
        <v>45541</v>
      </c>
      <c r="B46" s="247">
        <v>-2.2527326046387578E-2</v>
      </c>
    </row>
    <row r="47" spans="1:2" ht="13" x14ac:dyDescent="0.3">
      <c r="A47" s="246">
        <v>45544</v>
      </c>
      <c r="B47" s="247">
        <v>1.6364380199099974E-2</v>
      </c>
    </row>
    <row r="48" spans="1:2" ht="13" x14ac:dyDescent="0.3">
      <c r="A48" s="246">
        <v>45545</v>
      </c>
      <c r="B48" s="247">
        <v>-1.0063061854286888E-2</v>
      </c>
    </row>
    <row r="49" spans="1:2" ht="13" x14ac:dyDescent="0.3">
      <c r="A49" s="246">
        <v>45546</v>
      </c>
      <c r="B49" s="247">
        <v>1.7619951206288831E-3</v>
      </c>
    </row>
    <row r="50" spans="1:2" ht="13" x14ac:dyDescent="0.3">
      <c r="A50" s="246">
        <v>45547</v>
      </c>
      <c r="B50" s="247">
        <v>1.0418076038425105E-2</v>
      </c>
    </row>
    <row r="51" spans="1:2" ht="13" x14ac:dyDescent="0.3">
      <c r="A51" s="246">
        <v>45548</v>
      </c>
      <c r="B51" s="247">
        <v>5.6239957150508594E-3</v>
      </c>
    </row>
    <row r="52" spans="1:2" ht="13" x14ac:dyDescent="0.3">
      <c r="A52" s="246">
        <v>45551</v>
      </c>
      <c r="B52" s="247">
        <v>-4.2609853528628536E-3</v>
      </c>
    </row>
    <row r="53" spans="1:2" ht="13" x14ac:dyDescent="0.3">
      <c r="A53" s="246">
        <v>45552</v>
      </c>
      <c r="B53" s="247">
        <v>6.9537309441027673E-3</v>
      </c>
    </row>
    <row r="54" spans="1:2" ht="13" x14ac:dyDescent="0.3">
      <c r="A54" s="246">
        <v>45553</v>
      </c>
      <c r="B54" s="247">
        <v>7.9681274900389627E-4</v>
      </c>
    </row>
    <row r="55" spans="1:2" ht="13" x14ac:dyDescent="0.3">
      <c r="A55" s="246">
        <v>45554</v>
      </c>
      <c r="B55" s="247">
        <v>9.023354564755906E-3</v>
      </c>
    </row>
    <row r="56" spans="1:2" ht="13" x14ac:dyDescent="0.3">
      <c r="A56" s="246">
        <v>45555</v>
      </c>
      <c r="B56" s="247">
        <v>6.0494476591268099E-3</v>
      </c>
    </row>
    <row r="57" spans="1:2" ht="13" x14ac:dyDescent="0.3">
      <c r="A57" s="246">
        <v>45558</v>
      </c>
      <c r="B57" s="247">
        <v>-1.8823529411764722E-2</v>
      </c>
    </row>
    <row r="58" spans="1:2" ht="13" x14ac:dyDescent="0.3">
      <c r="A58" s="246">
        <v>45559</v>
      </c>
      <c r="B58" s="247">
        <v>6.5281108446575385E-3</v>
      </c>
    </row>
    <row r="59" spans="1:2" ht="13" x14ac:dyDescent="0.3">
      <c r="A59" s="246">
        <v>45560</v>
      </c>
      <c r="B59" s="247">
        <v>0</v>
      </c>
    </row>
    <row r="60" spans="1:2" ht="13" x14ac:dyDescent="0.3">
      <c r="A60" s="246">
        <v>45561</v>
      </c>
      <c r="B60" s="247">
        <v>2.6075446724023836E-2</v>
      </c>
    </row>
    <row r="61" spans="1:2" ht="13" x14ac:dyDescent="0.3">
      <c r="A61" s="246">
        <v>45562</v>
      </c>
      <c r="B61" s="247">
        <v>-1.4189886480908309E-3</v>
      </c>
    </row>
    <row r="62" spans="1:2" ht="13" x14ac:dyDescent="0.3">
      <c r="A62" s="246">
        <v>45565</v>
      </c>
      <c r="B62" s="247">
        <v>-8.5260302286526077E-3</v>
      </c>
    </row>
    <row r="63" spans="1:2" ht="13" x14ac:dyDescent="0.3">
      <c r="A63" s="246">
        <v>45566</v>
      </c>
      <c r="B63" s="247">
        <v>-2.6579804560260552E-2</v>
      </c>
    </row>
    <row r="64" spans="1:2" ht="13" x14ac:dyDescent="0.3">
      <c r="A64" s="246">
        <v>45567</v>
      </c>
      <c r="B64" s="247">
        <v>-5.2201847142283094E-3</v>
      </c>
    </row>
    <row r="65" spans="1:2" ht="13" x14ac:dyDescent="0.3">
      <c r="A65" s="246">
        <v>45568</v>
      </c>
      <c r="B65" s="247">
        <v>-8.0731969860065259E-3</v>
      </c>
    </row>
    <row r="66" spans="1:2" ht="13" x14ac:dyDescent="0.3">
      <c r="A66" s="246">
        <v>45569</v>
      </c>
      <c r="B66" s="247">
        <v>2.1025501899077623E-2</v>
      </c>
    </row>
    <row r="67" spans="1:2" ht="13" x14ac:dyDescent="0.3">
      <c r="A67" s="246">
        <v>45572</v>
      </c>
      <c r="B67" s="247">
        <v>1.0495549355652948E-2</v>
      </c>
    </row>
    <row r="68" spans="1:2" ht="13" x14ac:dyDescent="0.3">
      <c r="A68" s="246">
        <v>45573</v>
      </c>
      <c r="B68" s="247">
        <v>-4.4701551406783864E-3</v>
      </c>
    </row>
    <row r="69" spans="1:2" ht="13" x14ac:dyDescent="0.3">
      <c r="A69" s="246">
        <v>45574</v>
      </c>
      <c r="B69" s="247">
        <v>5.8108821975699412E-3</v>
      </c>
    </row>
    <row r="70" spans="1:2" ht="13" x14ac:dyDescent="0.3">
      <c r="A70" s="246">
        <v>45575</v>
      </c>
      <c r="B70" s="247">
        <v>1.1029411764705951E-2</v>
      </c>
    </row>
    <row r="71" spans="1:2" ht="13" x14ac:dyDescent="0.3">
      <c r="A71" s="246">
        <v>45576</v>
      </c>
      <c r="B71" s="247">
        <v>1.0649350649350629E-2</v>
      </c>
    </row>
    <row r="72" spans="1:2" ht="13" x14ac:dyDescent="0.3">
      <c r="A72" s="246">
        <v>45579</v>
      </c>
      <c r="B72" s="247">
        <v>8.095605242868122E-3</v>
      </c>
    </row>
    <row r="73" spans="1:2" ht="13" x14ac:dyDescent="0.3">
      <c r="A73" s="246">
        <v>45580</v>
      </c>
      <c r="B73" s="247">
        <v>2.0395156150414297E-3</v>
      </c>
    </row>
    <row r="74" spans="1:2" ht="13" x14ac:dyDescent="0.3">
      <c r="A74" s="246">
        <v>45581</v>
      </c>
      <c r="B74" s="247">
        <v>-2.6714158504007007E-3</v>
      </c>
    </row>
    <row r="75" spans="1:2" ht="13" x14ac:dyDescent="0.3">
      <c r="A75" s="246">
        <v>45582</v>
      </c>
      <c r="B75" s="247">
        <v>1.2882653061224488E-2</v>
      </c>
    </row>
    <row r="76" spans="1:2" ht="13" x14ac:dyDescent="0.3">
      <c r="A76" s="246">
        <v>45583</v>
      </c>
      <c r="B76" s="247">
        <v>7.4297947361793432E-3</v>
      </c>
    </row>
    <row r="77" spans="1:2" ht="13" x14ac:dyDescent="0.3">
      <c r="A77" s="246">
        <v>45586</v>
      </c>
      <c r="B77" s="247">
        <v>-8.8749999999999662E-3</v>
      </c>
    </row>
    <row r="78" spans="1:2" ht="13" x14ac:dyDescent="0.3">
      <c r="A78" s="246">
        <v>45587</v>
      </c>
      <c r="B78" s="247">
        <v>-8.4499936940345775E-3</v>
      </c>
    </row>
    <row r="79" spans="1:2" ht="13" x14ac:dyDescent="0.3">
      <c r="A79" s="246">
        <v>45588</v>
      </c>
      <c r="B79" s="247">
        <v>-1.1956245230221357E-2</v>
      </c>
    </row>
    <row r="80" spans="1:2" ht="13" x14ac:dyDescent="0.3">
      <c r="A80" s="246">
        <v>45589</v>
      </c>
      <c r="B80" s="247">
        <v>-1.1585993820802591E-3</v>
      </c>
    </row>
    <row r="81" spans="1:2" ht="13" x14ac:dyDescent="0.3">
      <c r="A81" s="246">
        <v>45590</v>
      </c>
      <c r="B81" s="247">
        <v>-9.0217811573663632E-4</v>
      </c>
    </row>
    <row r="82" spans="1:2" ht="13" x14ac:dyDescent="0.3">
      <c r="A82" s="246">
        <v>45593</v>
      </c>
      <c r="B82" s="247">
        <v>1.3028895768833848E-2</v>
      </c>
    </row>
    <row r="83" spans="1:2" ht="13" x14ac:dyDescent="0.3">
      <c r="A83" s="246">
        <v>45594</v>
      </c>
      <c r="B83" s="247">
        <v>1.1842607920539918E-2</v>
      </c>
    </row>
    <row r="84" spans="1:2" ht="13" x14ac:dyDescent="0.3">
      <c r="A84" s="246">
        <v>45595</v>
      </c>
      <c r="B84" s="247">
        <v>-7.1734205889755218E-3</v>
      </c>
    </row>
    <row r="85" spans="1:2" ht="13" x14ac:dyDescent="0.3">
      <c r="A85" s="246">
        <v>45596</v>
      </c>
      <c r="B85" s="247">
        <v>-1.9013816706807667E-3</v>
      </c>
    </row>
    <row r="86" spans="1:2" ht="13" x14ac:dyDescent="0.3">
      <c r="A86" s="246">
        <v>45597</v>
      </c>
      <c r="B86" s="247">
        <v>2.4511049022098108E-2</v>
      </c>
    </row>
    <row r="87" spans="1:2" ht="13" x14ac:dyDescent="0.3">
      <c r="A87" s="246">
        <v>45600</v>
      </c>
      <c r="B87" s="247">
        <v>8.6773273831660201E-3</v>
      </c>
    </row>
    <row r="88" spans="1:2" ht="13" x14ac:dyDescent="0.3">
      <c r="A88" s="246">
        <v>45601</v>
      </c>
      <c r="B88" s="247">
        <v>7.7424112080617955E-3</v>
      </c>
    </row>
    <row r="89" spans="1:2" ht="13" x14ac:dyDescent="0.3">
      <c r="A89" s="246">
        <v>45602</v>
      </c>
      <c r="B89" s="247">
        <v>-3.1219512195121875E-2</v>
      </c>
    </row>
    <row r="90" spans="1:2" ht="13" x14ac:dyDescent="0.3">
      <c r="A90" s="246">
        <v>45603</v>
      </c>
      <c r="B90" s="247">
        <v>-2.9456193353474318E-2</v>
      </c>
    </row>
    <row r="91" spans="1:2" ht="13" x14ac:dyDescent="0.3">
      <c r="A91" s="246">
        <v>45604</v>
      </c>
      <c r="B91" s="247">
        <v>-5.058365758754825E-3</v>
      </c>
    </row>
    <row r="92" spans="1:2" ht="13" x14ac:dyDescent="0.3">
      <c r="A92" s="246">
        <v>45607</v>
      </c>
      <c r="B92" s="247">
        <v>1.6555859731456103E-2</v>
      </c>
    </row>
    <row r="93" spans="1:2" ht="13" x14ac:dyDescent="0.3">
      <c r="A93" s="246">
        <v>45608</v>
      </c>
      <c r="B93" s="247">
        <v>-2.4493459861502927E-2</v>
      </c>
    </row>
    <row r="94" spans="1:2" ht="13" x14ac:dyDescent="0.3">
      <c r="A94" s="246">
        <v>45609</v>
      </c>
      <c r="B94" s="247">
        <v>5.1268568423819775E-3</v>
      </c>
    </row>
    <row r="95" spans="1:2" ht="13" x14ac:dyDescent="0.3">
      <c r="A95" s="246">
        <v>45610</v>
      </c>
      <c r="B95" s="247">
        <v>2.14491237248234E-2</v>
      </c>
    </row>
    <row r="96" spans="1:2" ht="13" x14ac:dyDescent="0.3">
      <c r="A96" s="246">
        <v>45611</v>
      </c>
      <c r="B96" s="247">
        <v>-1.2804097311139293E-3</v>
      </c>
    </row>
    <row r="97" spans="1:2" ht="13" x14ac:dyDescent="0.3">
      <c r="A97" s="246">
        <v>45614</v>
      </c>
      <c r="B97" s="247">
        <v>-3.6923076923076954E-2</v>
      </c>
    </row>
    <row r="98" spans="1:2" ht="13" x14ac:dyDescent="0.3">
      <c r="A98" s="246">
        <v>45615</v>
      </c>
      <c r="B98" s="247">
        <v>-1.1048988285409917E-2</v>
      </c>
    </row>
    <row r="99" spans="1:2" ht="13" x14ac:dyDescent="0.3">
      <c r="A99" s="246">
        <v>45616</v>
      </c>
      <c r="B99" s="247">
        <v>-4.8458742764841125E-3</v>
      </c>
    </row>
    <row r="100" spans="1:2" ht="13" x14ac:dyDescent="0.3">
      <c r="A100" s="246">
        <v>45617</v>
      </c>
      <c r="B100" s="247">
        <v>-7.8452590288110146E-3</v>
      </c>
    </row>
    <row r="101" spans="1:2" ht="13" x14ac:dyDescent="0.3">
      <c r="A101" s="246">
        <v>45618</v>
      </c>
      <c r="B101" s="247">
        <v>-9.2706203135650474E-3</v>
      </c>
    </row>
    <row r="102" spans="1:2" ht="13" x14ac:dyDescent="0.3">
      <c r="A102" s="246">
        <v>45621</v>
      </c>
      <c r="B102" s="247">
        <v>-6.7428099628457925E-3</v>
      </c>
    </row>
    <row r="103" spans="1:2" ht="13" x14ac:dyDescent="0.3">
      <c r="A103" s="246">
        <v>45622</v>
      </c>
      <c r="B103" s="247">
        <v>-7.3427542255472345E-3</v>
      </c>
    </row>
    <row r="104" spans="1:2" ht="13" x14ac:dyDescent="0.3">
      <c r="A104" s="246">
        <v>45623</v>
      </c>
      <c r="B104" s="247">
        <v>-1.3956734124214636E-3</v>
      </c>
    </row>
    <row r="105" spans="1:2" ht="13" x14ac:dyDescent="0.3">
      <c r="A105" s="246">
        <v>45624</v>
      </c>
      <c r="B105" s="247">
        <v>6.9881201956673404E-3</v>
      </c>
    </row>
    <row r="106" spans="1:2" ht="13" x14ac:dyDescent="0.3">
      <c r="A106" s="246">
        <v>45625</v>
      </c>
      <c r="B106" s="247">
        <v>6.8008327550311571E-3</v>
      </c>
    </row>
    <row r="107" spans="1:2" ht="13" x14ac:dyDescent="0.3">
      <c r="A107" s="246">
        <v>45628</v>
      </c>
      <c r="B107" s="247">
        <v>1.3785497656466331E-3</v>
      </c>
    </row>
    <row r="108" spans="1:2" ht="13" x14ac:dyDescent="0.3">
      <c r="A108" s="246">
        <v>45629</v>
      </c>
      <c r="B108" s="247">
        <v>1.3628854625550687E-2</v>
      </c>
    </row>
    <row r="109" spans="1:2" ht="13" x14ac:dyDescent="0.3">
      <c r="A109" s="246">
        <v>45630</v>
      </c>
      <c r="B109" s="247">
        <v>1.3581420616596448E-2</v>
      </c>
    </row>
    <row r="110" spans="1:2" ht="13" x14ac:dyDescent="0.3">
      <c r="A110" s="246">
        <v>45631</v>
      </c>
      <c r="B110" s="247">
        <v>2.2645048907945813E-2</v>
      </c>
    </row>
    <row r="111" spans="1:2" ht="13" x14ac:dyDescent="0.3">
      <c r="A111" s="246">
        <v>45632</v>
      </c>
      <c r="B111" s="247">
        <v>6.0272536687631375E-3</v>
      </c>
    </row>
    <row r="112" spans="1:2" ht="13" x14ac:dyDescent="0.3">
      <c r="A112" s="246">
        <v>45635</v>
      </c>
      <c r="B112" s="247">
        <v>0</v>
      </c>
    </row>
    <row r="113" spans="1:2" ht="13" x14ac:dyDescent="0.3">
      <c r="A113" s="246">
        <v>45636</v>
      </c>
      <c r="B113" s="247">
        <v>-5.0794477728574759E-3</v>
      </c>
    </row>
    <row r="114" spans="1:2" ht="13" x14ac:dyDescent="0.3">
      <c r="A114" s="246">
        <v>45637</v>
      </c>
      <c r="B114" s="247">
        <v>9.4253174499280088E-3</v>
      </c>
    </row>
    <row r="115" spans="1:2" ht="13" x14ac:dyDescent="0.3">
      <c r="A115" s="246">
        <v>45638</v>
      </c>
      <c r="B115" s="247">
        <v>1.2838801711840138E-2</v>
      </c>
    </row>
    <row r="116" spans="1:2" ht="13" x14ac:dyDescent="0.3">
      <c r="A116" s="246">
        <v>45639</v>
      </c>
      <c r="B116" s="247">
        <v>5.6338028169014703E-3</v>
      </c>
    </row>
    <row r="117" spans="1:2" ht="13" x14ac:dyDescent="0.3">
      <c r="A117" s="246">
        <v>45642</v>
      </c>
      <c r="B117" s="247">
        <v>4.2016806722688406E-3</v>
      </c>
    </row>
    <row r="118" spans="1:2" ht="13" x14ac:dyDescent="0.3">
      <c r="A118" s="246">
        <v>45643</v>
      </c>
      <c r="B118" s="247">
        <v>-1.9525801952580187E-2</v>
      </c>
    </row>
    <row r="119" spans="1:2" ht="13" x14ac:dyDescent="0.3">
      <c r="A119" s="246">
        <v>45644</v>
      </c>
      <c r="B119" s="247">
        <v>8.6641665589034227E-3</v>
      </c>
    </row>
    <row r="120" spans="1:2" ht="13" x14ac:dyDescent="0.3">
      <c r="A120" s="246">
        <v>45645</v>
      </c>
      <c r="B120" s="247">
        <v>-1.2051282051281977E-2</v>
      </c>
    </row>
    <row r="121" spans="1:2" ht="13" x14ac:dyDescent="0.3">
      <c r="A121" s="246">
        <v>45646</v>
      </c>
      <c r="B121" s="247">
        <v>-4.9312224240851618E-3</v>
      </c>
    </row>
    <row r="122" spans="1:2" ht="13" x14ac:dyDescent="0.3">
      <c r="A122" s="246">
        <v>45649</v>
      </c>
      <c r="B122" s="247">
        <v>-3.6515388628065295E-3</v>
      </c>
    </row>
    <row r="123" spans="1:2" ht="13" x14ac:dyDescent="0.3">
      <c r="A123" s="246">
        <v>45650</v>
      </c>
      <c r="B123" s="247">
        <v>0</v>
      </c>
    </row>
    <row r="124" spans="1:2" ht="13" x14ac:dyDescent="0.3">
      <c r="A124" s="246">
        <v>45651</v>
      </c>
      <c r="B124" s="247">
        <v>0</v>
      </c>
    </row>
    <row r="125" spans="1:2" ht="13" x14ac:dyDescent="0.3">
      <c r="A125" s="246">
        <v>45652</v>
      </c>
      <c r="B125" s="247">
        <v>0</v>
      </c>
    </row>
    <row r="126" spans="1:2" ht="13" x14ac:dyDescent="0.3">
      <c r="A126" s="246">
        <v>45653</v>
      </c>
      <c r="B126" s="247">
        <v>1.1780104712041982E-2</v>
      </c>
    </row>
    <row r="127" spans="1:2" ht="13" x14ac:dyDescent="0.3">
      <c r="A127" s="246">
        <v>45656</v>
      </c>
      <c r="B127" s="247">
        <v>-5.1746442432088586E-4</v>
      </c>
    </row>
    <row r="128" spans="1:2" ht="13" x14ac:dyDescent="0.3">
      <c r="A128" s="246">
        <v>45657</v>
      </c>
      <c r="B128" s="247">
        <v>0</v>
      </c>
    </row>
    <row r="129" spans="1:2" ht="13" x14ac:dyDescent="0.3">
      <c r="A129" s="246">
        <v>45658</v>
      </c>
      <c r="B129" s="247">
        <v>0</v>
      </c>
    </row>
    <row r="130" spans="1:2" ht="13" x14ac:dyDescent="0.3">
      <c r="A130" s="246">
        <v>45659</v>
      </c>
      <c r="B130" s="247">
        <v>-3.3652601604969973E-3</v>
      </c>
    </row>
    <row r="131" spans="1:2" ht="13" x14ac:dyDescent="0.3">
      <c r="A131" s="246">
        <v>45660</v>
      </c>
      <c r="B131" s="247">
        <v>-2.5974025974023112E-4</v>
      </c>
    </row>
    <row r="132" spans="1:2" ht="13" x14ac:dyDescent="0.3">
      <c r="A132" s="246">
        <v>45663</v>
      </c>
      <c r="B132" s="247">
        <v>2.0914523252792878E-2</v>
      </c>
    </row>
    <row r="133" spans="1:2" ht="13" x14ac:dyDescent="0.3">
      <c r="A133" s="246">
        <v>45664</v>
      </c>
      <c r="B133" s="247">
        <v>-4.7079781142638916E-3</v>
      </c>
    </row>
    <row r="134" spans="1:2" ht="13" x14ac:dyDescent="0.3">
      <c r="A134" s="246">
        <v>45665</v>
      </c>
      <c r="B134" s="247">
        <v>1.457427767834312E-2</v>
      </c>
    </row>
    <row r="135" spans="1:2" ht="13" x14ac:dyDescent="0.3">
      <c r="A135" s="246">
        <v>45666</v>
      </c>
      <c r="B135" s="247">
        <v>5.418346774193567E-3</v>
      </c>
    </row>
    <row r="136" spans="1:2" ht="13" x14ac:dyDescent="0.3">
      <c r="A136" s="246">
        <v>45667</v>
      </c>
      <c r="B136" s="247">
        <v>5.5144754981826787E-3</v>
      </c>
    </row>
    <row r="137" spans="1:2" ht="13" x14ac:dyDescent="0.3">
      <c r="A137" s="246">
        <v>45670</v>
      </c>
      <c r="B137" s="247">
        <v>-1.258880717935934E-2</v>
      </c>
    </row>
    <row r="138" spans="1:2" ht="13" x14ac:dyDescent="0.3">
      <c r="A138" s="246">
        <v>45671</v>
      </c>
      <c r="B138" s="247">
        <v>2.7770764958343821E-2</v>
      </c>
    </row>
    <row r="139" spans="1:2" ht="13" x14ac:dyDescent="0.3">
      <c r="A139" s="246">
        <v>45672</v>
      </c>
      <c r="B139" s="247">
        <v>1.1053795136330559E-3</v>
      </c>
    </row>
    <row r="140" spans="1:2" ht="13" x14ac:dyDescent="0.3">
      <c r="A140" s="246">
        <v>45673</v>
      </c>
      <c r="B140" s="247">
        <v>5.6434793276897771E-3</v>
      </c>
    </row>
    <row r="141" spans="1:2" ht="13" x14ac:dyDescent="0.3">
      <c r="A141" s="246">
        <v>45674</v>
      </c>
      <c r="B141" s="247">
        <v>1.1101622544833609E-2</v>
      </c>
    </row>
    <row r="142" spans="1:2" ht="13" x14ac:dyDescent="0.3">
      <c r="A142" s="246">
        <v>45677</v>
      </c>
      <c r="B142" s="247">
        <v>5.6708494208494928E-3</v>
      </c>
    </row>
    <row r="143" spans="1:2" ht="13" x14ac:dyDescent="0.3">
      <c r="A143" s="246">
        <v>45678</v>
      </c>
      <c r="B143" s="247">
        <v>-1.4397120575885367E-3</v>
      </c>
    </row>
    <row r="144" spans="1:2" ht="13" x14ac:dyDescent="0.3">
      <c r="A144" s="246">
        <v>45679</v>
      </c>
      <c r="B144" s="247">
        <v>-1.5379070046858116E-2</v>
      </c>
    </row>
    <row r="145" spans="1:2" ht="13" x14ac:dyDescent="0.3">
      <c r="A145" s="246">
        <v>45680</v>
      </c>
      <c r="B145" s="247">
        <v>1.9646125686394091E-2</v>
      </c>
    </row>
    <row r="146" spans="1:2" ht="13" x14ac:dyDescent="0.3">
      <c r="A146" s="246">
        <v>45681</v>
      </c>
      <c r="B146" s="247">
        <v>3.8295835327908125E-3</v>
      </c>
    </row>
    <row r="147" spans="1:2" ht="13" x14ac:dyDescent="0.3">
      <c r="A147" s="246">
        <v>45684</v>
      </c>
      <c r="B147" s="247">
        <v>-4.2918454935621823E-3</v>
      </c>
    </row>
    <row r="148" spans="1:2" ht="13" x14ac:dyDescent="0.3">
      <c r="A148" s="246">
        <v>45685</v>
      </c>
      <c r="B148" s="247">
        <v>4.3103448275861574E-3</v>
      </c>
    </row>
    <row r="149" spans="1:2" ht="13" x14ac:dyDescent="0.3">
      <c r="A149" s="246">
        <v>45686</v>
      </c>
      <c r="B149" s="247">
        <v>1.3352408202193623E-2</v>
      </c>
    </row>
    <row r="150" spans="1:2" ht="13" x14ac:dyDescent="0.3">
      <c r="A150" s="246">
        <v>45687</v>
      </c>
      <c r="B150" s="247">
        <v>-7.6470588235293532E-3</v>
      </c>
    </row>
    <row r="151" spans="1:2" ht="13" x14ac:dyDescent="0.3">
      <c r="A151" s="246">
        <v>45688</v>
      </c>
      <c r="B151" s="247">
        <v>-5.8091286307055436E-3</v>
      </c>
    </row>
    <row r="152" spans="1:2" ht="13" x14ac:dyDescent="0.3">
      <c r="A152" s="246">
        <v>45691</v>
      </c>
      <c r="B152" s="247">
        <v>-5.1275936083948559E-3</v>
      </c>
    </row>
    <row r="153" spans="1:2" ht="13" x14ac:dyDescent="0.3">
      <c r="A153" s="246">
        <v>45692</v>
      </c>
      <c r="B153" s="247">
        <v>1.9297614766870381E-2</v>
      </c>
    </row>
    <row r="154" spans="1:2" ht="13" x14ac:dyDescent="0.3">
      <c r="A154" s="246">
        <v>45693</v>
      </c>
      <c r="B154" s="247">
        <v>-6.8203198494825763E-3</v>
      </c>
    </row>
    <row r="155" spans="1:2" ht="13" x14ac:dyDescent="0.3">
      <c r="A155" s="246">
        <v>45694</v>
      </c>
      <c r="B155" s="247">
        <v>2.9836609045702189E-2</v>
      </c>
    </row>
    <row r="156" spans="1:2" ht="13" x14ac:dyDescent="0.3">
      <c r="A156" s="246">
        <v>45695</v>
      </c>
      <c r="B156" s="247">
        <v>3.4490687514372427E-4</v>
      </c>
    </row>
    <row r="157" spans="1:2" ht="13" x14ac:dyDescent="0.3">
      <c r="A157" s="246">
        <v>45698</v>
      </c>
      <c r="B157" s="247">
        <v>-2.0687277324446247E-3</v>
      </c>
    </row>
    <row r="158" spans="1:2" ht="13" x14ac:dyDescent="0.3">
      <c r="A158" s="246">
        <v>45699</v>
      </c>
      <c r="B158" s="247">
        <v>1.8541978578832153E-2</v>
      </c>
    </row>
    <row r="159" spans="1:2" ht="13" x14ac:dyDescent="0.3">
      <c r="A159" s="246">
        <v>45700</v>
      </c>
      <c r="B159" s="247">
        <v>-4.5228403437353685E-4</v>
      </c>
    </row>
    <row r="160" spans="1:2" ht="13" x14ac:dyDescent="0.3">
      <c r="A160" s="246">
        <v>45701</v>
      </c>
      <c r="B160" s="247">
        <v>-9.3891402714932331E-3</v>
      </c>
    </row>
    <row r="161" spans="1:2" ht="13" x14ac:dyDescent="0.3">
      <c r="A161" s="246">
        <v>45702</v>
      </c>
      <c r="B161" s="247">
        <v>4.3393856343496929E-3</v>
      </c>
    </row>
    <row r="162" spans="1:2" ht="13" x14ac:dyDescent="0.3">
      <c r="A162" s="246">
        <v>45705</v>
      </c>
      <c r="B162" s="247">
        <v>1.6259238203524807E-2</v>
      </c>
    </row>
    <row r="163" spans="1:2" ht="13" x14ac:dyDescent="0.3">
      <c r="A163" s="246">
        <v>45706</v>
      </c>
      <c r="B163" s="247">
        <v>1.8796151264264854E-2</v>
      </c>
    </row>
    <row r="164" spans="1:2" ht="13" x14ac:dyDescent="0.3">
      <c r="A164" s="246">
        <v>45707</v>
      </c>
      <c r="B164" s="247">
        <v>-9.22468701954751E-3</v>
      </c>
    </row>
    <row r="165" spans="1:2" ht="13" x14ac:dyDescent="0.3">
      <c r="A165" s="246">
        <v>45708</v>
      </c>
      <c r="B165" s="247">
        <v>-4.8769674129905214E-3</v>
      </c>
    </row>
    <row r="166" spans="1:2" ht="13" x14ac:dyDescent="0.3">
      <c r="A166" s="246">
        <v>45709</v>
      </c>
      <c r="B166" s="247">
        <v>7.0171530407663859E-3</v>
      </c>
    </row>
    <row r="167" spans="1:2" ht="13" x14ac:dyDescent="0.3">
      <c r="A167" s="246">
        <v>45712</v>
      </c>
      <c r="B167" s="247">
        <v>2.76518084282716E-3</v>
      </c>
    </row>
    <row r="168" spans="1:2" ht="13" x14ac:dyDescent="0.3">
      <c r="A168" s="246">
        <v>45713</v>
      </c>
      <c r="B168" s="247">
        <v>1.8199867637326179E-2</v>
      </c>
    </row>
    <row r="169" spans="1:2" ht="13" x14ac:dyDescent="0.3">
      <c r="A169" s="246">
        <v>45714</v>
      </c>
      <c r="B169" s="247">
        <v>3.3365832520853629E-2</v>
      </c>
    </row>
    <row r="170" spans="1:2" ht="13" x14ac:dyDescent="0.3">
      <c r="A170" s="246">
        <v>45715</v>
      </c>
      <c r="B170" s="247">
        <v>-3.5643149177061453E-3</v>
      </c>
    </row>
    <row r="171" spans="1:2" ht="13" x14ac:dyDescent="0.3">
      <c r="A171" s="246">
        <v>45716</v>
      </c>
      <c r="B171" s="247">
        <v>-4.1031036296687506E-3</v>
      </c>
    </row>
    <row r="172" spans="1:2" ht="13" x14ac:dyDescent="0.3">
      <c r="A172" s="246">
        <v>45719</v>
      </c>
      <c r="B172" s="247">
        <v>1.5212338897105444E-2</v>
      </c>
    </row>
    <row r="173" spans="1:2" ht="13" x14ac:dyDescent="0.3">
      <c r="A173" s="246">
        <v>45720</v>
      </c>
      <c r="B173" s="247">
        <v>-2.9448491155046774E-2</v>
      </c>
    </row>
    <row r="174" spans="1:2" ht="13" x14ac:dyDescent="0.3">
      <c r="A174" s="246">
        <v>45721</v>
      </c>
      <c r="B174" s="247">
        <v>3.6667738822772654E-2</v>
      </c>
    </row>
    <row r="175" spans="1:2" ht="13" x14ac:dyDescent="0.3">
      <c r="A175" s="246">
        <v>45722</v>
      </c>
      <c r="B175" s="247">
        <v>5.8951287620229997E-3</v>
      </c>
    </row>
    <row r="176" spans="1:2" ht="13" x14ac:dyDescent="0.3">
      <c r="A176" s="246">
        <v>45723</v>
      </c>
      <c r="B176" s="247">
        <v>6.4774830351633592E-3</v>
      </c>
    </row>
    <row r="177" spans="1:2" ht="13" x14ac:dyDescent="0.3">
      <c r="A177" s="246">
        <v>45726</v>
      </c>
      <c r="B177" s="247">
        <v>-2.1350495454081075E-2</v>
      </c>
    </row>
    <row r="178" spans="1:2" ht="13" x14ac:dyDescent="0.3">
      <c r="A178" s="246">
        <v>45727</v>
      </c>
      <c r="B178" s="247">
        <v>-2.1085594989561581E-2</v>
      </c>
    </row>
    <row r="179" spans="1:2" ht="13" x14ac:dyDescent="0.3">
      <c r="A179" s="246">
        <v>45728</v>
      </c>
      <c r="B179" s="247">
        <v>1.7061207080400952E-2</v>
      </c>
    </row>
    <row r="180" spans="1:2" ht="13" x14ac:dyDescent="0.3">
      <c r="A180" s="246">
        <v>45729</v>
      </c>
      <c r="B180" s="247">
        <v>-1.0484378276368174E-2</v>
      </c>
    </row>
    <row r="181" spans="1:2" ht="13" x14ac:dyDescent="0.3">
      <c r="A181" s="246">
        <v>45730</v>
      </c>
      <c r="B181" s="247">
        <v>1.7270608179699116E-2</v>
      </c>
    </row>
    <row r="182" spans="1:2" ht="13" x14ac:dyDescent="0.3">
      <c r="A182" s="246">
        <v>45733</v>
      </c>
      <c r="B182" s="247">
        <v>6.1451932090406487E-3</v>
      </c>
    </row>
    <row r="183" spans="1:2" ht="13" x14ac:dyDescent="0.3">
      <c r="A183" s="246">
        <v>45734</v>
      </c>
      <c r="B183" s="247">
        <v>2.2567287784679087E-2</v>
      </c>
    </row>
    <row r="184" spans="1:2" ht="13" x14ac:dyDescent="0.3">
      <c r="A184" s="246">
        <v>45735</v>
      </c>
      <c r="B184" s="247">
        <v>1.8222312208949871E-3</v>
      </c>
    </row>
    <row r="185" spans="1:2" ht="13" x14ac:dyDescent="0.3">
      <c r="A185" s="246">
        <v>45736</v>
      </c>
      <c r="B185" s="247">
        <v>-2.9102667744543273E-2</v>
      </c>
    </row>
    <row r="186" spans="1:2" ht="13" x14ac:dyDescent="0.3">
      <c r="A186" s="246">
        <v>45737</v>
      </c>
      <c r="B186" s="247">
        <v>4.8917568692754803E-3</v>
      </c>
    </row>
    <row r="187" spans="1:2" ht="13" x14ac:dyDescent="0.3">
      <c r="A187" s="246">
        <v>45740</v>
      </c>
      <c r="B187" s="247">
        <v>1.2428793371310673E-3</v>
      </c>
    </row>
    <row r="188" spans="1:2" ht="13" x14ac:dyDescent="0.3">
      <c r="A188" s="246">
        <v>45741</v>
      </c>
      <c r="B188" s="247">
        <v>2.2033722975069926E-2</v>
      </c>
    </row>
    <row r="189" spans="1:2" ht="13" x14ac:dyDescent="0.3">
      <c r="A189" s="246">
        <v>45742</v>
      </c>
      <c r="B189" s="247">
        <v>-7.6923076923077439E-3</v>
      </c>
    </row>
    <row r="190" spans="1:2" ht="13" x14ac:dyDescent="0.3">
      <c r="A190" s="246">
        <v>45743</v>
      </c>
      <c r="B190" s="247">
        <v>3.0599755201957731E-3</v>
      </c>
    </row>
    <row r="191" spans="1:2" ht="13" x14ac:dyDescent="0.3">
      <c r="A191" s="246">
        <v>45744</v>
      </c>
      <c r="B191" s="247">
        <v>-1.9320724018710544E-2</v>
      </c>
    </row>
    <row r="192" spans="1:2" ht="13" x14ac:dyDescent="0.3">
      <c r="A192" s="246">
        <v>45747</v>
      </c>
      <c r="B192" s="247">
        <v>-1.8249688925756964E-2</v>
      </c>
    </row>
    <row r="193" spans="1:2" ht="13" x14ac:dyDescent="0.3">
      <c r="A193" s="246">
        <v>45748</v>
      </c>
      <c r="B193" s="247">
        <v>1.2040557667934175E-2</v>
      </c>
    </row>
    <row r="194" spans="1:2" ht="13" x14ac:dyDescent="0.3">
      <c r="A194" s="246">
        <v>45749</v>
      </c>
      <c r="B194" s="247">
        <v>-5.2181173032777933E-4</v>
      </c>
    </row>
    <row r="195" spans="1:2" ht="13" x14ac:dyDescent="0.3">
      <c r="A195" s="246">
        <v>45750</v>
      </c>
      <c r="B195" s="247">
        <v>-6.9646026939542638E-2</v>
      </c>
    </row>
    <row r="196" spans="1:2" ht="13" x14ac:dyDescent="0.3">
      <c r="A196" s="246">
        <v>45751</v>
      </c>
      <c r="B196" s="247">
        <v>-7.3063973063973039E-2</v>
      </c>
    </row>
    <row r="197" spans="1:2" ht="13" x14ac:dyDescent="0.3">
      <c r="A197" s="246">
        <v>45754</v>
      </c>
      <c r="B197" s="247">
        <v>-5.557573556120602E-2</v>
      </c>
    </row>
    <row r="198" spans="1:2" ht="13" x14ac:dyDescent="0.3">
      <c r="A198" s="246">
        <v>45755</v>
      </c>
      <c r="B198" s="247">
        <v>2.4358974358974411E-2</v>
      </c>
    </row>
    <row r="199" spans="1:2" ht="13" x14ac:dyDescent="0.3">
      <c r="A199" s="246">
        <v>45756</v>
      </c>
      <c r="B199" s="247">
        <v>-2.2027534418022549E-2</v>
      </c>
    </row>
    <row r="200" spans="1:2" ht="13" x14ac:dyDescent="0.3">
      <c r="A200" s="246">
        <v>45757</v>
      </c>
      <c r="B200" s="247">
        <v>5.7716918351676541E-2</v>
      </c>
    </row>
    <row r="201" spans="1:2" ht="13" x14ac:dyDescent="0.3">
      <c r="A201" s="246">
        <v>45758</v>
      </c>
      <c r="B201" s="247">
        <v>-1.8148820326679453E-3</v>
      </c>
    </row>
    <row r="202" spans="1:2" ht="13" x14ac:dyDescent="0.3">
      <c r="A202" s="246">
        <v>45761</v>
      </c>
      <c r="B202" s="247">
        <v>2.6303030303030366E-2</v>
      </c>
    </row>
    <row r="203" spans="1:2" ht="13" x14ac:dyDescent="0.3">
      <c r="A203" s="246">
        <v>45762</v>
      </c>
      <c r="B203" s="247">
        <v>2.8935868666587837E-2</v>
      </c>
    </row>
    <row r="204" spans="1:2" ht="13" x14ac:dyDescent="0.3">
      <c r="A204" s="246">
        <v>45763</v>
      </c>
      <c r="B204" s="247">
        <v>9.2975206611569695E-3</v>
      </c>
    </row>
    <row r="205" spans="1:2" ht="13" x14ac:dyDescent="0.3">
      <c r="A205" s="246">
        <v>45764</v>
      </c>
      <c r="B205" s="247">
        <v>-8.6432389400658179E-3</v>
      </c>
    </row>
    <row r="206" spans="1:2" ht="13" x14ac:dyDescent="0.3">
      <c r="A206" s="246">
        <v>45765</v>
      </c>
      <c r="B206" s="247">
        <v>0</v>
      </c>
    </row>
    <row r="207" spans="1:2" ht="13" x14ac:dyDescent="0.3">
      <c r="A207" s="246">
        <v>45768</v>
      </c>
      <c r="B207" s="247">
        <v>0</v>
      </c>
    </row>
    <row r="208" spans="1:2" ht="13" x14ac:dyDescent="0.3">
      <c r="A208" s="246">
        <v>45769</v>
      </c>
      <c r="B208" s="247">
        <v>1.3880922335665785E-2</v>
      </c>
    </row>
    <row r="209" spans="1:2" ht="13" x14ac:dyDescent="0.3">
      <c r="A209" s="246">
        <v>45770</v>
      </c>
      <c r="B209" s="247">
        <v>2.7947499434261336E-2</v>
      </c>
    </row>
    <row r="210" spans="1:2" ht="13" x14ac:dyDescent="0.3">
      <c r="A210" s="246">
        <v>45771</v>
      </c>
      <c r="B210" s="247">
        <v>3.3021463951567812E-3</v>
      </c>
    </row>
    <row r="211" spans="1:2" ht="13" x14ac:dyDescent="0.3">
      <c r="A211" s="246">
        <v>45772</v>
      </c>
      <c r="B211" s="247">
        <v>2.3587493143170581E-2</v>
      </c>
    </row>
    <row r="212" spans="1:2" ht="13" x14ac:dyDescent="0.3">
      <c r="A212" s="246">
        <v>45775</v>
      </c>
      <c r="B212" s="247">
        <v>5.8949624866023271E-3</v>
      </c>
    </row>
    <row r="213" spans="1:2" ht="13" x14ac:dyDescent="0.3">
      <c r="A213" s="246">
        <v>45776</v>
      </c>
      <c r="B213" s="247">
        <v>1.3319126265316995E-2</v>
      </c>
    </row>
    <row r="214" spans="1:2" ht="13" x14ac:dyDescent="0.3">
      <c r="A214" s="246">
        <v>45777</v>
      </c>
      <c r="B214" s="247">
        <v>-1.5352260778128183E-2</v>
      </c>
    </row>
    <row r="215" spans="1:2" ht="13" x14ac:dyDescent="0.3">
      <c r="A215" s="246">
        <v>45778</v>
      </c>
      <c r="B215" s="247">
        <v>0</v>
      </c>
    </row>
    <row r="216" spans="1:2" ht="13" x14ac:dyDescent="0.3">
      <c r="A216" s="246">
        <v>45779</v>
      </c>
      <c r="B216" s="247">
        <v>1.5484835540367317E-2</v>
      </c>
    </row>
    <row r="217" spans="1:2" ht="13" x14ac:dyDescent="0.3">
      <c r="A217" s="246">
        <v>45782</v>
      </c>
      <c r="B217" s="247">
        <v>9.7802082237879867E-3</v>
      </c>
    </row>
    <row r="218" spans="1:2" ht="13" x14ac:dyDescent="0.3">
      <c r="A218" s="246">
        <v>45783</v>
      </c>
      <c r="B218" s="247">
        <v>-7.8108727348470174E-3</v>
      </c>
    </row>
    <row r="219" spans="1:2" ht="13" x14ac:dyDescent="0.3">
      <c r="A219" s="246">
        <v>45784</v>
      </c>
      <c r="B219" s="247">
        <v>-1.9943318988138923E-2</v>
      </c>
    </row>
    <row r="220" spans="1:2" ht="13" x14ac:dyDescent="0.3">
      <c r="A220" s="246">
        <v>45785</v>
      </c>
      <c r="B220" s="247">
        <v>3.084502516868376E-2</v>
      </c>
    </row>
    <row r="221" spans="1:2" ht="13" x14ac:dyDescent="0.3">
      <c r="A221" s="246">
        <v>45786</v>
      </c>
      <c r="B221" s="247">
        <v>8.7272727272726894E-3</v>
      </c>
    </row>
    <row r="222" spans="1:2" ht="13" x14ac:dyDescent="0.3">
      <c r="A222" s="246">
        <v>45789</v>
      </c>
      <c r="B222" s="247">
        <v>6.1798331445051501E-3</v>
      </c>
    </row>
    <row r="223" spans="1:2" ht="13" x14ac:dyDescent="0.3">
      <c r="A223" s="246">
        <v>45790</v>
      </c>
      <c r="B223" s="247">
        <v>3.0709386835910672E-4</v>
      </c>
    </row>
    <row r="224" spans="1:2" ht="13" x14ac:dyDescent="0.3">
      <c r="A224" s="246">
        <v>45791</v>
      </c>
      <c r="B224" s="247">
        <v>1.4019647973802748E-2</v>
      </c>
    </row>
    <row r="225" spans="1:2" ht="13" x14ac:dyDescent="0.3">
      <c r="A225" s="246">
        <v>45792</v>
      </c>
      <c r="B225" s="247">
        <v>4.1376526390148943E-3</v>
      </c>
    </row>
    <row r="226" spans="1:2" ht="13" x14ac:dyDescent="0.3">
      <c r="A226" s="246">
        <v>45793</v>
      </c>
      <c r="B226" s="247">
        <v>3.0150753768845367E-4</v>
      </c>
    </row>
    <row r="227" spans="1:2" ht="13" x14ac:dyDescent="0.3">
      <c r="A227" s="246">
        <v>45796</v>
      </c>
      <c r="B227" s="247">
        <v>-2.3209082688636581E-2</v>
      </c>
    </row>
    <row r="228" spans="1:2" ht="13" x14ac:dyDescent="0.3">
      <c r="A228" s="246">
        <v>45797</v>
      </c>
      <c r="B228" s="247">
        <v>1.275457724748E-2</v>
      </c>
    </row>
    <row r="229" spans="1:2" ht="13" x14ac:dyDescent="0.3">
      <c r="A229" s="246">
        <v>45798</v>
      </c>
      <c r="B229" s="247">
        <v>5.6875888685759867E-3</v>
      </c>
    </row>
    <row r="230" spans="1:2" ht="13" x14ac:dyDescent="0.3">
      <c r="A230" s="246">
        <v>45799</v>
      </c>
      <c r="B230" s="247">
        <v>-5.4534437487374771E-3</v>
      </c>
    </row>
    <row r="231" spans="1:2" ht="13" x14ac:dyDescent="0.3">
      <c r="A231" s="246">
        <v>45800</v>
      </c>
      <c r="B231" s="247">
        <v>-3.4930950446791342E-2</v>
      </c>
    </row>
    <row r="232" spans="1:2" ht="13" x14ac:dyDescent="0.3">
      <c r="A232" s="246">
        <v>45803</v>
      </c>
      <c r="B232" s="247">
        <v>1.7150673400673427E-2</v>
      </c>
    </row>
    <row r="233" spans="1:2" ht="13" x14ac:dyDescent="0.3">
      <c r="A233" s="246">
        <v>45804</v>
      </c>
      <c r="B233" s="247">
        <v>2.3792283024722961E-3</v>
      </c>
    </row>
    <row r="234" spans="1:2" ht="13" x14ac:dyDescent="0.3">
      <c r="A234" s="246">
        <v>45805</v>
      </c>
      <c r="B234" s="247">
        <v>-4.1279669762637355E-4</v>
      </c>
    </row>
    <row r="235" spans="1:2" ht="13" x14ac:dyDescent="0.3">
      <c r="A235" s="246">
        <v>45806</v>
      </c>
      <c r="B235" s="247">
        <v>1.6518686764402245E-3</v>
      </c>
    </row>
    <row r="236" spans="1:2" ht="13" x14ac:dyDescent="0.3">
      <c r="A236" s="246">
        <v>45807</v>
      </c>
      <c r="B236" s="247">
        <v>1.2162440733869339E-2</v>
      </c>
    </row>
    <row r="237" spans="1:2" ht="13" x14ac:dyDescent="0.3">
      <c r="A237" s="246">
        <v>45810</v>
      </c>
      <c r="B237" s="247">
        <v>-1.832993890020436E-3</v>
      </c>
    </row>
    <row r="238" spans="1:2" ht="13" x14ac:dyDescent="0.3">
      <c r="A238" s="246">
        <v>45811</v>
      </c>
      <c r="B238" s="247">
        <v>-1.9383799224648162E-3</v>
      </c>
    </row>
    <row r="239" spans="1:2" ht="13" x14ac:dyDescent="0.3">
      <c r="A239" s="246">
        <v>45812</v>
      </c>
      <c r="B239" s="247">
        <v>-4.7020341408565243E-3</v>
      </c>
    </row>
    <row r="240" spans="1:2" ht="13" x14ac:dyDescent="0.3">
      <c r="A240" s="246">
        <v>45813</v>
      </c>
      <c r="B240" s="247">
        <v>1.6329464927595839E-2</v>
      </c>
    </row>
    <row r="241" spans="1:2" ht="13" x14ac:dyDescent="0.3">
      <c r="A241" s="246">
        <v>45814</v>
      </c>
      <c r="B241" s="247">
        <v>1.4551333872271458E-2</v>
      </c>
    </row>
    <row r="242" spans="1:2" ht="13" x14ac:dyDescent="0.3">
      <c r="A242" s="246">
        <v>45817</v>
      </c>
      <c r="B242" s="247">
        <v>-1.7928286852588553E-3</v>
      </c>
    </row>
    <row r="243" spans="1:2" ht="13" x14ac:dyDescent="0.3">
      <c r="A243" s="246">
        <v>45818</v>
      </c>
      <c r="B243" s="247">
        <v>-2.6042706046697367E-2</v>
      </c>
    </row>
    <row r="244" spans="1:2" ht="13" x14ac:dyDescent="0.3">
      <c r="A244" s="246">
        <v>45819</v>
      </c>
      <c r="B244" s="247">
        <v>1.8440733531401171E-3</v>
      </c>
    </row>
    <row r="245" spans="1:2" ht="13" x14ac:dyDescent="0.3">
      <c r="A245" s="246">
        <v>45820</v>
      </c>
      <c r="B245" s="247">
        <v>-6.0333367419980856E-3</v>
      </c>
    </row>
    <row r="246" spans="1:2" ht="13" x14ac:dyDescent="0.3">
      <c r="A246" s="246">
        <v>45821</v>
      </c>
      <c r="B246" s="247">
        <v>-8.1275720164609693E-3</v>
      </c>
    </row>
    <row r="247" spans="1:2" ht="13" x14ac:dyDescent="0.3">
      <c r="A247" s="246">
        <v>45824</v>
      </c>
      <c r="B247" s="247">
        <v>2.3545275386370742E-2</v>
      </c>
    </row>
    <row r="248" spans="1:2" ht="13" x14ac:dyDescent="0.3">
      <c r="A248" s="246">
        <v>45825</v>
      </c>
      <c r="B248" s="247">
        <v>-2.6955816781516012E-2</v>
      </c>
    </row>
    <row r="249" spans="1:2" ht="13" x14ac:dyDescent="0.3">
      <c r="A249" s="246">
        <v>45826</v>
      </c>
      <c r="B249" s="247">
        <v>4.3740887315142484E-3</v>
      </c>
    </row>
    <row r="250" spans="1:2" ht="13" x14ac:dyDescent="0.3">
      <c r="A250" s="246">
        <v>45827</v>
      </c>
      <c r="B250" s="247">
        <v>-1.4931563666528425E-2</v>
      </c>
    </row>
    <row r="251" spans="1:2" ht="13" x14ac:dyDescent="0.3">
      <c r="A251" s="246">
        <v>45828</v>
      </c>
      <c r="B251" s="247">
        <v>1.3052631578947427E-2</v>
      </c>
    </row>
    <row r="252" spans="1:2" ht="13" x14ac:dyDescent="0.3">
      <c r="A252" s="246">
        <v>45831</v>
      </c>
      <c r="B252" s="247">
        <v>-1.1949293433083978E-2</v>
      </c>
    </row>
    <row r="253" spans="1:2" ht="13" x14ac:dyDescent="0.3">
      <c r="A253" s="246">
        <v>45832</v>
      </c>
      <c r="B253" s="247">
        <v>2.3556630560521631E-2</v>
      </c>
    </row>
    <row r="254" spans="1:2" ht="13" x14ac:dyDescent="0.3">
      <c r="A254" s="246">
        <v>45833</v>
      </c>
      <c r="B254" s="247">
        <v>-7.089283879585003E-3</v>
      </c>
    </row>
    <row r="255" spans="1:2" ht="13" x14ac:dyDescent="0.3">
      <c r="A255" s="246">
        <v>45834</v>
      </c>
      <c r="B255" s="247">
        <v>-4.449503311258202E-3</v>
      </c>
    </row>
    <row r="256" spans="1:2" ht="13" x14ac:dyDescent="0.3">
      <c r="A256" s="246">
        <v>45835</v>
      </c>
      <c r="B256" s="247">
        <v>1.4031805425631408E-2</v>
      </c>
    </row>
    <row r="257" spans="1:2" ht="13" x14ac:dyDescent="0.3">
      <c r="A257" s="246">
        <v>45838</v>
      </c>
      <c r="B257" s="247">
        <v>2.7675276752766754E-3</v>
      </c>
    </row>
    <row r="258" spans="1:2" ht="13" x14ac:dyDescent="0.3">
      <c r="A258" s="246">
        <v>45839</v>
      </c>
      <c r="B258" s="247">
        <v>-9.5062864152100565E-3</v>
      </c>
    </row>
    <row r="259" spans="1:2" ht="13" x14ac:dyDescent="0.3">
      <c r="A259" s="246">
        <v>45840</v>
      </c>
      <c r="B259" s="247">
        <v>8.8751289989680397E-3</v>
      </c>
    </row>
    <row r="260" spans="1:2" ht="13" x14ac:dyDescent="0.3">
      <c r="A260" s="246">
        <v>45841</v>
      </c>
      <c r="B260" s="247">
        <v>6.239770867430436E-3</v>
      </c>
    </row>
    <row r="261" spans="1:2" ht="13" x14ac:dyDescent="0.3">
      <c r="A261" s="246">
        <v>45842</v>
      </c>
      <c r="B261" s="247">
        <v>-1.026735793432948E-2</v>
      </c>
    </row>
    <row r="262" spans="1:2" ht="13" x14ac:dyDescent="0.3">
      <c r="A262" s="246">
        <v>45845</v>
      </c>
      <c r="B262" s="247">
        <v>1.4482333607230896E-2</v>
      </c>
    </row>
    <row r="263" spans="1:2" ht="13" x14ac:dyDescent="0.3">
      <c r="A263" s="246">
        <v>45846</v>
      </c>
      <c r="B263" s="247">
        <v>-1.0124531740419379E-4</v>
      </c>
    </row>
    <row r="264" spans="1:2" ht="13" x14ac:dyDescent="0.3">
      <c r="A264" s="246">
        <v>45847</v>
      </c>
      <c r="B264" s="247">
        <v>2.6326447954637486E-2</v>
      </c>
    </row>
    <row r="265" spans="1:2" ht="13" x14ac:dyDescent="0.3">
      <c r="A265" s="246">
        <v>45848</v>
      </c>
      <c r="B265" s="247">
        <v>-1.5686661404893342E-2</v>
      </c>
    </row>
    <row r="266" spans="1:2" ht="13" x14ac:dyDescent="0.3">
      <c r="A266" s="246">
        <v>45849</v>
      </c>
      <c r="B266" s="247">
        <v>-1.3731582640072211E-2</v>
      </c>
    </row>
    <row r="267" spans="1:2" ht="13" x14ac:dyDescent="0.3">
      <c r="A267" s="246">
        <v>45852</v>
      </c>
      <c r="B267" s="247">
        <v>2.0325203252032089E-3</v>
      </c>
    </row>
    <row r="268" spans="1:2" ht="13" x14ac:dyDescent="0.3">
      <c r="A268" s="246">
        <v>45853</v>
      </c>
      <c r="B268" s="247">
        <v>-1.0953346855983648E-2</v>
      </c>
    </row>
    <row r="269" spans="1:2" ht="13" x14ac:dyDescent="0.3">
      <c r="A269" s="246">
        <v>45854</v>
      </c>
      <c r="B269" s="247">
        <v>1.8457752255946374E-3</v>
      </c>
    </row>
    <row r="270" spans="1:2" ht="13" x14ac:dyDescent="0.3">
      <c r="A270" s="246">
        <v>45855</v>
      </c>
      <c r="B270" s="247">
        <v>8.2906857727739307E-3</v>
      </c>
    </row>
    <row r="271" spans="1:2" ht="13" x14ac:dyDescent="0.3">
      <c r="A271" s="246">
        <v>45856</v>
      </c>
      <c r="B271" s="247">
        <v>1.1166379047811625E-3</v>
      </c>
    </row>
    <row r="272" spans="1:2" ht="13" x14ac:dyDescent="0.3">
      <c r="A272" s="246">
        <v>45859</v>
      </c>
      <c r="B272" s="247">
        <v>-1.6223889677550206E-3</v>
      </c>
    </row>
    <row r="273" spans="1:2" ht="13" x14ac:dyDescent="0.3">
      <c r="A273" s="246">
        <v>45860</v>
      </c>
      <c r="B273" s="247">
        <v>-2.0312817387778469E-4</v>
      </c>
    </row>
    <row r="274" spans="1:2" ht="13" x14ac:dyDescent="0.3">
      <c r="A274" s="246">
        <v>45861</v>
      </c>
      <c r="B274" s="247">
        <v>1.9504266558309648E-2</v>
      </c>
    </row>
    <row r="275" spans="1:2" ht="13" x14ac:dyDescent="0.3">
      <c r="A275" s="246">
        <v>45862</v>
      </c>
      <c r="B275" s="247">
        <v>9.565563969709057E-3</v>
      </c>
    </row>
    <row r="276" spans="1:2" ht="13" x14ac:dyDescent="0.3">
      <c r="A276" s="246">
        <v>45863</v>
      </c>
      <c r="B276" s="247">
        <v>-1.3817607579944084E-3</v>
      </c>
    </row>
    <row r="277" spans="1:2" ht="13" x14ac:dyDescent="0.3">
      <c r="A277" s="246">
        <v>45866</v>
      </c>
      <c r="B277" s="247">
        <v>5.139355603874244E-3</v>
      </c>
    </row>
    <row r="278" spans="1:2" ht="13" x14ac:dyDescent="0.3">
      <c r="A278" s="246">
        <v>45867</v>
      </c>
      <c r="B278" s="247">
        <v>2.2222222222222306E-2</v>
      </c>
    </row>
    <row r="279" spans="1:2" ht="13" x14ac:dyDescent="0.3">
      <c r="A279" s="246">
        <v>45868</v>
      </c>
      <c r="B279" s="247">
        <v>4.3863024240092294E-2</v>
      </c>
    </row>
    <row r="280" spans="1:2" ht="13" x14ac:dyDescent="0.3">
      <c r="A280" s="246">
        <v>45869</v>
      </c>
      <c r="B280" s="247">
        <v>-2.4143015112421715E-2</v>
      </c>
    </row>
    <row r="281" spans="1:2" ht="13" x14ac:dyDescent="0.3">
      <c r="A281" s="246">
        <v>45870</v>
      </c>
      <c r="B281" s="247">
        <v>-5.5712936732766748E-2</v>
      </c>
    </row>
    <row r="282" spans="1:2" ht="13" x14ac:dyDescent="0.3">
      <c r="A282" s="246">
        <v>45873</v>
      </c>
      <c r="B282" s="247">
        <v>3.2399999999999984E-2</v>
      </c>
    </row>
    <row r="283" spans="1:2" ht="13" x14ac:dyDescent="0.3">
      <c r="A283" s="246">
        <v>45874</v>
      </c>
      <c r="B283" s="247">
        <v>-5.8117008911275185E-3</v>
      </c>
    </row>
    <row r="284" spans="1:2" ht="13" x14ac:dyDescent="0.3">
      <c r="A284" s="246">
        <v>45875</v>
      </c>
      <c r="B284" s="247">
        <v>7.9890880748247021E-3</v>
      </c>
    </row>
    <row r="285" spans="1:2" ht="13" x14ac:dyDescent="0.3">
      <c r="A285" s="246">
        <v>45876</v>
      </c>
      <c r="B285" s="247">
        <v>1.6431471099941999E-2</v>
      </c>
    </row>
    <row r="286" spans="1:2" ht="13" x14ac:dyDescent="0.3">
      <c r="A286" s="246">
        <v>45877</v>
      </c>
      <c r="B286" s="247">
        <v>1.4834537847090204E-2</v>
      </c>
    </row>
    <row r="287" spans="1:2" ht="13" x14ac:dyDescent="0.3">
      <c r="A287" s="246">
        <v>45880</v>
      </c>
      <c r="B287" s="247">
        <v>-2.061469265367339E-3</v>
      </c>
    </row>
    <row r="288" spans="1:2" ht="13" x14ac:dyDescent="0.3">
      <c r="A288" s="246">
        <v>45881</v>
      </c>
      <c r="B288" s="247">
        <v>3.3802816901408062E-3</v>
      </c>
    </row>
    <row r="289" spans="1:2" ht="13" x14ac:dyDescent="0.3">
      <c r="A289" s="246">
        <v>45882</v>
      </c>
      <c r="B289" s="247">
        <v>1.6282987085906746E-2</v>
      </c>
    </row>
    <row r="290" spans="1:2" ht="13" x14ac:dyDescent="0.3">
      <c r="A290" s="246">
        <v>45883</v>
      </c>
      <c r="B290" s="247">
        <v>1.4548802946593118E-2</v>
      </c>
    </row>
    <row r="291" spans="1:2" ht="13" x14ac:dyDescent="0.3">
      <c r="A291" s="246">
        <v>45884</v>
      </c>
      <c r="B291" s="247">
        <v>0</v>
      </c>
    </row>
    <row r="292" spans="1:2" ht="13" x14ac:dyDescent="0.3">
      <c r="A292" s="246">
        <v>45887</v>
      </c>
      <c r="B292" s="247">
        <v>-3.6304229442730915E-3</v>
      </c>
    </row>
    <row r="293" spans="1:2" ht="13" x14ac:dyDescent="0.3">
      <c r="A293" s="246">
        <v>45888</v>
      </c>
      <c r="B293" s="247">
        <v>2.1133175441792777E-2</v>
      </c>
    </row>
    <row r="294" spans="1:2" ht="13" x14ac:dyDescent="0.3">
      <c r="A294" s="246">
        <v>45889</v>
      </c>
      <c r="B294" s="247">
        <v>-5.7091882247992908E-3</v>
      </c>
    </row>
    <row r="295" spans="1:2" ht="13" x14ac:dyDescent="0.3">
      <c r="A295" s="246">
        <v>45890</v>
      </c>
      <c r="B295" s="247">
        <v>6.4597164902206322E-3</v>
      </c>
    </row>
    <row r="296" spans="1:2" ht="13" x14ac:dyDescent="0.3">
      <c r="A296" s="246">
        <v>45891</v>
      </c>
      <c r="B296" s="247">
        <v>5.8834016758781181E-3</v>
      </c>
    </row>
    <row r="297" spans="1:2" ht="13" x14ac:dyDescent="0.3">
      <c r="A297" s="246">
        <v>45894</v>
      </c>
      <c r="B297" s="247">
        <v>-1.2406947890819852E-3</v>
      </c>
    </row>
    <row r="298" spans="1:2" ht="13" x14ac:dyDescent="0.3">
      <c r="A298" s="246">
        <v>45895</v>
      </c>
      <c r="B298" s="247">
        <v>-1.8988464951197909E-2</v>
      </c>
    </row>
    <row r="299" spans="1:2" ht="13" x14ac:dyDescent="0.3">
      <c r="A299" s="246">
        <v>45896</v>
      </c>
      <c r="B299" s="247">
        <v>-2.5325615050651173E-2</v>
      </c>
    </row>
    <row r="300" spans="1:2" ht="13" x14ac:dyDescent="0.3">
      <c r="A300" s="246">
        <v>45897</v>
      </c>
      <c r="B300" s="247">
        <v>3.8975501113585574E-3</v>
      </c>
    </row>
    <row r="301" spans="1:2" ht="13" x14ac:dyDescent="0.3">
      <c r="A301" s="246">
        <v>45898</v>
      </c>
      <c r="B301" s="247">
        <v>-6.2858199297466831E-3</v>
      </c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B0B0-019B-487A-9777-90301FF74F92}">
  <sheetPr>
    <tabColor theme="8" tint="0.79998168889431442"/>
  </sheetPr>
  <dimension ref="A1:F301"/>
  <sheetViews>
    <sheetView tabSelected="1" zoomScale="130" zoomScaleNormal="130" workbookViewId="0"/>
  </sheetViews>
  <sheetFormatPr defaultRowHeight="12.5" x14ac:dyDescent="0.25"/>
  <cols>
    <col min="1" max="1" width="9.90625" style="243" bestFit="1" customWidth="1"/>
    <col min="2" max="2" width="8.90625" style="243" bestFit="1" customWidth="1"/>
    <col min="3" max="3" width="8.453125" style="243" customWidth="1"/>
    <col min="4" max="4" width="18.08984375" style="243" bestFit="1" customWidth="1"/>
    <col min="5" max="5" width="14" style="243" bestFit="1" customWidth="1"/>
    <col min="6" max="6" width="14.1796875" style="243" bestFit="1" customWidth="1"/>
    <col min="7" max="256" width="8.7265625" style="243"/>
    <col min="257" max="257" width="9.90625" style="243" bestFit="1" customWidth="1"/>
    <col min="258" max="258" width="8.90625" style="243" bestFit="1" customWidth="1"/>
    <col min="259" max="259" width="8.453125" style="243" customWidth="1"/>
    <col min="260" max="260" width="18.08984375" style="243" bestFit="1" customWidth="1"/>
    <col min="261" max="261" width="14" style="243" bestFit="1" customWidth="1"/>
    <col min="262" max="262" width="14.1796875" style="243" bestFit="1" customWidth="1"/>
    <col min="263" max="512" width="8.7265625" style="243"/>
    <col min="513" max="513" width="9.90625" style="243" bestFit="1" customWidth="1"/>
    <col min="514" max="514" width="8.90625" style="243" bestFit="1" customWidth="1"/>
    <col min="515" max="515" width="8.453125" style="243" customWidth="1"/>
    <col min="516" max="516" width="18.08984375" style="243" bestFit="1" customWidth="1"/>
    <col min="517" max="517" width="14" style="243" bestFit="1" customWidth="1"/>
    <col min="518" max="518" width="14.1796875" style="243" bestFit="1" customWidth="1"/>
    <col min="519" max="768" width="8.7265625" style="243"/>
    <col min="769" max="769" width="9.90625" style="243" bestFit="1" customWidth="1"/>
    <col min="770" max="770" width="8.90625" style="243" bestFit="1" customWidth="1"/>
    <col min="771" max="771" width="8.453125" style="243" customWidth="1"/>
    <col min="772" max="772" width="18.08984375" style="243" bestFit="1" customWidth="1"/>
    <col min="773" max="773" width="14" style="243" bestFit="1" customWidth="1"/>
    <col min="774" max="774" width="14.1796875" style="243" bestFit="1" customWidth="1"/>
    <col min="775" max="1024" width="8.7265625" style="243"/>
    <col min="1025" max="1025" width="9.90625" style="243" bestFit="1" customWidth="1"/>
    <col min="1026" max="1026" width="8.90625" style="243" bestFit="1" customWidth="1"/>
    <col min="1027" max="1027" width="8.453125" style="243" customWidth="1"/>
    <col min="1028" max="1028" width="18.08984375" style="243" bestFit="1" customWidth="1"/>
    <col min="1029" max="1029" width="14" style="243" bestFit="1" customWidth="1"/>
    <col min="1030" max="1030" width="14.1796875" style="243" bestFit="1" customWidth="1"/>
    <col min="1031" max="1280" width="8.7265625" style="243"/>
    <col min="1281" max="1281" width="9.90625" style="243" bestFit="1" customWidth="1"/>
    <col min="1282" max="1282" width="8.90625" style="243" bestFit="1" customWidth="1"/>
    <col min="1283" max="1283" width="8.453125" style="243" customWidth="1"/>
    <col min="1284" max="1284" width="18.08984375" style="243" bestFit="1" customWidth="1"/>
    <col min="1285" max="1285" width="14" style="243" bestFit="1" customWidth="1"/>
    <col min="1286" max="1286" width="14.1796875" style="243" bestFit="1" customWidth="1"/>
    <col min="1287" max="1536" width="8.7265625" style="243"/>
    <col min="1537" max="1537" width="9.90625" style="243" bestFit="1" customWidth="1"/>
    <col min="1538" max="1538" width="8.90625" style="243" bestFit="1" customWidth="1"/>
    <col min="1539" max="1539" width="8.453125" style="243" customWidth="1"/>
    <col min="1540" max="1540" width="18.08984375" style="243" bestFit="1" customWidth="1"/>
    <col min="1541" max="1541" width="14" style="243" bestFit="1" customWidth="1"/>
    <col min="1542" max="1542" width="14.1796875" style="243" bestFit="1" customWidth="1"/>
    <col min="1543" max="1792" width="8.7265625" style="243"/>
    <col min="1793" max="1793" width="9.90625" style="243" bestFit="1" customWidth="1"/>
    <col min="1794" max="1794" width="8.90625" style="243" bestFit="1" customWidth="1"/>
    <col min="1795" max="1795" width="8.453125" style="243" customWidth="1"/>
    <col min="1796" max="1796" width="18.08984375" style="243" bestFit="1" customWidth="1"/>
    <col min="1797" max="1797" width="14" style="243" bestFit="1" customWidth="1"/>
    <col min="1798" max="1798" width="14.1796875" style="243" bestFit="1" customWidth="1"/>
    <col min="1799" max="2048" width="8.7265625" style="243"/>
    <col min="2049" max="2049" width="9.90625" style="243" bestFit="1" customWidth="1"/>
    <col min="2050" max="2050" width="8.90625" style="243" bestFit="1" customWidth="1"/>
    <col min="2051" max="2051" width="8.453125" style="243" customWidth="1"/>
    <col min="2052" max="2052" width="18.08984375" style="243" bestFit="1" customWidth="1"/>
    <col min="2053" max="2053" width="14" style="243" bestFit="1" customWidth="1"/>
    <col min="2054" max="2054" width="14.1796875" style="243" bestFit="1" customWidth="1"/>
    <col min="2055" max="2304" width="8.7265625" style="243"/>
    <col min="2305" max="2305" width="9.90625" style="243" bestFit="1" customWidth="1"/>
    <col min="2306" max="2306" width="8.90625" style="243" bestFit="1" customWidth="1"/>
    <col min="2307" max="2307" width="8.453125" style="243" customWidth="1"/>
    <col min="2308" max="2308" width="18.08984375" style="243" bestFit="1" customWidth="1"/>
    <col min="2309" max="2309" width="14" style="243" bestFit="1" customWidth="1"/>
    <col min="2310" max="2310" width="14.1796875" style="243" bestFit="1" customWidth="1"/>
    <col min="2311" max="2560" width="8.7265625" style="243"/>
    <col min="2561" max="2561" width="9.90625" style="243" bestFit="1" customWidth="1"/>
    <col min="2562" max="2562" width="8.90625" style="243" bestFit="1" customWidth="1"/>
    <col min="2563" max="2563" width="8.453125" style="243" customWidth="1"/>
    <col min="2564" max="2564" width="18.08984375" style="243" bestFit="1" customWidth="1"/>
    <col min="2565" max="2565" width="14" style="243" bestFit="1" customWidth="1"/>
    <col min="2566" max="2566" width="14.1796875" style="243" bestFit="1" customWidth="1"/>
    <col min="2567" max="2816" width="8.7265625" style="243"/>
    <col min="2817" max="2817" width="9.90625" style="243" bestFit="1" customWidth="1"/>
    <col min="2818" max="2818" width="8.90625" style="243" bestFit="1" customWidth="1"/>
    <col min="2819" max="2819" width="8.453125" style="243" customWidth="1"/>
    <col min="2820" max="2820" width="18.08984375" style="243" bestFit="1" customWidth="1"/>
    <col min="2821" max="2821" width="14" style="243" bestFit="1" customWidth="1"/>
    <col min="2822" max="2822" width="14.1796875" style="243" bestFit="1" customWidth="1"/>
    <col min="2823" max="3072" width="8.7265625" style="243"/>
    <col min="3073" max="3073" width="9.90625" style="243" bestFit="1" customWidth="1"/>
    <col min="3074" max="3074" width="8.90625" style="243" bestFit="1" customWidth="1"/>
    <col min="3075" max="3075" width="8.453125" style="243" customWidth="1"/>
    <col min="3076" max="3076" width="18.08984375" style="243" bestFit="1" customWidth="1"/>
    <col min="3077" max="3077" width="14" style="243" bestFit="1" customWidth="1"/>
    <col min="3078" max="3078" width="14.1796875" style="243" bestFit="1" customWidth="1"/>
    <col min="3079" max="3328" width="8.7265625" style="243"/>
    <col min="3329" max="3329" width="9.90625" style="243" bestFit="1" customWidth="1"/>
    <col min="3330" max="3330" width="8.90625" style="243" bestFit="1" customWidth="1"/>
    <col min="3331" max="3331" width="8.453125" style="243" customWidth="1"/>
    <col min="3332" max="3332" width="18.08984375" style="243" bestFit="1" customWidth="1"/>
    <col min="3333" max="3333" width="14" style="243" bestFit="1" customWidth="1"/>
    <col min="3334" max="3334" width="14.1796875" style="243" bestFit="1" customWidth="1"/>
    <col min="3335" max="3584" width="8.7265625" style="243"/>
    <col min="3585" max="3585" width="9.90625" style="243" bestFit="1" customWidth="1"/>
    <col min="3586" max="3586" width="8.90625" style="243" bestFit="1" customWidth="1"/>
    <col min="3587" max="3587" width="8.453125" style="243" customWidth="1"/>
    <col min="3588" max="3588" width="18.08984375" style="243" bestFit="1" customWidth="1"/>
    <col min="3589" max="3589" width="14" style="243" bestFit="1" customWidth="1"/>
    <col min="3590" max="3590" width="14.1796875" style="243" bestFit="1" customWidth="1"/>
    <col min="3591" max="3840" width="8.7265625" style="243"/>
    <col min="3841" max="3841" width="9.90625" style="243" bestFit="1" customWidth="1"/>
    <col min="3842" max="3842" width="8.90625" style="243" bestFit="1" customWidth="1"/>
    <col min="3843" max="3843" width="8.453125" style="243" customWidth="1"/>
    <col min="3844" max="3844" width="18.08984375" style="243" bestFit="1" customWidth="1"/>
    <col min="3845" max="3845" width="14" style="243" bestFit="1" customWidth="1"/>
    <col min="3846" max="3846" width="14.1796875" style="243" bestFit="1" customWidth="1"/>
    <col min="3847" max="4096" width="8.7265625" style="243"/>
    <col min="4097" max="4097" width="9.90625" style="243" bestFit="1" customWidth="1"/>
    <col min="4098" max="4098" width="8.90625" style="243" bestFit="1" customWidth="1"/>
    <col min="4099" max="4099" width="8.453125" style="243" customWidth="1"/>
    <col min="4100" max="4100" width="18.08984375" style="243" bestFit="1" customWidth="1"/>
    <col min="4101" max="4101" width="14" style="243" bestFit="1" customWidth="1"/>
    <col min="4102" max="4102" width="14.1796875" style="243" bestFit="1" customWidth="1"/>
    <col min="4103" max="4352" width="8.7265625" style="243"/>
    <col min="4353" max="4353" width="9.90625" style="243" bestFit="1" customWidth="1"/>
    <col min="4354" max="4354" width="8.90625" style="243" bestFit="1" customWidth="1"/>
    <col min="4355" max="4355" width="8.453125" style="243" customWidth="1"/>
    <col min="4356" max="4356" width="18.08984375" style="243" bestFit="1" customWidth="1"/>
    <col min="4357" max="4357" width="14" style="243" bestFit="1" customWidth="1"/>
    <col min="4358" max="4358" width="14.1796875" style="243" bestFit="1" customWidth="1"/>
    <col min="4359" max="4608" width="8.7265625" style="243"/>
    <col min="4609" max="4609" width="9.90625" style="243" bestFit="1" customWidth="1"/>
    <col min="4610" max="4610" width="8.90625" style="243" bestFit="1" customWidth="1"/>
    <col min="4611" max="4611" width="8.453125" style="243" customWidth="1"/>
    <col min="4612" max="4612" width="18.08984375" style="243" bestFit="1" customWidth="1"/>
    <col min="4613" max="4613" width="14" style="243" bestFit="1" customWidth="1"/>
    <col min="4614" max="4614" width="14.1796875" style="243" bestFit="1" customWidth="1"/>
    <col min="4615" max="4864" width="8.7265625" style="243"/>
    <col min="4865" max="4865" width="9.90625" style="243" bestFit="1" customWidth="1"/>
    <col min="4866" max="4866" width="8.90625" style="243" bestFit="1" customWidth="1"/>
    <col min="4867" max="4867" width="8.453125" style="243" customWidth="1"/>
    <col min="4868" max="4868" width="18.08984375" style="243" bestFit="1" customWidth="1"/>
    <col min="4869" max="4869" width="14" style="243" bestFit="1" customWidth="1"/>
    <col min="4870" max="4870" width="14.1796875" style="243" bestFit="1" customWidth="1"/>
    <col min="4871" max="5120" width="8.7265625" style="243"/>
    <col min="5121" max="5121" width="9.90625" style="243" bestFit="1" customWidth="1"/>
    <col min="5122" max="5122" width="8.90625" style="243" bestFit="1" customWidth="1"/>
    <col min="5123" max="5123" width="8.453125" style="243" customWidth="1"/>
    <col min="5124" max="5124" width="18.08984375" style="243" bestFit="1" customWidth="1"/>
    <col min="5125" max="5125" width="14" style="243" bestFit="1" customWidth="1"/>
    <col min="5126" max="5126" width="14.1796875" style="243" bestFit="1" customWidth="1"/>
    <col min="5127" max="5376" width="8.7265625" style="243"/>
    <col min="5377" max="5377" width="9.90625" style="243" bestFit="1" customWidth="1"/>
    <col min="5378" max="5378" width="8.90625" style="243" bestFit="1" customWidth="1"/>
    <col min="5379" max="5379" width="8.453125" style="243" customWidth="1"/>
    <col min="5380" max="5380" width="18.08984375" style="243" bestFit="1" customWidth="1"/>
    <col min="5381" max="5381" width="14" style="243" bestFit="1" customWidth="1"/>
    <col min="5382" max="5382" width="14.1796875" style="243" bestFit="1" customWidth="1"/>
    <col min="5383" max="5632" width="8.7265625" style="243"/>
    <col min="5633" max="5633" width="9.90625" style="243" bestFit="1" customWidth="1"/>
    <col min="5634" max="5634" width="8.90625" style="243" bestFit="1" customWidth="1"/>
    <col min="5635" max="5635" width="8.453125" style="243" customWidth="1"/>
    <col min="5636" max="5636" width="18.08984375" style="243" bestFit="1" customWidth="1"/>
    <col min="5637" max="5637" width="14" style="243" bestFit="1" customWidth="1"/>
    <col min="5638" max="5638" width="14.1796875" style="243" bestFit="1" customWidth="1"/>
    <col min="5639" max="5888" width="8.7265625" style="243"/>
    <col min="5889" max="5889" width="9.90625" style="243" bestFit="1" customWidth="1"/>
    <col min="5890" max="5890" width="8.90625" style="243" bestFit="1" customWidth="1"/>
    <col min="5891" max="5891" width="8.453125" style="243" customWidth="1"/>
    <col min="5892" max="5892" width="18.08984375" style="243" bestFit="1" customWidth="1"/>
    <col min="5893" max="5893" width="14" style="243" bestFit="1" customWidth="1"/>
    <col min="5894" max="5894" width="14.1796875" style="243" bestFit="1" customWidth="1"/>
    <col min="5895" max="6144" width="8.7265625" style="243"/>
    <col min="6145" max="6145" width="9.90625" style="243" bestFit="1" customWidth="1"/>
    <col min="6146" max="6146" width="8.90625" style="243" bestFit="1" customWidth="1"/>
    <col min="6147" max="6147" width="8.453125" style="243" customWidth="1"/>
    <col min="6148" max="6148" width="18.08984375" style="243" bestFit="1" customWidth="1"/>
    <col min="6149" max="6149" width="14" style="243" bestFit="1" customWidth="1"/>
    <col min="6150" max="6150" width="14.1796875" style="243" bestFit="1" customWidth="1"/>
    <col min="6151" max="6400" width="8.7265625" style="243"/>
    <col min="6401" max="6401" width="9.90625" style="243" bestFit="1" customWidth="1"/>
    <col min="6402" max="6402" width="8.90625" style="243" bestFit="1" customWidth="1"/>
    <col min="6403" max="6403" width="8.453125" style="243" customWidth="1"/>
    <col min="6404" max="6404" width="18.08984375" style="243" bestFit="1" customWidth="1"/>
    <col min="6405" max="6405" width="14" style="243" bestFit="1" customWidth="1"/>
    <col min="6406" max="6406" width="14.1796875" style="243" bestFit="1" customWidth="1"/>
    <col min="6407" max="6656" width="8.7265625" style="243"/>
    <col min="6657" max="6657" width="9.90625" style="243" bestFit="1" customWidth="1"/>
    <col min="6658" max="6658" width="8.90625" style="243" bestFit="1" customWidth="1"/>
    <col min="6659" max="6659" width="8.453125" style="243" customWidth="1"/>
    <col min="6660" max="6660" width="18.08984375" style="243" bestFit="1" customWidth="1"/>
    <col min="6661" max="6661" width="14" style="243" bestFit="1" customWidth="1"/>
    <col min="6662" max="6662" width="14.1796875" style="243" bestFit="1" customWidth="1"/>
    <col min="6663" max="6912" width="8.7265625" style="243"/>
    <col min="6913" max="6913" width="9.90625" style="243" bestFit="1" customWidth="1"/>
    <col min="6914" max="6914" width="8.90625" style="243" bestFit="1" customWidth="1"/>
    <col min="6915" max="6915" width="8.453125" style="243" customWidth="1"/>
    <col min="6916" max="6916" width="18.08984375" style="243" bestFit="1" customWidth="1"/>
    <col min="6917" max="6917" width="14" style="243" bestFit="1" customWidth="1"/>
    <col min="6918" max="6918" width="14.1796875" style="243" bestFit="1" customWidth="1"/>
    <col min="6919" max="7168" width="8.7265625" style="243"/>
    <col min="7169" max="7169" width="9.90625" style="243" bestFit="1" customWidth="1"/>
    <col min="7170" max="7170" width="8.90625" style="243" bestFit="1" customWidth="1"/>
    <col min="7171" max="7171" width="8.453125" style="243" customWidth="1"/>
    <col min="7172" max="7172" width="18.08984375" style="243" bestFit="1" customWidth="1"/>
    <col min="7173" max="7173" width="14" style="243" bestFit="1" customWidth="1"/>
    <col min="7174" max="7174" width="14.1796875" style="243" bestFit="1" customWidth="1"/>
    <col min="7175" max="7424" width="8.7265625" style="243"/>
    <col min="7425" max="7425" width="9.90625" style="243" bestFit="1" customWidth="1"/>
    <col min="7426" max="7426" width="8.90625" style="243" bestFit="1" customWidth="1"/>
    <col min="7427" max="7427" width="8.453125" style="243" customWidth="1"/>
    <col min="7428" max="7428" width="18.08984375" style="243" bestFit="1" customWidth="1"/>
    <col min="7429" max="7429" width="14" style="243" bestFit="1" customWidth="1"/>
    <col min="7430" max="7430" width="14.1796875" style="243" bestFit="1" customWidth="1"/>
    <col min="7431" max="7680" width="8.7265625" style="243"/>
    <col min="7681" max="7681" width="9.90625" style="243" bestFit="1" customWidth="1"/>
    <col min="7682" max="7682" width="8.90625" style="243" bestFit="1" customWidth="1"/>
    <col min="7683" max="7683" width="8.453125" style="243" customWidth="1"/>
    <col min="7684" max="7684" width="18.08984375" style="243" bestFit="1" customWidth="1"/>
    <col min="7685" max="7685" width="14" style="243" bestFit="1" customWidth="1"/>
    <col min="7686" max="7686" width="14.1796875" style="243" bestFit="1" customWidth="1"/>
    <col min="7687" max="7936" width="8.7265625" style="243"/>
    <col min="7937" max="7937" width="9.90625" style="243" bestFit="1" customWidth="1"/>
    <col min="7938" max="7938" width="8.90625" style="243" bestFit="1" customWidth="1"/>
    <col min="7939" max="7939" width="8.453125" style="243" customWidth="1"/>
    <col min="7940" max="7940" width="18.08984375" style="243" bestFit="1" customWidth="1"/>
    <col min="7941" max="7941" width="14" style="243" bestFit="1" customWidth="1"/>
    <col min="7942" max="7942" width="14.1796875" style="243" bestFit="1" customWidth="1"/>
    <col min="7943" max="8192" width="8.7265625" style="243"/>
    <col min="8193" max="8193" width="9.90625" style="243" bestFit="1" customWidth="1"/>
    <col min="8194" max="8194" width="8.90625" style="243" bestFit="1" customWidth="1"/>
    <col min="8195" max="8195" width="8.453125" style="243" customWidth="1"/>
    <col min="8196" max="8196" width="18.08984375" style="243" bestFit="1" customWidth="1"/>
    <col min="8197" max="8197" width="14" style="243" bestFit="1" customWidth="1"/>
    <col min="8198" max="8198" width="14.1796875" style="243" bestFit="1" customWidth="1"/>
    <col min="8199" max="8448" width="8.7265625" style="243"/>
    <col min="8449" max="8449" width="9.90625" style="243" bestFit="1" customWidth="1"/>
    <col min="8450" max="8450" width="8.90625" style="243" bestFit="1" customWidth="1"/>
    <col min="8451" max="8451" width="8.453125" style="243" customWidth="1"/>
    <col min="8452" max="8452" width="18.08984375" style="243" bestFit="1" customWidth="1"/>
    <col min="8453" max="8453" width="14" style="243" bestFit="1" customWidth="1"/>
    <col min="8454" max="8454" width="14.1796875" style="243" bestFit="1" customWidth="1"/>
    <col min="8455" max="8704" width="8.7265625" style="243"/>
    <col min="8705" max="8705" width="9.90625" style="243" bestFit="1" customWidth="1"/>
    <col min="8706" max="8706" width="8.90625" style="243" bestFit="1" customWidth="1"/>
    <col min="8707" max="8707" width="8.453125" style="243" customWidth="1"/>
    <col min="8708" max="8708" width="18.08984375" style="243" bestFit="1" customWidth="1"/>
    <col min="8709" max="8709" width="14" style="243" bestFit="1" customWidth="1"/>
    <col min="8710" max="8710" width="14.1796875" style="243" bestFit="1" customWidth="1"/>
    <col min="8711" max="8960" width="8.7265625" style="243"/>
    <col min="8961" max="8961" width="9.90625" style="243" bestFit="1" customWidth="1"/>
    <col min="8962" max="8962" width="8.90625" style="243" bestFit="1" customWidth="1"/>
    <col min="8963" max="8963" width="8.453125" style="243" customWidth="1"/>
    <col min="8964" max="8964" width="18.08984375" style="243" bestFit="1" customWidth="1"/>
    <col min="8965" max="8965" width="14" style="243" bestFit="1" customWidth="1"/>
    <col min="8966" max="8966" width="14.1796875" style="243" bestFit="1" customWidth="1"/>
    <col min="8967" max="9216" width="8.7265625" style="243"/>
    <col min="9217" max="9217" width="9.90625" style="243" bestFit="1" customWidth="1"/>
    <col min="9218" max="9218" width="8.90625" style="243" bestFit="1" customWidth="1"/>
    <col min="9219" max="9219" width="8.453125" style="243" customWidth="1"/>
    <col min="9220" max="9220" width="18.08984375" style="243" bestFit="1" customWidth="1"/>
    <col min="9221" max="9221" width="14" style="243" bestFit="1" customWidth="1"/>
    <col min="9222" max="9222" width="14.1796875" style="243" bestFit="1" customWidth="1"/>
    <col min="9223" max="9472" width="8.7265625" style="243"/>
    <col min="9473" max="9473" width="9.90625" style="243" bestFit="1" customWidth="1"/>
    <col min="9474" max="9474" width="8.90625" style="243" bestFit="1" customWidth="1"/>
    <col min="9475" max="9475" width="8.453125" style="243" customWidth="1"/>
    <col min="9476" max="9476" width="18.08984375" style="243" bestFit="1" customWidth="1"/>
    <col min="9477" max="9477" width="14" style="243" bestFit="1" customWidth="1"/>
    <col min="9478" max="9478" width="14.1796875" style="243" bestFit="1" customWidth="1"/>
    <col min="9479" max="9728" width="8.7265625" style="243"/>
    <col min="9729" max="9729" width="9.90625" style="243" bestFit="1" customWidth="1"/>
    <col min="9730" max="9730" width="8.90625" style="243" bestFit="1" customWidth="1"/>
    <col min="9731" max="9731" width="8.453125" style="243" customWidth="1"/>
    <col min="9732" max="9732" width="18.08984375" style="243" bestFit="1" customWidth="1"/>
    <col min="9733" max="9733" width="14" style="243" bestFit="1" customWidth="1"/>
    <col min="9734" max="9734" width="14.1796875" style="243" bestFit="1" customWidth="1"/>
    <col min="9735" max="9984" width="8.7265625" style="243"/>
    <col min="9985" max="9985" width="9.90625" style="243" bestFit="1" customWidth="1"/>
    <col min="9986" max="9986" width="8.90625" style="243" bestFit="1" customWidth="1"/>
    <col min="9987" max="9987" width="8.453125" style="243" customWidth="1"/>
    <col min="9988" max="9988" width="18.08984375" style="243" bestFit="1" customWidth="1"/>
    <col min="9989" max="9989" width="14" style="243" bestFit="1" customWidth="1"/>
    <col min="9990" max="9990" width="14.1796875" style="243" bestFit="1" customWidth="1"/>
    <col min="9991" max="10240" width="8.7265625" style="243"/>
    <col min="10241" max="10241" width="9.90625" style="243" bestFit="1" customWidth="1"/>
    <col min="10242" max="10242" width="8.90625" style="243" bestFit="1" customWidth="1"/>
    <col min="10243" max="10243" width="8.453125" style="243" customWidth="1"/>
    <col min="10244" max="10244" width="18.08984375" style="243" bestFit="1" customWidth="1"/>
    <col min="10245" max="10245" width="14" style="243" bestFit="1" customWidth="1"/>
    <col min="10246" max="10246" width="14.1796875" style="243" bestFit="1" customWidth="1"/>
    <col min="10247" max="10496" width="8.7265625" style="243"/>
    <col min="10497" max="10497" width="9.90625" style="243" bestFit="1" customWidth="1"/>
    <col min="10498" max="10498" width="8.90625" style="243" bestFit="1" customWidth="1"/>
    <col min="10499" max="10499" width="8.453125" style="243" customWidth="1"/>
    <col min="10500" max="10500" width="18.08984375" style="243" bestFit="1" customWidth="1"/>
    <col min="10501" max="10501" width="14" style="243" bestFit="1" customWidth="1"/>
    <col min="10502" max="10502" width="14.1796875" style="243" bestFit="1" customWidth="1"/>
    <col min="10503" max="10752" width="8.7265625" style="243"/>
    <col min="10753" max="10753" width="9.90625" style="243" bestFit="1" customWidth="1"/>
    <col min="10754" max="10754" width="8.90625" style="243" bestFit="1" customWidth="1"/>
    <col min="10755" max="10755" width="8.453125" style="243" customWidth="1"/>
    <col min="10756" max="10756" width="18.08984375" style="243" bestFit="1" customWidth="1"/>
    <col min="10757" max="10757" width="14" style="243" bestFit="1" customWidth="1"/>
    <col min="10758" max="10758" width="14.1796875" style="243" bestFit="1" customWidth="1"/>
    <col min="10759" max="11008" width="8.7265625" style="243"/>
    <col min="11009" max="11009" width="9.90625" style="243" bestFit="1" customWidth="1"/>
    <col min="11010" max="11010" width="8.90625" style="243" bestFit="1" customWidth="1"/>
    <col min="11011" max="11011" width="8.453125" style="243" customWidth="1"/>
    <col min="11012" max="11012" width="18.08984375" style="243" bestFit="1" customWidth="1"/>
    <col min="11013" max="11013" width="14" style="243" bestFit="1" customWidth="1"/>
    <col min="11014" max="11014" width="14.1796875" style="243" bestFit="1" customWidth="1"/>
    <col min="11015" max="11264" width="8.7265625" style="243"/>
    <col min="11265" max="11265" width="9.90625" style="243" bestFit="1" customWidth="1"/>
    <col min="11266" max="11266" width="8.90625" style="243" bestFit="1" customWidth="1"/>
    <col min="11267" max="11267" width="8.453125" style="243" customWidth="1"/>
    <col min="11268" max="11268" width="18.08984375" style="243" bestFit="1" customWidth="1"/>
    <col min="11269" max="11269" width="14" style="243" bestFit="1" customWidth="1"/>
    <col min="11270" max="11270" width="14.1796875" style="243" bestFit="1" customWidth="1"/>
    <col min="11271" max="11520" width="8.7265625" style="243"/>
    <col min="11521" max="11521" width="9.90625" style="243" bestFit="1" customWidth="1"/>
    <col min="11522" max="11522" width="8.90625" style="243" bestFit="1" customWidth="1"/>
    <col min="11523" max="11523" width="8.453125" style="243" customWidth="1"/>
    <col min="11524" max="11524" width="18.08984375" style="243" bestFit="1" customWidth="1"/>
    <col min="11525" max="11525" width="14" style="243" bestFit="1" customWidth="1"/>
    <col min="11526" max="11526" width="14.1796875" style="243" bestFit="1" customWidth="1"/>
    <col min="11527" max="11776" width="8.7265625" style="243"/>
    <col min="11777" max="11777" width="9.90625" style="243" bestFit="1" customWidth="1"/>
    <col min="11778" max="11778" width="8.90625" style="243" bestFit="1" customWidth="1"/>
    <col min="11779" max="11779" width="8.453125" style="243" customWidth="1"/>
    <col min="11780" max="11780" width="18.08984375" style="243" bestFit="1" customWidth="1"/>
    <col min="11781" max="11781" width="14" style="243" bestFit="1" customWidth="1"/>
    <col min="11782" max="11782" width="14.1796875" style="243" bestFit="1" customWidth="1"/>
    <col min="11783" max="12032" width="8.7265625" style="243"/>
    <col min="12033" max="12033" width="9.90625" style="243" bestFit="1" customWidth="1"/>
    <col min="12034" max="12034" width="8.90625" style="243" bestFit="1" customWidth="1"/>
    <col min="12035" max="12035" width="8.453125" style="243" customWidth="1"/>
    <col min="12036" max="12036" width="18.08984375" style="243" bestFit="1" customWidth="1"/>
    <col min="12037" max="12037" width="14" style="243" bestFit="1" customWidth="1"/>
    <col min="12038" max="12038" width="14.1796875" style="243" bestFit="1" customWidth="1"/>
    <col min="12039" max="12288" width="8.7265625" style="243"/>
    <col min="12289" max="12289" width="9.90625" style="243" bestFit="1" customWidth="1"/>
    <col min="12290" max="12290" width="8.90625" style="243" bestFit="1" customWidth="1"/>
    <col min="12291" max="12291" width="8.453125" style="243" customWidth="1"/>
    <col min="12292" max="12292" width="18.08984375" style="243" bestFit="1" customWidth="1"/>
    <col min="12293" max="12293" width="14" style="243" bestFit="1" customWidth="1"/>
    <col min="12294" max="12294" width="14.1796875" style="243" bestFit="1" customWidth="1"/>
    <col min="12295" max="12544" width="8.7265625" style="243"/>
    <col min="12545" max="12545" width="9.90625" style="243" bestFit="1" customWidth="1"/>
    <col min="12546" max="12546" width="8.90625" style="243" bestFit="1" customWidth="1"/>
    <col min="12547" max="12547" width="8.453125" style="243" customWidth="1"/>
    <col min="12548" max="12548" width="18.08984375" style="243" bestFit="1" customWidth="1"/>
    <col min="12549" max="12549" width="14" style="243" bestFit="1" customWidth="1"/>
    <col min="12550" max="12550" width="14.1796875" style="243" bestFit="1" customWidth="1"/>
    <col min="12551" max="12800" width="8.7265625" style="243"/>
    <col min="12801" max="12801" width="9.90625" style="243" bestFit="1" customWidth="1"/>
    <col min="12802" max="12802" width="8.90625" style="243" bestFit="1" customWidth="1"/>
    <col min="12803" max="12803" width="8.453125" style="243" customWidth="1"/>
    <col min="12804" max="12804" width="18.08984375" style="243" bestFit="1" customWidth="1"/>
    <col min="12805" max="12805" width="14" style="243" bestFit="1" customWidth="1"/>
    <col min="12806" max="12806" width="14.1796875" style="243" bestFit="1" customWidth="1"/>
    <col min="12807" max="13056" width="8.7265625" style="243"/>
    <col min="13057" max="13057" width="9.90625" style="243" bestFit="1" customWidth="1"/>
    <col min="13058" max="13058" width="8.90625" style="243" bestFit="1" customWidth="1"/>
    <col min="13059" max="13059" width="8.453125" style="243" customWidth="1"/>
    <col min="13060" max="13060" width="18.08984375" style="243" bestFit="1" customWidth="1"/>
    <col min="13061" max="13061" width="14" style="243" bestFit="1" customWidth="1"/>
    <col min="13062" max="13062" width="14.1796875" style="243" bestFit="1" customWidth="1"/>
    <col min="13063" max="13312" width="8.7265625" style="243"/>
    <col min="13313" max="13313" width="9.90625" style="243" bestFit="1" customWidth="1"/>
    <col min="13314" max="13314" width="8.90625" style="243" bestFit="1" customWidth="1"/>
    <col min="13315" max="13315" width="8.453125" style="243" customWidth="1"/>
    <col min="13316" max="13316" width="18.08984375" style="243" bestFit="1" customWidth="1"/>
    <col min="13317" max="13317" width="14" style="243" bestFit="1" customWidth="1"/>
    <col min="13318" max="13318" width="14.1796875" style="243" bestFit="1" customWidth="1"/>
    <col min="13319" max="13568" width="8.7265625" style="243"/>
    <col min="13569" max="13569" width="9.90625" style="243" bestFit="1" customWidth="1"/>
    <col min="13570" max="13570" width="8.90625" style="243" bestFit="1" customWidth="1"/>
    <col min="13571" max="13571" width="8.453125" style="243" customWidth="1"/>
    <col min="13572" max="13572" width="18.08984375" style="243" bestFit="1" customWidth="1"/>
    <col min="13573" max="13573" width="14" style="243" bestFit="1" customWidth="1"/>
    <col min="13574" max="13574" width="14.1796875" style="243" bestFit="1" customWidth="1"/>
    <col min="13575" max="13824" width="8.7265625" style="243"/>
    <col min="13825" max="13825" width="9.90625" style="243" bestFit="1" customWidth="1"/>
    <col min="13826" max="13826" width="8.90625" style="243" bestFit="1" customWidth="1"/>
    <col min="13827" max="13827" width="8.453125" style="243" customWidth="1"/>
    <col min="13828" max="13828" width="18.08984375" style="243" bestFit="1" customWidth="1"/>
    <col min="13829" max="13829" width="14" style="243" bestFit="1" customWidth="1"/>
    <col min="13830" max="13830" width="14.1796875" style="243" bestFit="1" customWidth="1"/>
    <col min="13831" max="14080" width="8.7265625" style="243"/>
    <col min="14081" max="14081" width="9.90625" style="243" bestFit="1" customWidth="1"/>
    <col min="14082" max="14082" width="8.90625" style="243" bestFit="1" customWidth="1"/>
    <col min="14083" max="14083" width="8.453125" style="243" customWidth="1"/>
    <col min="14084" max="14084" width="18.08984375" style="243" bestFit="1" customWidth="1"/>
    <col min="14085" max="14085" width="14" style="243" bestFit="1" customWidth="1"/>
    <col min="14086" max="14086" width="14.1796875" style="243" bestFit="1" customWidth="1"/>
    <col min="14087" max="14336" width="8.7265625" style="243"/>
    <col min="14337" max="14337" width="9.90625" style="243" bestFit="1" customWidth="1"/>
    <col min="14338" max="14338" width="8.90625" style="243" bestFit="1" customWidth="1"/>
    <col min="14339" max="14339" width="8.453125" style="243" customWidth="1"/>
    <col min="14340" max="14340" width="18.08984375" style="243" bestFit="1" customWidth="1"/>
    <col min="14341" max="14341" width="14" style="243" bestFit="1" customWidth="1"/>
    <col min="14342" max="14342" width="14.1796875" style="243" bestFit="1" customWidth="1"/>
    <col min="14343" max="14592" width="8.7265625" style="243"/>
    <col min="14593" max="14593" width="9.90625" style="243" bestFit="1" customWidth="1"/>
    <col min="14594" max="14594" width="8.90625" style="243" bestFit="1" customWidth="1"/>
    <col min="14595" max="14595" width="8.453125" style="243" customWidth="1"/>
    <col min="14596" max="14596" width="18.08984375" style="243" bestFit="1" customWidth="1"/>
    <col min="14597" max="14597" width="14" style="243" bestFit="1" customWidth="1"/>
    <col min="14598" max="14598" width="14.1796875" style="243" bestFit="1" customWidth="1"/>
    <col min="14599" max="14848" width="8.7265625" style="243"/>
    <col min="14849" max="14849" width="9.90625" style="243" bestFit="1" customWidth="1"/>
    <col min="14850" max="14850" width="8.90625" style="243" bestFit="1" customWidth="1"/>
    <col min="14851" max="14851" width="8.453125" style="243" customWidth="1"/>
    <col min="14852" max="14852" width="18.08984375" style="243" bestFit="1" customWidth="1"/>
    <col min="14853" max="14853" width="14" style="243" bestFit="1" customWidth="1"/>
    <col min="14854" max="14854" width="14.1796875" style="243" bestFit="1" customWidth="1"/>
    <col min="14855" max="15104" width="8.7265625" style="243"/>
    <col min="15105" max="15105" width="9.90625" style="243" bestFit="1" customWidth="1"/>
    <col min="15106" max="15106" width="8.90625" style="243" bestFit="1" customWidth="1"/>
    <col min="15107" max="15107" width="8.453125" style="243" customWidth="1"/>
    <col min="15108" max="15108" width="18.08984375" style="243" bestFit="1" customWidth="1"/>
    <col min="15109" max="15109" width="14" style="243" bestFit="1" customWidth="1"/>
    <col min="15110" max="15110" width="14.1796875" style="243" bestFit="1" customWidth="1"/>
    <col min="15111" max="15360" width="8.7265625" style="243"/>
    <col min="15361" max="15361" width="9.90625" style="243" bestFit="1" customWidth="1"/>
    <col min="15362" max="15362" width="8.90625" style="243" bestFit="1" customWidth="1"/>
    <col min="15363" max="15363" width="8.453125" style="243" customWidth="1"/>
    <col min="15364" max="15364" width="18.08984375" style="243" bestFit="1" customWidth="1"/>
    <col min="15365" max="15365" width="14" style="243" bestFit="1" customWidth="1"/>
    <col min="15366" max="15366" width="14.1796875" style="243" bestFit="1" customWidth="1"/>
    <col min="15367" max="15616" width="8.7265625" style="243"/>
    <col min="15617" max="15617" width="9.90625" style="243" bestFit="1" customWidth="1"/>
    <col min="15618" max="15618" width="8.90625" style="243" bestFit="1" customWidth="1"/>
    <col min="15619" max="15619" width="8.453125" style="243" customWidth="1"/>
    <col min="15620" max="15620" width="18.08984375" style="243" bestFit="1" customWidth="1"/>
    <col min="15621" max="15621" width="14" style="243" bestFit="1" customWidth="1"/>
    <col min="15622" max="15622" width="14.1796875" style="243" bestFit="1" customWidth="1"/>
    <col min="15623" max="15872" width="8.7265625" style="243"/>
    <col min="15873" max="15873" width="9.90625" style="243" bestFit="1" customWidth="1"/>
    <col min="15874" max="15874" width="8.90625" style="243" bestFit="1" customWidth="1"/>
    <col min="15875" max="15875" width="8.453125" style="243" customWidth="1"/>
    <col min="15876" max="15876" width="18.08984375" style="243" bestFit="1" customWidth="1"/>
    <col min="15877" max="15877" width="14" style="243" bestFit="1" customWidth="1"/>
    <col min="15878" max="15878" width="14.1796875" style="243" bestFit="1" customWidth="1"/>
    <col min="15879" max="16128" width="8.7265625" style="243"/>
    <col min="16129" max="16129" width="9.90625" style="243" bestFit="1" customWidth="1"/>
    <col min="16130" max="16130" width="8.90625" style="243" bestFit="1" customWidth="1"/>
    <col min="16131" max="16131" width="8.453125" style="243" customWidth="1"/>
    <col min="16132" max="16132" width="18.08984375" style="243" bestFit="1" customWidth="1"/>
    <col min="16133" max="16133" width="14" style="243" bestFit="1" customWidth="1"/>
    <col min="16134" max="16134" width="14.1796875" style="243" bestFit="1" customWidth="1"/>
    <col min="16135" max="16384" width="8.7265625" style="243"/>
  </cols>
  <sheetData>
    <row r="1" spans="1:6" ht="13" x14ac:dyDescent="0.3">
      <c r="A1" s="263" t="s">
        <v>0</v>
      </c>
      <c r="B1" s="263" t="s">
        <v>384</v>
      </c>
      <c r="D1" s="244" t="s">
        <v>17</v>
      </c>
      <c r="E1" s="245">
        <f>'Modello T-student'!E1</f>
        <v>43412.157106222963</v>
      </c>
    </row>
    <row r="2" spans="1:6" ht="13" x14ac:dyDescent="0.3">
      <c r="A2" s="264">
        <v>45751</v>
      </c>
      <c r="B2" s="247">
        <v>-7.3063973063973039E-2</v>
      </c>
      <c r="D2" s="244" t="s">
        <v>18</v>
      </c>
      <c r="E2" s="265">
        <v>1000000</v>
      </c>
      <c r="F2" s="249"/>
    </row>
    <row r="3" spans="1:6" ht="14" x14ac:dyDescent="0.3">
      <c r="A3" s="264">
        <v>45750</v>
      </c>
      <c r="B3" s="247">
        <v>-6.9646026939542638E-2</v>
      </c>
      <c r="C3" s="250"/>
      <c r="D3" s="251" t="s">
        <v>370</v>
      </c>
      <c r="E3" s="252">
        <v>0.99</v>
      </c>
    </row>
    <row r="4" spans="1:6" ht="14" x14ac:dyDescent="0.3">
      <c r="A4" s="264">
        <v>45870</v>
      </c>
      <c r="B4" s="247">
        <v>-5.5712936732766748E-2</v>
      </c>
      <c r="D4" s="255" t="s">
        <v>521</v>
      </c>
      <c r="E4" s="266">
        <f>NORMSINV(1-E3)</f>
        <v>-2.3263478740408408</v>
      </c>
    </row>
    <row r="5" spans="1:6" ht="14" x14ac:dyDescent="0.3">
      <c r="A5" s="264">
        <v>45754</v>
      </c>
      <c r="B5" s="257">
        <v>-5.557573556120602E-2</v>
      </c>
      <c r="C5" s="254"/>
    </row>
    <row r="6" spans="1:6" ht="14" x14ac:dyDescent="0.3">
      <c r="A6" s="264">
        <v>45506</v>
      </c>
      <c r="B6" s="247">
        <v>-4.4123768558346002E-2</v>
      </c>
      <c r="D6" s="255" t="s">
        <v>519</v>
      </c>
      <c r="E6" s="257">
        <f>STDEV(B2:B301)</f>
        <v>1.603214693674606E-2</v>
      </c>
    </row>
    <row r="7" spans="1:6" ht="14" x14ac:dyDescent="0.3">
      <c r="A7" s="264">
        <v>45505</v>
      </c>
      <c r="B7" s="247">
        <v>-3.919477403012938E-2</v>
      </c>
      <c r="D7" s="255" t="s">
        <v>522</v>
      </c>
      <c r="E7" s="267">
        <f>SKEW(B2:B301)</f>
        <v>-0.83302539486690241</v>
      </c>
    </row>
    <row r="8" spans="1:6" ht="14" x14ac:dyDescent="0.3">
      <c r="A8" s="264">
        <v>45614</v>
      </c>
      <c r="B8" s="247">
        <v>-3.6923076923076954E-2</v>
      </c>
      <c r="C8" s="254"/>
      <c r="D8" s="255" t="s">
        <v>523</v>
      </c>
      <c r="E8" s="270">
        <f>KURT(B2:B301)</f>
        <v>3.552929175480688</v>
      </c>
    </row>
    <row r="9" spans="1:6" ht="14.5" x14ac:dyDescent="0.35">
      <c r="A9" s="264">
        <v>45800</v>
      </c>
      <c r="B9" s="247">
        <v>-3.4930950446791342E-2</v>
      </c>
      <c r="D9" s="268" t="s">
        <v>524</v>
      </c>
      <c r="E9" s="269">
        <f>E4+(E4^2-1)*(E7/6)+(E4^3-3*E4)*(E8/24)-(2*E4^3-5*E4)*(E7^2/36)</f>
        <v>-3.5083632544644727</v>
      </c>
    </row>
    <row r="10" spans="1:6" ht="13" x14ac:dyDescent="0.3">
      <c r="A10" s="264">
        <v>45602</v>
      </c>
      <c r="B10" s="247">
        <v>-3.1219512195121875E-2</v>
      </c>
    </row>
    <row r="11" spans="1:6" ht="13" x14ac:dyDescent="0.3">
      <c r="A11" s="264">
        <v>45603</v>
      </c>
      <c r="B11" s="247">
        <v>-2.9456193353474318E-2</v>
      </c>
      <c r="E11" s="256"/>
    </row>
    <row r="12" spans="1:6" ht="13" x14ac:dyDescent="0.3">
      <c r="A12" s="264">
        <v>45720</v>
      </c>
      <c r="B12" s="247">
        <v>-2.9448491155046774E-2</v>
      </c>
    </row>
    <row r="13" spans="1:6" ht="13" x14ac:dyDescent="0.3">
      <c r="A13" s="264">
        <v>45736</v>
      </c>
      <c r="B13" s="247">
        <v>-2.9102667744543273E-2</v>
      </c>
    </row>
    <row r="14" spans="1:6" ht="13" x14ac:dyDescent="0.3">
      <c r="A14" s="264">
        <v>45825</v>
      </c>
      <c r="B14" s="247">
        <v>-2.6955816781516012E-2</v>
      </c>
    </row>
    <row r="15" spans="1:6" ht="13" x14ac:dyDescent="0.3">
      <c r="A15" s="264">
        <v>45566</v>
      </c>
      <c r="B15" s="247">
        <v>-2.6579804560260552E-2</v>
      </c>
      <c r="D15" s="258" t="s">
        <v>526</v>
      </c>
      <c r="E15" s="259">
        <f>E2*ABS(E9)*E6</f>
        <v>56246.595203055032</v>
      </c>
    </row>
    <row r="16" spans="1:6" ht="13" x14ac:dyDescent="0.3">
      <c r="A16" s="264">
        <v>45818</v>
      </c>
      <c r="B16" s="247">
        <v>-2.6042706046697367E-2</v>
      </c>
    </row>
    <row r="17" spans="1:5" ht="13" x14ac:dyDescent="0.3">
      <c r="A17" s="264">
        <v>45896</v>
      </c>
      <c r="B17" s="247">
        <v>-2.5325615050651173E-2</v>
      </c>
      <c r="C17" s="254"/>
      <c r="D17" s="258" t="s">
        <v>527</v>
      </c>
      <c r="E17" s="259">
        <f>ABS(E2*E4*E6)</f>
        <v>37296.35094260957</v>
      </c>
    </row>
    <row r="18" spans="1:5" ht="13" x14ac:dyDescent="0.3">
      <c r="A18" s="264">
        <v>45608</v>
      </c>
      <c r="B18" s="247">
        <v>-2.4493459861502927E-2</v>
      </c>
    </row>
    <row r="19" spans="1:5" ht="13" x14ac:dyDescent="0.3">
      <c r="A19" s="264">
        <v>45869</v>
      </c>
      <c r="B19" s="247">
        <v>-2.4143015112421715E-2</v>
      </c>
      <c r="D19" s="258" t="s">
        <v>528</v>
      </c>
      <c r="E19" s="259">
        <f>ABS(E2*B5)</f>
        <v>55575.73556120602</v>
      </c>
    </row>
    <row r="20" spans="1:5" ht="13" x14ac:dyDescent="0.3">
      <c r="A20" s="264">
        <v>45796</v>
      </c>
      <c r="B20" s="247">
        <v>-2.3209082688636581E-2</v>
      </c>
    </row>
    <row r="21" spans="1:5" ht="13" x14ac:dyDescent="0.3">
      <c r="A21" s="264">
        <v>45541</v>
      </c>
      <c r="B21" s="247">
        <v>-2.2527326046387578E-2</v>
      </c>
    </row>
    <row r="22" spans="1:5" ht="13" x14ac:dyDescent="0.3">
      <c r="A22" s="264">
        <v>45756</v>
      </c>
      <c r="B22" s="247">
        <v>-2.2027534418022549E-2</v>
      </c>
    </row>
    <row r="23" spans="1:5" ht="13" x14ac:dyDescent="0.3">
      <c r="A23" s="264">
        <v>45726</v>
      </c>
      <c r="B23" s="247">
        <v>-2.1350495454081075E-2</v>
      </c>
    </row>
    <row r="24" spans="1:5" ht="13" x14ac:dyDescent="0.3">
      <c r="A24" s="264">
        <v>45727</v>
      </c>
      <c r="B24" s="247">
        <v>-2.1085594989561581E-2</v>
      </c>
    </row>
    <row r="25" spans="1:5" ht="13" x14ac:dyDescent="0.3">
      <c r="A25" s="264">
        <v>45784</v>
      </c>
      <c r="B25" s="247">
        <v>-1.9943318988138923E-2</v>
      </c>
    </row>
    <row r="26" spans="1:5" ht="13" x14ac:dyDescent="0.3">
      <c r="A26" s="264">
        <v>45643</v>
      </c>
      <c r="B26" s="247">
        <v>-1.9525801952580187E-2</v>
      </c>
    </row>
    <row r="27" spans="1:5" ht="13" x14ac:dyDescent="0.3">
      <c r="A27" s="264">
        <v>45744</v>
      </c>
      <c r="B27" s="247">
        <v>-1.9320724018710544E-2</v>
      </c>
    </row>
    <row r="28" spans="1:5" ht="13" x14ac:dyDescent="0.3">
      <c r="A28" s="264">
        <v>45895</v>
      </c>
      <c r="B28" s="247">
        <v>-1.8988464951197909E-2</v>
      </c>
    </row>
    <row r="29" spans="1:5" ht="13" x14ac:dyDescent="0.3">
      <c r="A29" s="264">
        <v>45558</v>
      </c>
      <c r="B29" s="247">
        <v>-1.8823529411764722E-2</v>
      </c>
    </row>
    <row r="30" spans="1:5" ht="13" x14ac:dyDescent="0.3">
      <c r="A30" s="264">
        <v>45747</v>
      </c>
      <c r="B30" s="247">
        <v>-1.8249688925756964E-2</v>
      </c>
    </row>
    <row r="31" spans="1:5" ht="13" x14ac:dyDescent="0.3">
      <c r="A31" s="264">
        <v>45538</v>
      </c>
      <c r="B31" s="247">
        <v>-1.643036968331783E-2</v>
      </c>
    </row>
    <row r="32" spans="1:5" ht="13" x14ac:dyDescent="0.3">
      <c r="A32" s="264">
        <v>45848</v>
      </c>
      <c r="B32" s="247">
        <v>-1.5686661404893342E-2</v>
      </c>
    </row>
    <row r="33" spans="1:2" ht="13" x14ac:dyDescent="0.3">
      <c r="A33" s="264">
        <v>45679</v>
      </c>
      <c r="B33" s="247">
        <v>-1.5379070046858116E-2</v>
      </c>
    </row>
    <row r="34" spans="1:2" ht="13" x14ac:dyDescent="0.3">
      <c r="A34" s="264">
        <v>45777</v>
      </c>
      <c r="B34" s="247">
        <v>-1.5352260778128183E-2</v>
      </c>
    </row>
    <row r="35" spans="1:2" ht="13" x14ac:dyDescent="0.3">
      <c r="A35" s="264">
        <v>45827</v>
      </c>
      <c r="B35" s="247">
        <v>-1.4931563666528425E-2</v>
      </c>
    </row>
    <row r="36" spans="1:2" ht="13" x14ac:dyDescent="0.3">
      <c r="A36" s="264">
        <v>45510</v>
      </c>
      <c r="B36" s="247">
        <v>-1.4365288771621205E-2</v>
      </c>
    </row>
    <row r="37" spans="1:2" ht="13" x14ac:dyDescent="0.3">
      <c r="A37" s="264">
        <v>45849</v>
      </c>
      <c r="B37" s="247">
        <v>-1.3731582640072211E-2</v>
      </c>
    </row>
    <row r="38" spans="1:2" ht="13" x14ac:dyDescent="0.3">
      <c r="A38" s="264">
        <v>45670</v>
      </c>
      <c r="B38" s="247">
        <v>-1.258880717935934E-2</v>
      </c>
    </row>
    <row r="39" spans="1:2" ht="13" x14ac:dyDescent="0.3">
      <c r="A39" s="264">
        <v>45504</v>
      </c>
      <c r="B39" s="247">
        <v>-1.2376563528637185E-2</v>
      </c>
    </row>
    <row r="40" spans="1:2" ht="13" x14ac:dyDescent="0.3">
      <c r="A40" s="264">
        <v>45645</v>
      </c>
      <c r="B40" s="247">
        <v>-1.2051282051281977E-2</v>
      </c>
    </row>
    <row r="41" spans="1:2" ht="13" x14ac:dyDescent="0.3">
      <c r="A41" s="264">
        <v>45588</v>
      </c>
      <c r="B41" s="247">
        <v>-1.1956245230221357E-2</v>
      </c>
    </row>
    <row r="42" spans="1:2" ht="13" x14ac:dyDescent="0.3">
      <c r="A42" s="264">
        <v>45831</v>
      </c>
      <c r="B42" s="247">
        <v>-1.1949293433083978E-2</v>
      </c>
    </row>
    <row r="43" spans="1:2" ht="13" x14ac:dyDescent="0.3">
      <c r="A43" s="264">
        <v>45615</v>
      </c>
      <c r="B43" s="247">
        <v>-1.1048988285409917E-2</v>
      </c>
    </row>
    <row r="44" spans="1:2" ht="13" x14ac:dyDescent="0.3">
      <c r="A44" s="264">
        <v>45853</v>
      </c>
      <c r="B44" s="247">
        <v>-1.0953346855983648E-2</v>
      </c>
    </row>
    <row r="45" spans="1:2" ht="13" x14ac:dyDescent="0.3">
      <c r="A45" s="264">
        <v>45729</v>
      </c>
      <c r="B45" s="247">
        <v>-1.0484378276368174E-2</v>
      </c>
    </row>
    <row r="46" spans="1:2" ht="13" x14ac:dyDescent="0.3">
      <c r="A46" s="264">
        <v>45842</v>
      </c>
      <c r="B46" s="247">
        <v>-1.026735793432948E-2</v>
      </c>
    </row>
    <row r="47" spans="1:2" ht="13" x14ac:dyDescent="0.3">
      <c r="A47" s="264">
        <v>45545</v>
      </c>
      <c r="B47" s="247">
        <v>-1.0063061854286888E-2</v>
      </c>
    </row>
    <row r="48" spans="1:2" ht="13" x14ac:dyDescent="0.3">
      <c r="A48" s="264">
        <v>45502</v>
      </c>
      <c r="B48" s="247">
        <v>-9.9878526116884657E-3</v>
      </c>
    </row>
    <row r="49" spans="1:2" ht="13" x14ac:dyDescent="0.3">
      <c r="A49" s="264">
        <v>45509</v>
      </c>
      <c r="B49" s="247">
        <v>-9.725649586297019E-3</v>
      </c>
    </row>
    <row r="50" spans="1:2" ht="13" x14ac:dyDescent="0.3">
      <c r="A50" s="264">
        <v>45839</v>
      </c>
      <c r="B50" s="247">
        <v>-9.5062864152100565E-3</v>
      </c>
    </row>
    <row r="51" spans="1:2" ht="13" x14ac:dyDescent="0.3">
      <c r="A51" s="264">
        <v>45701</v>
      </c>
      <c r="B51" s="247">
        <v>-9.3891402714932331E-3</v>
      </c>
    </row>
    <row r="52" spans="1:2" ht="13" x14ac:dyDescent="0.3">
      <c r="A52" s="264">
        <v>45618</v>
      </c>
      <c r="B52" s="247">
        <v>-9.2706203135650474E-3</v>
      </c>
    </row>
    <row r="53" spans="1:2" ht="13" x14ac:dyDescent="0.3">
      <c r="A53" s="264">
        <v>45707</v>
      </c>
      <c r="B53" s="247">
        <v>-9.22468701954751E-3</v>
      </c>
    </row>
    <row r="54" spans="1:2" ht="13" x14ac:dyDescent="0.3">
      <c r="A54" s="264">
        <v>45586</v>
      </c>
      <c r="B54" s="247">
        <v>-8.8749999999999662E-3</v>
      </c>
    </row>
    <row r="55" spans="1:2" ht="13" x14ac:dyDescent="0.3">
      <c r="A55" s="264">
        <v>45764</v>
      </c>
      <c r="B55" s="247">
        <v>-8.6432389400658179E-3</v>
      </c>
    </row>
    <row r="56" spans="1:2" ht="13" x14ac:dyDescent="0.3">
      <c r="A56" s="264">
        <v>45565</v>
      </c>
      <c r="B56" s="247">
        <v>-8.5260302286526077E-3</v>
      </c>
    </row>
    <row r="57" spans="1:2" ht="13" x14ac:dyDescent="0.3">
      <c r="A57" s="264">
        <v>45587</v>
      </c>
      <c r="B57" s="247">
        <v>-8.4499936940345775E-3</v>
      </c>
    </row>
    <row r="58" spans="1:2" ht="13" x14ac:dyDescent="0.3">
      <c r="A58" s="264">
        <v>45821</v>
      </c>
      <c r="B58" s="247">
        <v>-8.1275720164609693E-3</v>
      </c>
    </row>
    <row r="59" spans="1:2" ht="13" x14ac:dyDescent="0.3">
      <c r="A59" s="264">
        <v>45568</v>
      </c>
      <c r="B59" s="247">
        <v>-8.0731969860065259E-3</v>
      </c>
    </row>
    <row r="60" spans="1:2" ht="13" x14ac:dyDescent="0.3">
      <c r="A60" s="264">
        <v>45617</v>
      </c>
      <c r="B60" s="247">
        <v>-7.8452590288110146E-3</v>
      </c>
    </row>
    <row r="61" spans="1:2" ht="13" x14ac:dyDescent="0.3">
      <c r="A61" s="264">
        <v>45783</v>
      </c>
      <c r="B61" s="247">
        <v>-7.8108727348470174E-3</v>
      </c>
    </row>
    <row r="62" spans="1:2" ht="13" x14ac:dyDescent="0.3">
      <c r="A62" s="264">
        <v>45742</v>
      </c>
      <c r="B62" s="247">
        <v>-7.6923076923077439E-3</v>
      </c>
    </row>
    <row r="63" spans="1:2" ht="13" x14ac:dyDescent="0.3">
      <c r="A63" s="264">
        <v>45687</v>
      </c>
      <c r="B63" s="247">
        <v>-7.6470588235293532E-3</v>
      </c>
    </row>
    <row r="64" spans="1:2" ht="13" x14ac:dyDescent="0.3">
      <c r="A64" s="264">
        <v>45622</v>
      </c>
      <c r="B64" s="247">
        <v>-7.3427542255472345E-3</v>
      </c>
    </row>
    <row r="65" spans="1:2" ht="13" x14ac:dyDescent="0.3">
      <c r="A65" s="264">
        <v>45595</v>
      </c>
      <c r="B65" s="247">
        <v>-7.1734205889755218E-3</v>
      </c>
    </row>
    <row r="66" spans="1:2" ht="13" x14ac:dyDescent="0.3">
      <c r="A66" s="264">
        <v>45833</v>
      </c>
      <c r="B66" s="247">
        <v>-7.089283879585003E-3</v>
      </c>
    </row>
    <row r="67" spans="1:2" ht="13" x14ac:dyDescent="0.3">
      <c r="A67" s="264">
        <v>45498</v>
      </c>
      <c r="B67" s="247">
        <v>-6.8456375838926381E-3</v>
      </c>
    </row>
    <row r="68" spans="1:2" ht="13" x14ac:dyDescent="0.3">
      <c r="A68" s="264">
        <v>45693</v>
      </c>
      <c r="B68" s="247">
        <v>-6.8203198494825763E-3</v>
      </c>
    </row>
    <row r="69" spans="1:2" ht="13" x14ac:dyDescent="0.3">
      <c r="A69" s="264">
        <v>45621</v>
      </c>
      <c r="B69" s="247">
        <v>-6.7428099628457925E-3</v>
      </c>
    </row>
    <row r="70" spans="1:2" ht="13" x14ac:dyDescent="0.3">
      <c r="A70" s="264">
        <v>45898</v>
      </c>
      <c r="B70" s="247">
        <v>-6.2858199297466831E-3</v>
      </c>
    </row>
    <row r="71" spans="1:2" ht="13" x14ac:dyDescent="0.3">
      <c r="A71" s="264">
        <v>45492</v>
      </c>
      <c r="B71" s="247">
        <v>-6.1349693251533648E-3</v>
      </c>
    </row>
    <row r="72" spans="1:2" ht="13" x14ac:dyDescent="0.3">
      <c r="A72" s="264">
        <v>45820</v>
      </c>
      <c r="B72" s="247">
        <v>-6.0333367419980856E-3</v>
      </c>
    </row>
    <row r="73" spans="1:2" ht="13" x14ac:dyDescent="0.3">
      <c r="A73" s="264">
        <v>45874</v>
      </c>
      <c r="B73" s="247">
        <v>-5.8117008911275185E-3</v>
      </c>
    </row>
    <row r="74" spans="1:2" ht="13" x14ac:dyDescent="0.3">
      <c r="A74" s="264">
        <v>45688</v>
      </c>
      <c r="B74" s="247">
        <v>-5.8091286307055436E-3</v>
      </c>
    </row>
    <row r="75" spans="1:2" ht="13" x14ac:dyDescent="0.3">
      <c r="A75" s="264">
        <v>45889</v>
      </c>
      <c r="B75" s="247">
        <v>-5.7091882247992908E-3</v>
      </c>
    </row>
    <row r="76" spans="1:2" ht="13" x14ac:dyDescent="0.3">
      <c r="A76" s="264">
        <v>45799</v>
      </c>
      <c r="B76" s="247">
        <v>-5.4534437487374771E-3</v>
      </c>
    </row>
    <row r="77" spans="1:2" ht="13" x14ac:dyDescent="0.3">
      <c r="A77" s="264">
        <v>45524</v>
      </c>
      <c r="B77" s="247">
        <v>-5.3956834532373687E-3</v>
      </c>
    </row>
    <row r="78" spans="1:2" ht="13" x14ac:dyDescent="0.3">
      <c r="A78" s="264">
        <v>45567</v>
      </c>
      <c r="B78" s="247">
        <v>-5.2201847142283094E-3</v>
      </c>
    </row>
    <row r="79" spans="1:2" ht="13" x14ac:dyDescent="0.3">
      <c r="A79" s="264">
        <v>45691</v>
      </c>
      <c r="B79" s="247">
        <v>-5.1275936083948559E-3</v>
      </c>
    </row>
    <row r="80" spans="1:2" ht="13" x14ac:dyDescent="0.3">
      <c r="A80" s="264">
        <v>45636</v>
      </c>
      <c r="B80" s="247">
        <v>-5.0794477728574759E-3</v>
      </c>
    </row>
    <row r="81" spans="1:2" ht="13" x14ac:dyDescent="0.3">
      <c r="A81" s="264">
        <v>45497</v>
      </c>
      <c r="B81" s="247">
        <v>-5.0747863247863588E-3</v>
      </c>
    </row>
    <row r="82" spans="1:2" ht="13" x14ac:dyDescent="0.3">
      <c r="A82" s="264">
        <v>45604</v>
      </c>
      <c r="B82" s="247">
        <v>-5.058365758754825E-3</v>
      </c>
    </row>
    <row r="83" spans="1:2" ht="13" x14ac:dyDescent="0.3">
      <c r="A83" s="264">
        <v>45646</v>
      </c>
      <c r="B83" s="247">
        <v>-4.9312224240851618E-3</v>
      </c>
    </row>
    <row r="84" spans="1:2" ht="13" x14ac:dyDescent="0.3">
      <c r="A84" s="264">
        <v>45708</v>
      </c>
      <c r="B84" s="247">
        <v>-4.8769674129905214E-3</v>
      </c>
    </row>
    <row r="85" spans="1:2" ht="13" x14ac:dyDescent="0.3">
      <c r="A85" s="264">
        <v>45616</v>
      </c>
      <c r="B85" s="247">
        <v>-4.8458742764841125E-3</v>
      </c>
    </row>
    <row r="86" spans="1:2" ht="13" x14ac:dyDescent="0.3">
      <c r="A86" s="264">
        <v>45664</v>
      </c>
      <c r="B86" s="247">
        <v>-4.7079781142638916E-3</v>
      </c>
    </row>
    <row r="87" spans="1:2" ht="13" x14ac:dyDescent="0.3">
      <c r="A87" s="264">
        <v>45812</v>
      </c>
      <c r="B87" s="247">
        <v>-4.7020341408565243E-3</v>
      </c>
    </row>
    <row r="88" spans="1:2" ht="13" x14ac:dyDescent="0.3">
      <c r="A88" s="264">
        <v>45573</v>
      </c>
      <c r="B88" s="247">
        <v>-4.4701551406783864E-3</v>
      </c>
    </row>
    <row r="89" spans="1:2" ht="13" x14ac:dyDescent="0.3">
      <c r="A89" s="264">
        <v>45834</v>
      </c>
      <c r="B89" s="247">
        <v>-4.449503311258202E-3</v>
      </c>
    </row>
    <row r="90" spans="1:2" ht="13" x14ac:dyDescent="0.3">
      <c r="A90" s="264">
        <v>45684</v>
      </c>
      <c r="B90" s="247">
        <v>-4.2918454935621823E-3</v>
      </c>
    </row>
    <row r="91" spans="1:2" ht="13" x14ac:dyDescent="0.3">
      <c r="A91" s="264">
        <v>45551</v>
      </c>
      <c r="B91" s="247">
        <v>-4.2609853528628536E-3</v>
      </c>
    </row>
    <row r="92" spans="1:2" ht="13" x14ac:dyDescent="0.3">
      <c r="A92" s="264">
        <v>45716</v>
      </c>
      <c r="B92" s="247">
        <v>-4.1031036296687506E-3</v>
      </c>
    </row>
    <row r="93" spans="1:2" ht="13" x14ac:dyDescent="0.3">
      <c r="A93" s="264">
        <v>45530</v>
      </c>
      <c r="B93" s="247">
        <v>-3.9428959891231541E-3</v>
      </c>
    </row>
    <row r="94" spans="1:2" ht="13" x14ac:dyDescent="0.3">
      <c r="A94" s="264">
        <v>45649</v>
      </c>
      <c r="B94" s="247">
        <v>-3.6515388628065295E-3</v>
      </c>
    </row>
    <row r="95" spans="1:2" ht="13" x14ac:dyDescent="0.3">
      <c r="A95" s="264">
        <v>45482</v>
      </c>
      <c r="B95" s="247">
        <v>-3.6455412226584129E-3</v>
      </c>
    </row>
    <row r="96" spans="1:2" ht="13" x14ac:dyDescent="0.3">
      <c r="A96" s="264">
        <v>45887</v>
      </c>
      <c r="B96" s="247">
        <v>-3.6304229442730915E-3</v>
      </c>
    </row>
    <row r="97" spans="1:2" ht="13" x14ac:dyDescent="0.3">
      <c r="A97" s="264">
        <v>45715</v>
      </c>
      <c r="B97" s="247">
        <v>-3.5643149177061453E-3</v>
      </c>
    </row>
    <row r="98" spans="1:2" ht="13" x14ac:dyDescent="0.3">
      <c r="A98" s="264">
        <v>45659</v>
      </c>
      <c r="B98" s="247">
        <v>-3.3652601604969973E-3</v>
      </c>
    </row>
    <row r="99" spans="1:2" ht="13" x14ac:dyDescent="0.3">
      <c r="A99" s="264">
        <v>45512</v>
      </c>
      <c r="B99" s="247">
        <v>-3.328509406657102E-3</v>
      </c>
    </row>
    <row r="100" spans="1:2" ht="13" x14ac:dyDescent="0.3">
      <c r="A100" s="264">
        <v>45488</v>
      </c>
      <c r="B100" s="247">
        <v>-3.1772344246442448E-3</v>
      </c>
    </row>
    <row r="101" spans="1:2" ht="13" x14ac:dyDescent="0.3">
      <c r="A101" s="264">
        <v>45581</v>
      </c>
      <c r="B101" s="247">
        <v>-2.6714158504007007E-3</v>
      </c>
    </row>
    <row r="102" spans="1:2" ht="13" x14ac:dyDescent="0.3">
      <c r="A102" s="264">
        <v>45698</v>
      </c>
      <c r="B102" s="247">
        <v>-2.0687277324446247E-3</v>
      </c>
    </row>
    <row r="103" spans="1:2" ht="13" x14ac:dyDescent="0.3">
      <c r="A103" s="264">
        <v>45880</v>
      </c>
      <c r="B103" s="247">
        <v>-2.061469265367339E-3</v>
      </c>
    </row>
    <row r="104" spans="1:2" ht="13" x14ac:dyDescent="0.3">
      <c r="A104" s="264">
        <v>45811</v>
      </c>
      <c r="B104" s="247">
        <v>-1.9383799224648162E-3</v>
      </c>
    </row>
    <row r="105" spans="1:2" ht="13" x14ac:dyDescent="0.3">
      <c r="A105" s="264">
        <v>45596</v>
      </c>
      <c r="B105" s="247">
        <v>-1.9013816706807667E-3</v>
      </c>
    </row>
    <row r="106" spans="1:2" ht="13" x14ac:dyDescent="0.3">
      <c r="A106" s="264">
        <v>45810</v>
      </c>
      <c r="B106" s="247">
        <v>-1.832993890020436E-3</v>
      </c>
    </row>
    <row r="107" spans="1:2" ht="13" x14ac:dyDescent="0.3">
      <c r="A107" s="264">
        <v>45758</v>
      </c>
      <c r="B107" s="247">
        <v>-1.8148820326679453E-3</v>
      </c>
    </row>
    <row r="108" spans="1:2" ht="13" x14ac:dyDescent="0.3">
      <c r="A108" s="264">
        <v>45817</v>
      </c>
      <c r="B108" s="247">
        <v>-1.7928286852588553E-3</v>
      </c>
    </row>
    <row r="109" spans="1:2" ht="13" x14ac:dyDescent="0.3">
      <c r="A109" s="264">
        <v>45517</v>
      </c>
      <c r="B109" s="247">
        <v>-1.7288575133265476E-3</v>
      </c>
    </row>
    <row r="110" spans="1:2" ht="13" x14ac:dyDescent="0.3">
      <c r="A110" s="264">
        <v>45859</v>
      </c>
      <c r="B110" s="247">
        <v>-1.6223889677550206E-3</v>
      </c>
    </row>
    <row r="111" spans="1:2" ht="13" x14ac:dyDescent="0.3">
      <c r="A111" s="264">
        <v>45678</v>
      </c>
      <c r="B111" s="247">
        <v>-1.4397120575885367E-3</v>
      </c>
    </row>
    <row r="112" spans="1:2" ht="13" x14ac:dyDescent="0.3">
      <c r="A112" s="264">
        <v>45562</v>
      </c>
      <c r="B112" s="247">
        <v>-1.4189886480908309E-3</v>
      </c>
    </row>
    <row r="113" spans="1:2" ht="13" x14ac:dyDescent="0.3">
      <c r="A113" s="264">
        <v>45623</v>
      </c>
      <c r="B113" s="247">
        <v>-1.3956734124214636E-3</v>
      </c>
    </row>
    <row r="114" spans="1:2" ht="13" x14ac:dyDescent="0.3">
      <c r="A114" s="264">
        <v>45863</v>
      </c>
      <c r="B114" s="247">
        <v>-1.3817607579944084E-3</v>
      </c>
    </row>
    <row r="115" spans="1:2" ht="13" x14ac:dyDescent="0.3">
      <c r="A115" s="264">
        <v>45611</v>
      </c>
      <c r="B115" s="247">
        <v>-1.2804097311139293E-3</v>
      </c>
    </row>
    <row r="116" spans="1:2" ht="13" x14ac:dyDescent="0.3">
      <c r="A116" s="264">
        <v>45894</v>
      </c>
      <c r="B116" s="247">
        <v>-1.2406947890819852E-3</v>
      </c>
    </row>
    <row r="117" spans="1:2" ht="13" x14ac:dyDescent="0.3">
      <c r="A117" s="264">
        <v>45589</v>
      </c>
      <c r="B117" s="247">
        <v>-1.1585993820802591E-3</v>
      </c>
    </row>
    <row r="118" spans="1:2" ht="13" x14ac:dyDescent="0.3">
      <c r="A118" s="264">
        <v>45590</v>
      </c>
      <c r="B118" s="247">
        <v>-9.0217811573663632E-4</v>
      </c>
    </row>
    <row r="119" spans="1:2" ht="13" x14ac:dyDescent="0.3">
      <c r="A119" s="264">
        <v>45749</v>
      </c>
      <c r="B119" s="247">
        <v>-5.2181173032777933E-4</v>
      </c>
    </row>
    <row r="120" spans="1:2" ht="13" x14ac:dyDescent="0.3">
      <c r="A120" s="264">
        <v>45656</v>
      </c>
      <c r="B120" s="247">
        <v>-5.1746442432088586E-4</v>
      </c>
    </row>
    <row r="121" spans="1:2" ht="13" x14ac:dyDescent="0.3">
      <c r="A121" s="264">
        <v>45700</v>
      </c>
      <c r="B121" s="247">
        <v>-4.5228403437353685E-4</v>
      </c>
    </row>
    <row r="122" spans="1:2" ht="13" x14ac:dyDescent="0.3">
      <c r="A122" s="264">
        <v>45805</v>
      </c>
      <c r="B122" s="247">
        <v>-4.1279669762637355E-4</v>
      </c>
    </row>
    <row r="123" spans="1:2" ht="13" x14ac:dyDescent="0.3">
      <c r="A123" s="264">
        <v>45660</v>
      </c>
      <c r="B123" s="247">
        <v>-2.5974025974023112E-4</v>
      </c>
    </row>
    <row r="124" spans="1:2" ht="13" x14ac:dyDescent="0.3">
      <c r="A124" s="264">
        <v>45860</v>
      </c>
      <c r="B124" s="247">
        <v>-2.0312817387778469E-4</v>
      </c>
    </row>
    <row r="125" spans="1:2" ht="13" x14ac:dyDescent="0.3">
      <c r="A125" s="264">
        <v>45846</v>
      </c>
      <c r="B125" s="247">
        <v>-1.0124531740419379E-4</v>
      </c>
    </row>
    <row r="126" spans="1:2" ht="13" x14ac:dyDescent="0.3">
      <c r="A126" s="264">
        <v>45519</v>
      </c>
      <c r="B126" s="247">
        <v>0</v>
      </c>
    </row>
    <row r="127" spans="1:2" ht="13" x14ac:dyDescent="0.3">
      <c r="A127" s="264">
        <v>45560</v>
      </c>
      <c r="B127" s="247">
        <v>0</v>
      </c>
    </row>
    <row r="128" spans="1:2" ht="13" x14ac:dyDescent="0.3">
      <c r="A128" s="264">
        <v>45635</v>
      </c>
      <c r="B128" s="247">
        <v>0</v>
      </c>
    </row>
    <row r="129" spans="1:2" ht="13" x14ac:dyDescent="0.3">
      <c r="A129" s="264">
        <v>45650</v>
      </c>
      <c r="B129" s="247">
        <v>0</v>
      </c>
    </row>
    <row r="130" spans="1:2" ht="13" x14ac:dyDescent="0.3">
      <c r="A130" s="264">
        <v>45651</v>
      </c>
      <c r="B130" s="247">
        <v>0</v>
      </c>
    </row>
    <row r="131" spans="1:2" ht="13" x14ac:dyDescent="0.3">
      <c r="A131" s="264">
        <v>45652</v>
      </c>
      <c r="B131" s="247">
        <v>0</v>
      </c>
    </row>
    <row r="132" spans="1:2" ht="13" x14ac:dyDescent="0.3">
      <c r="A132" s="264">
        <v>45657</v>
      </c>
      <c r="B132" s="247">
        <v>0</v>
      </c>
    </row>
    <row r="133" spans="1:2" ht="13" x14ac:dyDescent="0.3">
      <c r="A133" s="264">
        <v>45658</v>
      </c>
      <c r="B133" s="247">
        <v>0</v>
      </c>
    </row>
    <row r="134" spans="1:2" ht="13" x14ac:dyDescent="0.3">
      <c r="A134" s="264">
        <v>45765</v>
      </c>
      <c r="B134" s="247">
        <v>0</v>
      </c>
    </row>
    <row r="135" spans="1:2" ht="13" x14ac:dyDescent="0.3">
      <c r="A135" s="264">
        <v>45768</v>
      </c>
      <c r="B135" s="247">
        <v>0</v>
      </c>
    </row>
    <row r="136" spans="1:2" ht="13" x14ac:dyDescent="0.3">
      <c r="A136" s="264">
        <v>45778</v>
      </c>
      <c r="B136" s="247">
        <v>0</v>
      </c>
    </row>
    <row r="137" spans="1:2" ht="13" x14ac:dyDescent="0.3">
      <c r="A137" s="264">
        <v>45884</v>
      </c>
      <c r="B137" s="247">
        <v>0</v>
      </c>
    </row>
    <row r="138" spans="1:2" ht="13" x14ac:dyDescent="0.3">
      <c r="A138" s="264">
        <v>45793</v>
      </c>
      <c r="B138" s="247">
        <v>3.0150753768845367E-4</v>
      </c>
    </row>
    <row r="139" spans="1:2" ht="13" x14ac:dyDescent="0.3">
      <c r="A139" s="264">
        <v>45790</v>
      </c>
      <c r="B139" s="247">
        <v>3.0709386835910672E-4</v>
      </c>
    </row>
    <row r="140" spans="1:2" ht="13" x14ac:dyDescent="0.3">
      <c r="A140" s="264">
        <v>45695</v>
      </c>
      <c r="B140" s="247">
        <v>3.4490687514372427E-4</v>
      </c>
    </row>
    <row r="141" spans="1:2" ht="13" x14ac:dyDescent="0.3">
      <c r="A141" s="264">
        <v>45532</v>
      </c>
      <c r="B141" s="247">
        <v>4.054054054053007E-4</v>
      </c>
    </row>
    <row r="142" spans="1:2" ht="13" x14ac:dyDescent="0.3">
      <c r="A142" s="264">
        <v>45539</v>
      </c>
      <c r="B142" s="247">
        <v>6.7358210965915311E-4</v>
      </c>
    </row>
    <row r="143" spans="1:2" ht="13" x14ac:dyDescent="0.3">
      <c r="A143" s="264">
        <v>45553</v>
      </c>
      <c r="B143" s="247">
        <v>7.9681274900389627E-4</v>
      </c>
    </row>
    <row r="144" spans="1:2" ht="13" x14ac:dyDescent="0.3">
      <c r="A144" s="264">
        <v>45672</v>
      </c>
      <c r="B144" s="247">
        <v>1.1053795136330559E-3</v>
      </c>
    </row>
    <row r="145" spans="1:2" ht="13" x14ac:dyDescent="0.3">
      <c r="A145" s="264">
        <v>45856</v>
      </c>
      <c r="B145" s="247">
        <v>1.1166379047811625E-3</v>
      </c>
    </row>
    <row r="146" spans="1:2" ht="13" x14ac:dyDescent="0.3">
      <c r="A146" s="264">
        <v>45740</v>
      </c>
      <c r="B146" s="247">
        <v>1.2428793371310673E-3</v>
      </c>
    </row>
    <row r="147" spans="1:2" ht="13" x14ac:dyDescent="0.3">
      <c r="A147" s="264">
        <v>45499</v>
      </c>
      <c r="B147" s="247">
        <v>1.3515339910798469E-3</v>
      </c>
    </row>
    <row r="148" spans="1:2" ht="13" x14ac:dyDescent="0.3">
      <c r="A148" s="264">
        <v>45628</v>
      </c>
      <c r="B148" s="247">
        <v>1.3785497656466331E-3</v>
      </c>
    </row>
    <row r="149" spans="1:2" ht="13" x14ac:dyDescent="0.3">
      <c r="A149" s="264">
        <v>45806</v>
      </c>
      <c r="B149" s="247">
        <v>1.6518686764402245E-3</v>
      </c>
    </row>
    <row r="150" spans="1:2" ht="13" x14ac:dyDescent="0.3">
      <c r="A150" s="264">
        <v>45526</v>
      </c>
      <c r="B150" s="247">
        <v>1.65929203539817E-3</v>
      </c>
    </row>
    <row r="151" spans="1:2" ht="13" x14ac:dyDescent="0.3">
      <c r="A151" s="264">
        <v>45546</v>
      </c>
      <c r="B151" s="247">
        <v>1.7619951206288831E-3</v>
      </c>
    </row>
    <row r="152" spans="1:2" ht="13" x14ac:dyDescent="0.3">
      <c r="A152" s="264">
        <v>45735</v>
      </c>
      <c r="B152" s="247">
        <v>1.8222312208949871E-3</v>
      </c>
    </row>
    <row r="153" spans="1:2" ht="13" x14ac:dyDescent="0.3">
      <c r="A153" s="264">
        <v>45819</v>
      </c>
      <c r="B153" s="247">
        <v>1.8440733531401171E-3</v>
      </c>
    </row>
    <row r="154" spans="1:2" ht="13" x14ac:dyDescent="0.3">
      <c r="A154" s="264">
        <v>45854</v>
      </c>
      <c r="B154" s="247">
        <v>1.8457752255946374E-3</v>
      </c>
    </row>
    <row r="155" spans="1:2" ht="13" x14ac:dyDescent="0.3">
      <c r="A155" s="264">
        <v>45852</v>
      </c>
      <c r="B155" s="247">
        <v>2.0325203252032089E-3</v>
      </c>
    </row>
    <row r="156" spans="1:2" ht="13" x14ac:dyDescent="0.3">
      <c r="A156" s="264">
        <v>45580</v>
      </c>
      <c r="B156" s="247">
        <v>2.0395156150414297E-3</v>
      </c>
    </row>
    <row r="157" spans="1:2" ht="13" x14ac:dyDescent="0.3">
      <c r="A157" s="264">
        <v>45804</v>
      </c>
      <c r="B157" s="247">
        <v>2.3792283024722961E-3</v>
      </c>
    </row>
    <row r="158" spans="1:2" ht="13" x14ac:dyDescent="0.3">
      <c r="A158" s="264">
        <v>45537</v>
      </c>
      <c r="B158" s="247">
        <v>2.3907557444547475E-3</v>
      </c>
    </row>
    <row r="159" spans="1:2" ht="13" x14ac:dyDescent="0.3">
      <c r="A159" s="264">
        <v>45513</v>
      </c>
      <c r="B159" s="247">
        <v>2.4684187599826267E-3</v>
      </c>
    </row>
    <row r="160" spans="1:2" ht="13" x14ac:dyDescent="0.3">
      <c r="A160" s="264">
        <v>45712</v>
      </c>
      <c r="B160" s="247">
        <v>2.76518084282716E-3</v>
      </c>
    </row>
    <row r="161" spans="1:2" ht="13" x14ac:dyDescent="0.3">
      <c r="A161" s="264">
        <v>45838</v>
      </c>
      <c r="B161" s="247">
        <v>2.7675276752766754E-3</v>
      </c>
    </row>
    <row r="162" spans="1:2" ht="13" x14ac:dyDescent="0.3">
      <c r="A162" s="264">
        <v>45743</v>
      </c>
      <c r="B162" s="247">
        <v>3.0599755201957731E-3</v>
      </c>
    </row>
    <row r="163" spans="1:2" ht="13" x14ac:dyDescent="0.3">
      <c r="A163" s="264">
        <v>45771</v>
      </c>
      <c r="B163" s="247">
        <v>3.3021463951567812E-3</v>
      </c>
    </row>
    <row r="164" spans="1:2" ht="13" x14ac:dyDescent="0.3">
      <c r="A164" s="264">
        <v>45881</v>
      </c>
      <c r="B164" s="247">
        <v>3.3802816901408062E-3</v>
      </c>
    </row>
    <row r="165" spans="1:2" ht="13" x14ac:dyDescent="0.3">
      <c r="A165" s="264">
        <v>45681</v>
      </c>
      <c r="B165" s="247">
        <v>3.8295835327908125E-3</v>
      </c>
    </row>
    <row r="166" spans="1:2" ht="13" x14ac:dyDescent="0.3">
      <c r="A166" s="264">
        <v>45897</v>
      </c>
      <c r="B166" s="247">
        <v>3.8975501113585574E-3</v>
      </c>
    </row>
    <row r="167" spans="1:2" ht="13" x14ac:dyDescent="0.3">
      <c r="A167" s="264">
        <v>45792</v>
      </c>
      <c r="B167" s="247">
        <v>4.1376526390148943E-3</v>
      </c>
    </row>
    <row r="168" spans="1:2" ht="13" x14ac:dyDescent="0.3">
      <c r="A168" s="264">
        <v>45489</v>
      </c>
      <c r="B168" s="247">
        <v>4.1574279379157772E-3</v>
      </c>
    </row>
    <row r="169" spans="1:2" ht="13" x14ac:dyDescent="0.3">
      <c r="A169" s="264">
        <v>45642</v>
      </c>
      <c r="B169" s="247">
        <v>4.2016806722688406E-3</v>
      </c>
    </row>
    <row r="170" spans="1:2" ht="13" x14ac:dyDescent="0.3">
      <c r="A170" s="264">
        <v>45685</v>
      </c>
      <c r="B170" s="247">
        <v>4.3103448275861574E-3</v>
      </c>
    </row>
    <row r="171" spans="1:2" ht="13" x14ac:dyDescent="0.3">
      <c r="A171" s="264">
        <v>45702</v>
      </c>
      <c r="B171" s="247">
        <v>4.3393856343496929E-3</v>
      </c>
    </row>
    <row r="172" spans="1:2" ht="13" x14ac:dyDescent="0.3">
      <c r="A172" s="264">
        <v>45826</v>
      </c>
      <c r="B172" s="247">
        <v>4.3740887315142484E-3</v>
      </c>
    </row>
    <row r="173" spans="1:2" ht="13" x14ac:dyDescent="0.3">
      <c r="A173" s="264">
        <v>45484</v>
      </c>
      <c r="B173" s="247">
        <v>4.6160302140159969E-3</v>
      </c>
    </row>
    <row r="174" spans="1:2" ht="13" x14ac:dyDescent="0.3">
      <c r="A174" s="264">
        <v>45481</v>
      </c>
      <c r="B174" s="247">
        <v>4.648542048175725E-3</v>
      </c>
    </row>
    <row r="175" spans="1:2" ht="13" x14ac:dyDescent="0.3">
      <c r="A175" s="264">
        <v>45523</v>
      </c>
      <c r="B175" s="247">
        <v>4.7261606894634153E-3</v>
      </c>
    </row>
    <row r="176" spans="1:2" ht="13" x14ac:dyDescent="0.3">
      <c r="A176" s="264">
        <v>45737</v>
      </c>
      <c r="B176" s="247">
        <v>4.8917568692754803E-3</v>
      </c>
    </row>
    <row r="177" spans="1:2" ht="13" x14ac:dyDescent="0.3">
      <c r="A177" s="264">
        <v>45609</v>
      </c>
      <c r="B177" s="247">
        <v>5.1268568423819775E-3</v>
      </c>
    </row>
    <row r="178" spans="1:2" ht="13" x14ac:dyDescent="0.3">
      <c r="A178" s="264">
        <v>45866</v>
      </c>
      <c r="B178" s="247">
        <v>5.139355603874244E-3</v>
      </c>
    </row>
    <row r="179" spans="1:2" ht="13" x14ac:dyDescent="0.3">
      <c r="A179" s="264">
        <v>45491</v>
      </c>
      <c r="B179" s="247">
        <v>5.3453947368420638E-3</v>
      </c>
    </row>
    <row r="180" spans="1:2" ht="13" x14ac:dyDescent="0.3">
      <c r="A180" s="264">
        <v>45516</v>
      </c>
      <c r="B180" s="247">
        <v>5.359212050984925E-3</v>
      </c>
    </row>
    <row r="181" spans="1:2" ht="13" x14ac:dyDescent="0.3">
      <c r="A181" s="264">
        <v>45666</v>
      </c>
      <c r="B181" s="247">
        <v>5.418346774193567E-3</v>
      </c>
    </row>
    <row r="182" spans="1:2" ht="13" x14ac:dyDescent="0.3">
      <c r="A182" s="264">
        <v>45667</v>
      </c>
      <c r="B182" s="247">
        <v>5.5144754981826787E-3</v>
      </c>
    </row>
    <row r="183" spans="1:2" ht="13" x14ac:dyDescent="0.3">
      <c r="A183" s="264">
        <v>45548</v>
      </c>
      <c r="B183" s="247">
        <v>5.6239957150508594E-3</v>
      </c>
    </row>
    <row r="184" spans="1:2" ht="13" x14ac:dyDescent="0.3">
      <c r="A184" s="264">
        <v>45639</v>
      </c>
      <c r="B184" s="247">
        <v>5.6338028169014703E-3</v>
      </c>
    </row>
    <row r="185" spans="1:2" ht="13" x14ac:dyDescent="0.3">
      <c r="A185" s="264">
        <v>45673</v>
      </c>
      <c r="B185" s="247">
        <v>5.6434793276897771E-3</v>
      </c>
    </row>
    <row r="186" spans="1:2" ht="13" x14ac:dyDescent="0.3">
      <c r="A186" s="264">
        <v>45677</v>
      </c>
      <c r="B186" s="247">
        <v>5.6708494208494928E-3</v>
      </c>
    </row>
    <row r="187" spans="1:2" ht="13" x14ac:dyDescent="0.3">
      <c r="A187" s="264">
        <v>45798</v>
      </c>
      <c r="B187" s="247">
        <v>5.6875888685759867E-3</v>
      </c>
    </row>
    <row r="188" spans="1:2" ht="13" x14ac:dyDescent="0.3">
      <c r="A188" s="264">
        <v>45574</v>
      </c>
      <c r="B188" s="247">
        <v>5.8108821975699412E-3</v>
      </c>
    </row>
    <row r="189" spans="1:2" ht="13" x14ac:dyDescent="0.3">
      <c r="A189" s="264">
        <v>45891</v>
      </c>
      <c r="B189" s="247">
        <v>5.8834016758781181E-3</v>
      </c>
    </row>
    <row r="190" spans="1:2" ht="13" x14ac:dyDescent="0.3">
      <c r="A190" s="264">
        <v>45775</v>
      </c>
      <c r="B190" s="247">
        <v>5.8949624866023271E-3</v>
      </c>
    </row>
    <row r="191" spans="1:2" ht="13" x14ac:dyDescent="0.3">
      <c r="A191" s="264">
        <v>45722</v>
      </c>
      <c r="B191" s="247">
        <v>5.8951287620229997E-3</v>
      </c>
    </row>
    <row r="192" spans="1:2" ht="13" x14ac:dyDescent="0.3">
      <c r="A192" s="264">
        <v>45525</v>
      </c>
      <c r="B192" s="247">
        <v>5.9813604117401791E-3</v>
      </c>
    </row>
    <row r="193" spans="1:2" ht="13" x14ac:dyDescent="0.3">
      <c r="A193" s="264">
        <v>45632</v>
      </c>
      <c r="B193" s="247">
        <v>6.0272536687631375E-3</v>
      </c>
    </row>
    <row r="194" spans="1:2" ht="13" x14ac:dyDescent="0.3">
      <c r="A194" s="264">
        <v>45555</v>
      </c>
      <c r="B194" s="247">
        <v>6.0494476591268099E-3</v>
      </c>
    </row>
    <row r="195" spans="1:2" ht="13" x14ac:dyDescent="0.3">
      <c r="A195" s="264">
        <v>45483</v>
      </c>
      <c r="B195" s="247">
        <v>6.0512243174782087E-3</v>
      </c>
    </row>
    <row r="196" spans="1:2" ht="13" x14ac:dyDescent="0.3">
      <c r="A196" s="264">
        <v>45733</v>
      </c>
      <c r="B196" s="247">
        <v>6.1451932090406487E-3</v>
      </c>
    </row>
    <row r="197" spans="1:2" ht="13" x14ac:dyDescent="0.3">
      <c r="A197" s="264">
        <v>45789</v>
      </c>
      <c r="B197" s="247">
        <v>6.1798331445051501E-3</v>
      </c>
    </row>
    <row r="198" spans="1:2" ht="13" x14ac:dyDescent="0.3">
      <c r="A198" s="264">
        <v>45841</v>
      </c>
      <c r="B198" s="247">
        <v>6.239770867430436E-3</v>
      </c>
    </row>
    <row r="199" spans="1:2" ht="13" x14ac:dyDescent="0.3">
      <c r="A199" s="264">
        <v>45890</v>
      </c>
      <c r="B199" s="247">
        <v>6.4597164902206322E-3</v>
      </c>
    </row>
    <row r="200" spans="1:2" ht="13" x14ac:dyDescent="0.3">
      <c r="A200" s="264">
        <v>45723</v>
      </c>
      <c r="B200" s="247">
        <v>6.4774830351633592E-3</v>
      </c>
    </row>
    <row r="201" spans="1:2" ht="13" x14ac:dyDescent="0.3">
      <c r="A201" s="264">
        <v>45559</v>
      </c>
      <c r="B201" s="247">
        <v>6.5281108446575385E-3</v>
      </c>
    </row>
    <row r="202" spans="1:2" ht="13" x14ac:dyDescent="0.3">
      <c r="A202" s="264">
        <v>45625</v>
      </c>
      <c r="B202" s="247">
        <v>6.8008327550311571E-3</v>
      </c>
    </row>
    <row r="203" spans="1:2" ht="13" x14ac:dyDescent="0.3">
      <c r="A203" s="264">
        <v>45490</v>
      </c>
      <c r="B203" s="247">
        <v>6.9003588186585451E-3</v>
      </c>
    </row>
    <row r="204" spans="1:2" ht="13" x14ac:dyDescent="0.3">
      <c r="A204" s="264">
        <v>45552</v>
      </c>
      <c r="B204" s="247">
        <v>6.9537309441027673E-3</v>
      </c>
    </row>
    <row r="205" spans="1:2" ht="13" x14ac:dyDescent="0.3">
      <c r="A205" s="264">
        <v>45624</v>
      </c>
      <c r="B205" s="247">
        <v>6.9881201956673404E-3</v>
      </c>
    </row>
    <row r="206" spans="1:2" ht="13" x14ac:dyDescent="0.3">
      <c r="A206" s="264">
        <v>45709</v>
      </c>
      <c r="B206" s="247">
        <v>7.0171530407663859E-3</v>
      </c>
    </row>
    <row r="207" spans="1:2" ht="13" x14ac:dyDescent="0.3">
      <c r="A207" s="264">
        <v>45518</v>
      </c>
      <c r="B207" s="247">
        <v>7.0717275220088735E-3</v>
      </c>
    </row>
    <row r="208" spans="1:2" ht="13" x14ac:dyDescent="0.3">
      <c r="A208" s="264">
        <v>45533</v>
      </c>
      <c r="B208" s="247">
        <v>7.2943401323788022E-3</v>
      </c>
    </row>
    <row r="209" spans="1:2" ht="13" x14ac:dyDescent="0.3">
      <c r="A209" s="264">
        <v>45583</v>
      </c>
      <c r="B209" s="247">
        <v>7.4297947361793432E-3</v>
      </c>
    </row>
    <row r="210" spans="1:2" ht="13" x14ac:dyDescent="0.3">
      <c r="A210" s="264">
        <v>45601</v>
      </c>
      <c r="B210" s="247">
        <v>7.7424112080617955E-3</v>
      </c>
    </row>
    <row r="211" spans="1:2" ht="13" x14ac:dyDescent="0.3">
      <c r="A211" s="264">
        <v>45496</v>
      </c>
      <c r="B211" s="247">
        <v>7.8061911170929634E-3</v>
      </c>
    </row>
    <row r="212" spans="1:2" ht="13" x14ac:dyDescent="0.3">
      <c r="A212" s="264">
        <v>45485</v>
      </c>
      <c r="B212" s="247">
        <v>7.9365079365078667E-3</v>
      </c>
    </row>
    <row r="213" spans="1:2" ht="13" x14ac:dyDescent="0.3">
      <c r="A213" s="264">
        <v>45875</v>
      </c>
      <c r="B213" s="247">
        <v>7.9890880748247021E-3</v>
      </c>
    </row>
    <row r="214" spans="1:2" ht="13" x14ac:dyDescent="0.3">
      <c r="A214" s="264">
        <v>45579</v>
      </c>
      <c r="B214" s="247">
        <v>8.095605242868122E-3</v>
      </c>
    </row>
    <row r="215" spans="1:2" ht="13" x14ac:dyDescent="0.3">
      <c r="A215" s="264">
        <v>45855</v>
      </c>
      <c r="B215" s="247">
        <v>8.2906857727739307E-3</v>
      </c>
    </row>
    <row r="216" spans="1:2" ht="13" x14ac:dyDescent="0.3">
      <c r="A216" s="264">
        <v>45644</v>
      </c>
      <c r="B216" s="247">
        <v>8.6641665589034227E-3</v>
      </c>
    </row>
    <row r="217" spans="1:2" ht="13" x14ac:dyDescent="0.3">
      <c r="A217" s="264">
        <v>45600</v>
      </c>
      <c r="B217" s="247">
        <v>8.6773273831660201E-3</v>
      </c>
    </row>
    <row r="218" spans="1:2" ht="13" x14ac:dyDescent="0.3">
      <c r="A218" s="264">
        <v>45786</v>
      </c>
      <c r="B218" s="247">
        <v>8.7272727272726894E-3</v>
      </c>
    </row>
    <row r="219" spans="1:2" ht="13" x14ac:dyDescent="0.3">
      <c r="A219" s="264">
        <v>45840</v>
      </c>
      <c r="B219" s="247">
        <v>8.8751289989680397E-3</v>
      </c>
    </row>
    <row r="220" spans="1:2" ht="13" x14ac:dyDescent="0.3">
      <c r="A220" s="264">
        <v>45554</v>
      </c>
      <c r="B220" s="247">
        <v>9.023354564755906E-3</v>
      </c>
    </row>
    <row r="221" spans="1:2" ht="13" x14ac:dyDescent="0.3">
      <c r="A221" s="264">
        <v>45763</v>
      </c>
      <c r="B221" s="247">
        <v>9.2975206611569695E-3</v>
      </c>
    </row>
    <row r="222" spans="1:2" ht="13" x14ac:dyDescent="0.3">
      <c r="A222" s="264">
        <v>45637</v>
      </c>
      <c r="B222" s="247">
        <v>9.4253174499280088E-3</v>
      </c>
    </row>
    <row r="223" spans="1:2" ht="13" x14ac:dyDescent="0.3">
      <c r="A223" s="264">
        <v>45862</v>
      </c>
      <c r="B223" s="247">
        <v>9.565563969709057E-3</v>
      </c>
    </row>
    <row r="224" spans="1:2" ht="13" x14ac:dyDescent="0.3">
      <c r="A224" s="264">
        <v>45534</v>
      </c>
      <c r="B224" s="247">
        <v>9.6553573823253414E-3</v>
      </c>
    </row>
    <row r="225" spans="1:2" ht="13" x14ac:dyDescent="0.3">
      <c r="A225" s="264">
        <v>45782</v>
      </c>
      <c r="B225" s="247">
        <v>9.7802082237879867E-3</v>
      </c>
    </row>
    <row r="226" spans="1:2" ht="13" x14ac:dyDescent="0.3">
      <c r="A226" s="264">
        <v>45540</v>
      </c>
      <c r="B226" s="247">
        <v>9.9623047926763394E-3</v>
      </c>
    </row>
    <row r="227" spans="1:2" ht="13" x14ac:dyDescent="0.3">
      <c r="A227" s="264">
        <v>45531</v>
      </c>
      <c r="B227" s="247">
        <v>1.0101010101010201E-2</v>
      </c>
    </row>
    <row r="228" spans="1:2" ht="13" x14ac:dyDescent="0.3">
      <c r="A228" s="264">
        <v>45547</v>
      </c>
      <c r="B228" s="247">
        <v>1.0418076038425105E-2</v>
      </c>
    </row>
    <row r="229" spans="1:2" ht="13" x14ac:dyDescent="0.3">
      <c r="A229" s="264">
        <v>45572</v>
      </c>
      <c r="B229" s="247">
        <v>1.0495549355652948E-2</v>
      </c>
    </row>
    <row r="230" spans="1:2" ht="13" x14ac:dyDescent="0.3">
      <c r="A230" s="264">
        <v>45576</v>
      </c>
      <c r="B230" s="247">
        <v>1.0649350649350629E-2</v>
      </c>
    </row>
    <row r="231" spans="1:2" ht="13" x14ac:dyDescent="0.3">
      <c r="A231" s="264">
        <v>45575</v>
      </c>
      <c r="B231" s="247">
        <v>1.1029411764705951E-2</v>
      </c>
    </row>
    <row r="232" spans="1:2" ht="13" x14ac:dyDescent="0.3">
      <c r="A232" s="264">
        <v>45674</v>
      </c>
      <c r="B232" s="247">
        <v>1.1101622544833609E-2</v>
      </c>
    </row>
    <row r="233" spans="1:2" ht="13" x14ac:dyDescent="0.3">
      <c r="A233" s="264">
        <v>45653</v>
      </c>
      <c r="B233" s="247">
        <v>1.1780104712041982E-2</v>
      </c>
    </row>
    <row r="234" spans="1:2" ht="13" x14ac:dyDescent="0.3">
      <c r="A234" s="264">
        <v>45594</v>
      </c>
      <c r="B234" s="247">
        <v>1.1842607920539918E-2</v>
      </c>
    </row>
    <row r="235" spans="1:2" ht="13" x14ac:dyDescent="0.3">
      <c r="A235" s="264">
        <v>45748</v>
      </c>
      <c r="B235" s="247">
        <v>1.2040557667934175E-2</v>
      </c>
    </row>
    <row r="236" spans="1:2" ht="13" x14ac:dyDescent="0.3">
      <c r="A236" s="264">
        <v>45807</v>
      </c>
      <c r="B236" s="247">
        <v>1.2162440733869339E-2</v>
      </c>
    </row>
    <row r="237" spans="1:2" ht="13" x14ac:dyDescent="0.3">
      <c r="A237" s="264">
        <v>45797</v>
      </c>
      <c r="B237" s="247">
        <v>1.275457724748E-2</v>
      </c>
    </row>
    <row r="238" spans="1:2" ht="13" x14ac:dyDescent="0.3">
      <c r="A238" s="264">
        <v>45638</v>
      </c>
      <c r="B238" s="247">
        <v>1.2838801711840138E-2</v>
      </c>
    </row>
    <row r="239" spans="1:2" ht="13" x14ac:dyDescent="0.3">
      <c r="A239" s="264">
        <v>45582</v>
      </c>
      <c r="B239" s="247">
        <v>1.2882653061224488E-2</v>
      </c>
    </row>
    <row r="240" spans="1:2" ht="13" x14ac:dyDescent="0.3">
      <c r="A240" s="264">
        <v>45593</v>
      </c>
      <c r="B240" s="247">
        <v>1.3028895768833848E-2</v>
      </c>
    </row>
    <row r="241" spans="1:2" ht="13" x14ac:dyDescent="0.3">
      <c r="A241" s="264">
        <v>45828</v>
      </c>
      <c r="B241" s="247">
        <v>1.3052631578947427E-2</v>
      </c>
    </row>
    <row r="242" spans="1:2" ht="13" x14ac:dyDescent="0.3">
      <c r="A242" s="264">
        <v>45776</v>
      </c>
      <c r="B242" s="247">
        <v>1.3319126265316995E-2</v>
      </c>
    </row>
    <row r="243" spans="1:2" ht="13" x14ac:dyDescent="0.3">
      <c r="A243" s="264">
        <v>45686</v>
      </c>
      <c r="B243" s="247">
        <v>1.3352408202193623E-2</v>
      </c>
    </row>
    <row r="244" spans="1:2" ht="13" x14ac:dyDescent="0.3">
      <c r="A244" s="264">
        <v>45630</v>
      </c>
      <c r="B244" s="247">
        <v>1.3581420616596448E-2</v>
      </c>
    </row>
    <row r="245" spans="1:2" ht="13" x14ac:dyDescent="0.3">
      <c r="A245" s="264">
        <v>45629</v>
      </c>
      <c r="B245" s="247">
        <v>1.3628854625550687E-2</v>
      </c>
    </row>
    <row r="246" spans="1:2" ht="13" x14ac:dyDescent="0.3">
      <c r="A246" s="264">
        <v>45769</v>
      </c>
      <c r="B246" s="247">
        <v>1.3880922335665785E-2</v>
      </c>
    </row>
    <row r="247" spans="1:2" ht="13" x14ac:dyDescent="0.3">
      <c r="A247" s="264">
        <v>45791</v>
      </c>
      <c r="B247" s="247">
        <v>1.4019647973802748E-2</v>
      </c>
    </row>
    <row r="248" spans="1:2" ht="13" x14ac:dyDescent="0.3">
      <c r="A248" s="264">
        <v>45835</v>
      </c>
      <c r="B248" s="247">
        <v>1.4031805425631408E-2</v>
      </c>
    </row>
    <row r="249" spans="1:2" ht="13" x14ac:dyDescent="0.3">
      <c r="A249" s="264">
        <v>45845</v>
      </c>
      <c r="B249" s="247">
        <v>1.4482333607230896E-2</v>
      </c>
    </row>
    <row r="250" spans="1:2" ht="13" x14ac:dyDescent="0.3">
      <c r="A250" s="264">
        <v>45883</v>
      </c>
      <c r="B250" s="247">
        <v>1.4548802946593118E-2</v>
      </c>
    </row>
    <row r="251" spans="1:2" ht="13" x14ac:dyDescent="0.3">
      <c r="A251" s="264">
        <v>45814</v>
      </c>
      <c r="B251" s="247">
        <v>1.4551333872271458E-2</v>
      </c>
    </row>
    <row r="252" spans="1:2" ht="13" x14ac:dyDescent="0.3">
      <c r="A252" s="264">
        <v>45665</v>
      </c>
      <c r="B252" s="247">
        <v>1.457427767834312E-2</v>
      </c>
    </row>
    <row r="253" spans="1:2" ht="13" x14ac:dyDescent="0.3">
      <c r="A253" s="264">
        <v>45877</v>
      </c>
      <c r="B253" s="247">
        <v>1.4834537847090204E-2</v>
      </c>
    </row>
    <row r="254" spans="1:2" ht="13" x14ac:dyDescent="0.3">
      <c r="A254" s="264">
        <v>45719</v>
      </c>
      <c r="B254" s="247">
        <v>1.5212338897105444E-2</v>
      </c>
    </row>
    <row r="255" spans="1:2" ht="13" x14ac:dyDescent="0.3">
      <c r="A255" s="264">
        <v>45527</v>
      </c>
      <c r="B255" s="247">
        <v>1.5323025952512516E-2</v>
      </c>
    </row>
    <row r="256" spans="1:2" ht="13" x14ac:dyDescent="0.3">
      <c r="A256" s="264">
        <v>45779</v>
      </c>
      <c r="B256" s="247">
        <v>1.5484835540367317E-2</v>
      </c>
    </row>
    <row r="257" spans="1:2" ht="13" x14ac:dyDescent="0.3">
      <c r="A257" s="264">
        <v>45705</v>
      </c>
      <c r="B257" s="247">
        <v>1.6259238203524807E-2</v>
      </c>
    </row>
    <row r="258" spans="1:2" ht="13" x14ac:dyDescent="0.3">
      <c r="A258" s="264">
        <v>45882</v>
      </c>
      <c r="B258" s="247">
        <v>1.6282987085906746E-2</v>
      </c>
    </row>
    <row r="259" spans="1:2" ht="13" x14ac:dyDescent="0.3">
      <c r="A259" s="264">
        <v>45813</v>
      </c>
      <c r="B259" s="247">
        <v>1.6329464927595839E-2</v>
      </c>
    </row>
    <row r="260" spans="1:2" ht="13" x14ac:dyDescent="0.3">
      <c r="A260" s="264">
        <v>45544</v>
      </c>
      <c r="B260" s="247">
        <v>1.6364380199099974E-2</v>
      </c>
    </row>
    <row r="261" spans="1:2" ht="13" x14ac:dyDescent="0.3">
      <c r="A261" s="264">
        <v>45876</v>
      </c>
      <c r="B261" s="247">
        <v>1.6431471099941999E-2</v>
      </c>
    </row>
    <row r="262" spans="1:2" ht="13" x14ac:dyDescent="0.3">
      <c r="A262" s="264">
        <v>45607</v>
      </c>
      <c r="B262" s="247">
        <v>1.6555859731456103E-2</v>
      </c>
    </row>
    <row r="263" spans="1:2" ht="13" x14ac:dyDescent="0.3">
      <c r="A263" s="264">
        <v>45728</v>
      </c>
      <c r="B263" s="247">
        <v>1.7061207080400952E-2</v>
      </c>
    </row>
    <row r="264" spans="1:2" ht="13" x14ac:dyDescent="0.3">
      <c r="A264" s="264">
        <v>45803</v>
      </c>
      <c r="B264" s="247">
        <v>1.7150673400673427E-2</v>
      </c>
    </row>
    <row r="265" spans="1:2" ht="13" x14ac:dyDescent="0.3">
      <c r="A265" s="264">
        <v>45730</v>
      </c>
      <c r="B265" s="247">
        <v>1.7270608179699116E-2</v>
      </c>
    </row>
    <row r="266" spans="1:2" ht="13" x14ac:dyDescent="0.3">
      <c r="A266" s="264">
        <v>45713</v>
      </c>
      <c r="B266" s="247">
        <v>1.8199867637326179E-2</v>
      </c>
    </row>
    <row r="267" spans="1:2" ht="13" x14ac:dyDescent="0.3">
      <c r="A267" s="264">
        <v>45699</v>
      </c>
      <c r="B267" s="247">
        <v>1.8541978578832153E-2</v>
      </c>
    </row>
    <row r="268" spans="1:2" ht="13" x14ac:dyDescent="0.3">
      <c r="A268" s="264">
        <v>45706</v>
      </c>
      <c r="B268" s="247">
        <v>1.8796151264264854E-2</v>
      </c>
    </row>
    <row r="269" spans="1:2" ht="13" x14ac:dyDescent="0.3">
      <c r="A269" s="264">
        <v>45495</v>
      </c>
      <c r="B269" s="247">
        <v>1.9204389574759902E-2</v>
      </c>
    </row>
    <row r="270" spans="1:2" ht="13" x14ac:dyDescent="0.3">
      <c r="A270" s="264">
        <v>45692</v>
      </c>
      <c r="B270" s="247">
        <v>1.9297614766870381E-2</v>
      </c>
    </row>
    <row r="271" spans="1:2" ht="13" x14ac:dyDescent="0.3">
      <c r="A271" s="264">
        <v>45861</v>
      </c>
      <c r="B271" s="247">
        <v>1.9504266558309648E-2</v>
      </c>
    </row>
    <row r="272" spans="1:2" ht="13" x14ac:dyDescent="0.3">
      <c r="A272" s="264">
        <v>45680</v>
      </c>
      <c r="B272" s="247">
        <v>1.9646125686394091E-2</v>
      </c>
    </row>
    <row r="273" spans="1:2" ht="13" x14ac:dyDescent="0.3">
      <c r="A273" s="264">
        <v>45663</v>
      </c>
      <c r="B273" s="247">
        <v>2.0914523252792878E-2</v>
      </c>
    </row>
    <row r="274" spans="1:2" ht="13" x14ac:dyDescent="0.3">
      <c r="A274" s="264">
        <v>45569</v>
      </c>
      <c r="B274" s="247">
        <v>2.1025501899077623E-2</v>
      </c>
    </row>
    <row r="275" spans="1:2" ht="13" x14ac:dyDescent="0.3">
      <c r="A275" s="264">
        <v>45888</v>
      </c>
      <c r="B275" s="247">
        <v>2.1133175441792777E-2</v>
      </c>
    </row>
    <row r="276" spans="1:2" ht="13" x14ac:dyDescent="0.3">
      <c r="A276" s="264">
        <v>45610</v>
      </c>
      <c r="B276" s="247">
        <v>2.14491237248234E-2</v>
      </c>
    </row>
    <row r="277" spans="1:2" ht="13" x14ac:dyDescent="0.3">
      <c r="A277" s="264">
        <v>45741</v>
      </c>
      <c r="B277" s="247">
        <v>2.2033722975069926E-2</v>
      </c>
    </row>
    <row r="278" spans="1:2" ht="13" x14ac:dyDescent="0.3">
      <c r="A278" s="264">
        <v>45867</v>
      </c>
      <c r="B278" s="247">
        <v>2.2222222222222306E-2</v>
      </c>
    </row>
    <row r="279" spans="1:2" ht="13" x14ac:dyDescent="0.3">
      <c r="A279" s="264">
        <v>45734</v>
      </c>
      <c r="B279" s="247">
        <v>2.2567287784679087E-2</v>
      </c>
    </row>
    <row r="280" spans="1:2" ht="13" x14ac:dyDescent="0.3">
      <c r="A280" s="264">
        <v>45631</v>
      </c>
      <c r="B280" s="247">
        <v>2.2645048907945813E-2</v>
      </c>
    </row>
    <row r="281" spans="1:2" ht="13" x14ac:dyDescent="0.3">
      <c r="A281" s="264">
        <v>45824</v>
      </c>
      <c r="B281" s="247">
        <v>2.3545275386370742E-2</v>
      </c>
    </row>
    <row r="282" spans="1:2" ht="13" x14ac:dyDescent="0.3">
      <c r="A282" s="264">
        <v>45832</v>
      </c>
      <c r="B282" s="247">
        <v>2.3556630560521631E-2</v>
      </c>
    </row>
    <row r="283" spans="1:2" ht="13" x14ac:dyDescent="0.3">
      <c r="A283" s="264">
        <v>45772</v>
      </c>
      <c r="B283" s="247">
        <v>2.3587493143170581E-2</v>
      </c>
    </row>
    <row r="284" spans="1:2" ht="13" x14ac:dyDescent="0.3">
      <c r="A284" s="264">
        <v>45755</v>
      </c>
      <c r="B284" s="247">
        <v>2.4358974358974411E-2</v>
      </c>
    </row>
    <row r="285" spans="1:2" ht="13" x14ac:dyDescent="0.3">
      <c r="A285" s="264">
        <v>45597</v>
      </c>
      <c r="B285" s="247">
        <v>2.4511049022098108E-2</v>
      </c>
    </row>
    <row r="286" spans="1:2" ht="13" x14ac:dyDescent="0.3">
      <c r="A286" s="264">
        <v>45561</v>
      </c>
      <c r="B286" s="247">
        <v>2.6075446724023836E-2</v>
      </c>
    </row>
    <row r="287" spans="1:2" ht="13" x14ac:dyDescent="0.3">
      <c r="A287" s="264">
        <v>45761</v>
      </c>
      <c r="B287" s="247">
        <v>2.6303030303030366E-2</v>
      </c>
    </row>
    <row r="288" spans="1:2" ht="13" x14ac:dyDescent="0.3">
      <c r="A288" s="264">
        <v>45847</v>
      </c>
      <c r="B288" s="247">
        <v>2.6326447954637486E-2</v>
      </c>
    </row>
    <row r="289" spans="1:2" ht="13" x14ac:dyDescent="0.3">
      <c r="A289" s="264">
        <v>45511</v>
      </c>
      <c r="B289" s="247">
        <v>2.7662105889351567E-2</v>
      </c>
    </row>
    <row r="290" spans="1:2" ht="13" x14ac:dyDescent="0.3">
      <c r="A290" s="264">
        <v>45671</v>
      </c>
      <c r="B290" s="247">
        <v>2.7770764958343821E-2</v>
      </c>
    </row>
    <row r="291" spans="1:2" ht="13" x14ac:dyDescent="0.3">
      <c r="A291" s="264">
        <v>45770</v>
      </c>
      <c r="B291" s="247">
        <v>2.7947499434261336E-2</v>
      </c>
    </row>
    <row r="292" spans="1:2" ht="13" x14ac:dyDescent="0.3">
      <c r="A292" s="264">
        <v>45762</v>
      </c>
      <c r="B292" s="247">
        <v>2.8935868666587837E-2</v>
      </c>
    </row>
    <row r="293" spans="1:2" ht="13" x14ac:dyDescent="0.3">
      <c r="A293" s="264">
        <v>45694</v>
      </c>
      <c r="B293" s="247">
        <v>2.9836609045702189E-2</v>
      </c>
    </row>
    <row r="294" spans="1:2" ht="13" x14ac:dyDescent="0.3">
      <c r="A294" s="264">
        <v>45785</v>
      </c>
      <c r="B294" s="247">
        <v>3.084502516868376E-2</v>
      </c>
    </row>
    <row r="295" spans="1:2" ht="13" x14ac:dyDescent="0.3">
      <c r="A295" s="264">
        <v>45520</v>
      </c>
      <c r="B295" s="247">
        <v>3.0954428202923503E-2</v>
      </c>
    </row>
    <row r="296" spans="1:2" ht="13" x14ac:dyDescent="0.3">
      <c r="A296" s="264">
        <v>45873</v>
      </c>
      <c r="B296" s="247">
        <v>3.2399999999999984E-2</v>
      </c>
    </row>
    <row r="297" spans="1:2" ht="13" x14ac:dyDescent="0.3">
      <c r="A297" s="264">
        <v>45714</v>
      </c>
      <c r="B297" s="247">
        <v>3.3365832520853629E-2</v>
      </c>
    </row>
    <row r="298" spans="1:2" ht="13" x14ac:dyDescent="0.3">
      <c r="A298" s="264">
        <v>45503</v>
      </c>
      <c r="B298" s="247">
        <v>3.5446489434219464E-2</v>
      </c>
    </row>
    <row r="299" spans="1:2" ht="13" x14ac:dyDescent="0.3">
      <c r="A299" s="264">
        <v>45721</v>
      </c>
      <c r="B299" s="247">
        <v>3.6667738822772654E-2</v>
      </c>
    </row>
    <row r="300" spans="1:2" ht="13" x14ac:dyDescent="0.3">
      <c r="A300" s="264">
        <v>45868</v>
      </c>
      <c r="B300" s="247">
        <v>4.3863024240092294E-2</v>
      </c>
    </row>
    <row r="301" spans="1:2" ht="13" x14ac:dyDescent="0.3">
      <c r="A301" s="264">
        <v>45757</v>
      </c>
      <c r="B301" s="247">
        <v>5.7716918351676541E-2</v>
      </c>
    </row>
  </sheetData>
  <autoFilter ref="A1:B1" xr:uid="{AB15B0B0-019B-487A-9777-90301FF74F92}">
    <sortState xmlns:xlrd2="http://schemas.microsoft.com/office/spreadsheetml/2017/richdata2" ref="A2:B301">
      <sortCondition ref="B1"/>
    </sortState>
  </autoFilter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Charts</vt:lpstr>
      </vt:variant>
      <vt:variant>
        <vt:i4>7</vt:i4>
      </vt:variant>
    </vt:vector>
  </HeadingPairs>
  <TitlesOfParts>
    <vt:vector size="30" baseType="lpstr">
      <vt:lpstr>Capital Allocation</vt:lpstr>
      <vt:lpstr>DATI</vt:lpstr>
      <vt:lpstr>Sim Storiche</vt:lpstr>
      <vt:lpstr>Esempio scelta liv conf</vt:lpstr>
      <vt:lpstr>Scelta livello confid</vt:lpstr>
      <vt:lpstr>Sim Storiche 2 TITOLI</vt:lpstr>
      <vt:lpstr>var-cov 1 titolo</vt:lpstr>
      <vt:lpstr>var-cov 2 titoli</vt:lpstr>
      <vt:lpstr>var-cov 3 titoli</vt:lpstr>
      <vt:lpstr>grafico lambda</vt:lpstr>
      <vt:lpstr>sigma esp INTESA+BMW</vt:lpstr>
      <vt:lpstr>Effetto Echo</vt:lpstr>
      <vt:lpstr>corr esp INT-VOLKS</vt:lpstr>
      <vt:lpstr>Asset versus Delta Normal</vt:lpstr>
      <vt:lpstr>DM</vt:lpstr>
      <vt:lpstr>VaR Bond</vt:lpstr>
      <vt:lpstr>VaR Bond_2</vt:lpstr>
      <vt:lpstr>VaR Exchange</vt:lpstr>
      <vt:lpstr>Future+titoli</vt:lpstr>
      <vt:lpstr>AGGREGAZIONE</vt:lpstr>
      <vt:lpstr>ConditionalVaR</vt:lpstr>
      <vt:lpstr>Modello T-student</vt:lpstr>
      <vt:lpstr>Cornish-Fisher</vt:lpstr>
      <vt:lpstr>VaR</vt:lpstr>
      <vt:lpstr>volatilità</vt:lpstr>
      <vt:lpstr>Volatilità2</vt:lpstr>
      <vt:lpstr>CORREL</vt:lpstr>
      <vt:lpstr>volat INTESA</vt:lpstr>
      <vt:lpstr>Volat 3</vt:lpstr>
      <vt:lpstr>Corr2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Ugo Pomante</cp:lastModifiedBy>
  <cp:lastPrinted>2012-12-05T09:20:40Z</cp:lastPrinted>
  <dcterms:created xsi:type="dcterms:W3CDTF">2009-10-01T13:23:55Z</dcterms:created>
  <dcterms:modified xsi:type="dcterms:W3CDTF">2025-11-19T15:53:01Z</dcterms:modified>
</cp:coreProperties>
</file>